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esktop\Excel files\"/>
    </mc:Choice>
  </mc:AlternateContent>
  <xr:revisionPtr revIDLastSave="0" documentId="8_{329F4AF3-07D4-4CCB-A692-A2C61AB1F985}" xr6:coauthVersionLast="47" xr6:coauthVersionMax="47" xr10:uidLastSave="{00000000-0000-0000-0000-000000000000}"/>
  <bookViews>
    <workbookView xWindow="-108" yWindow="-108" windowWidth="23256" windowHeight="12456" firstSheet="2" activeTab="6" xr2:uid="{A9FCB2B6-FB6D-4528-A834-607832D6EC99}"/>
  </bookViews>
  <sheets>
    <sheet name="Sales_Table" sheetId="8" r:id="rId1"/>
    <sheet name="Inventory_Table" sheetId="2" r:id="rId2"/>
    <sheet name="Product_Table" sheetId="3" r:id="rId3"/>
    <sheet name="Customer_Clean_Table" sheetId="17" r:id="rId4"/>
    <sheet name="Customer_Table" sheetId="4" r:id="rId5"/>
    <sheet name="Pivot_Table" sheetId="11" r:id="rId6"/>
    <sheet name="Dashboard" sheetId="16" r:id="rId7"/>
  </sheets>
  <definedNames>
    <definedName name="_xlchart.v5.0" hidden="1">Pivot_Table!$X$81</definedName>
    <definedName name="_xlchart.v5.1" hidden="1">Pivot_Table!$X$82:$X$101</definedName>
    <definedName name="_xlchart.v5.2" hidden="1">Pivot_Table!$Y$81</definedName>
    <definedName name="_xlchart.v5.3" hidden="1">Pivot_Table!$Y$82:$Y$101</definedName>
    <definedName name="_xlchart.v5.4" hidden="1">Pivot_Table!$X$81</definedName>
    <definedName name="_xlchart.v5.5" hidden="1">Pivot_Table!$X$82:$X$101</definedName>
    <definedName name="_xlchart.v5.6" hidden="1">Pivot_Table!$Y$81</definedName>
    <definedName name="_xlchart.v5.7" hidden="1">Pivot_Table!$Y$82:$Y$101</definedName>
    <definedName name="_xlcn.WorksheetConnection_Sales_Table.xlsxTable1" hidden="1">Customer_Table!$A$1:$J$1002</definedName>
    <definedName name="_xlcn.WorksheetConnection_Sales_Table.xlsxTable16" hidden="1">Table16[]</definedName>
    <definedName name="_xlcn.WorksheetConnection_Sales_Table.xlsxTable2" hidden="1">Table2[]</definedName>
    <definedName name="_xlcn.WorksheetConnection_Sales_Table.xlsxTable4" hidden="1">Sales_Table!$A$1:$B$1001</definedName>
    <definedName name="_xlcn.WorksheetConnection_Sales_Table.xlsxTable7_1" hidden="1">Table7_1[]</definedName>
    <definedName name="ExternalData_1" localSheetId="3" hidden="1">Customer_Clean_Table!$A$1:$H$1001</definedName>
    <definedName name="Slicer_Category">#N/A</definedName>
    <definedName name="Slicer_Date_Year">#N/A</definedName>
  </definedNames>
  <calcPr calcId="191029" calcMode="manual"/>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s>
  <extLst>
    <ext xmlns:x14="http://schemas.microsoft.com/office/spreadsheetml/2009/9/main" uri="{876F7934-8845-4945-9796-88D515C7AA90}">
      <x14:pivotCaches>
        <pivotCache cacheId="15"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7_1" name="Table7_1" connection="WorksheetConnection_Sales_Table.xlsx!Table7_1"/>
          <x15:modelTable id="Table4" name="Table4" connection="WorksheetConnection_Sales_Table.xlsx!Table4"/>
          <x15:modelTable id="Table2" name="Table2" connection="WorksheetConnection_Sales_Table.xlsx!Table2"/>
          <x15:modelTable id="Table16" name="Table16" connection="WorksheetConnection_Sales_Table.xlsx!Table16"/>
          <x15:modelTable id="Table1" name="Table1" connection="WorksheetConnection_Sales_Table.xlsx!Table1"/>
        </x15:modelTables>
        <x15:modelRelationships>
          <x15:modelRelationship fromTable="Table1" fromColumn="Purchase History 1" toTable="Table16" toColumn="Order_id"/>
          <x15:modelRelationship fromTable="Table16" fromColumn="Order_id" toTable="Table4" toColumn="Order_id"/>
          <x15:modelRelationship fromTable="Table16" fromColumn="Product_id" toTable="Table2" toColumn="Product_id"/>
          <x15:modelRelationship fromTable="Table7_1" fromColumn="Order_id" toTable="Table16" toColumn="Order_id"/>
        </x15:modelRelationships>
        <x15:extLst>
          <ext xmlns:x16="http://schemas.microsoft.com/office/spreadsheetml/2014/11/main" uri="{9835A34E-60A6-4A7C-AAB8-D5F71C897F49}">
            <x16:modelTimeGroupings>
              <x16:modelTimeGrouping tableName="Table4"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V108" i="11" l="1"/>
  <c r="V109" i="11"/>
  <c r="V110" i="11"/>
  <c r="V111" i="11"/>
  <c r="V112" i="11"/>
  <c r="V113" i="11"/>
  <c r="V114" i="11"/>
  <c r="V115" i="11"/>
  <c r="V116" i="11"/>
  <c r="V117" i="11"/>
  <c r="V118" i="11"/>
  <c r="V119" i="11"/>
  <c r="V120" i="11"/>
  <c r="V121" i="11"/>
  <c r="V122" i="11"/>
  <c r="V123" i="11"/>
  <c r="V124" i="11"/>
  <c r="V125" i="11"/>
  <c r="V126" i="11"/>
  <c r="V127" i="11"/>
  <c r="V128" i="11"/>
  <c r="V129" i="11"/>
  <c r="Y82" i="11" a="1"/>
  <c r="Y82" i="11"/>
  <c r="X82" i="11" a="1"/>
  <c r="X82" i="11"/>
  <c r="O12" i="17" l="1"/>
  <c r="N12" i="17"/>
  <c r="M12" i="17"/>
  <c r="L12" i="17"/>
  <c r="P12" i="17" s="1"/>
  <c r="O11" i="17"/>
  <c r="N11" i="17"/>
  <c r="M11" i="17"/>
  <c r="L11" i="17"/>
  <c r="P11" i="17" s="1"/>
  <c r="J2" i="4"/>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2"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7" i="8"/>
  <c r="J8" i="8"/>
  <c r="J9" i="8"/>
  <c r="J10" i="8"/>
  <c r="J11" i="8"/>
  <c r="J12" i="8"/>
  <c r="J13" i="8"/>
  <c r="J14" i="8"/>
  <c r="J15" i="8"/>
  <c r="J16" i="8"/>
  <c r="J3" i="8"/>
  <c r="J4" i="8"/>
  <c r="J5" i="8"/>
  <c r="J6" i="8"/>
  <c r="J2" i="8"/>
  <c r="I911" i="8"/>
  <c r="D987" i="8"/>
  <c r="D988" i="8"/>
  <c r="D989" i="8"/>
  <c r="D990" i="8"/>
  <c r="D991" i="8"/>
  <c r="D992" i="8"/>
  <c r="D993" i="8"/>
  <c r="D994" i="8"/>
  <c r="D995" i="8"/>
  <c r="D996" i="8"/>
  <c r="D997" i="8"/>
  <c r="D998" i="8"/>
  <c r="D999" i="8"/>
  <c r="D1000" i="8"/>
  <c r="D1001"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788" i="8"/>
  <c r="D400" i="8"/>
  <c r="D401" i="8"/>
  <c r="D402" i="8"/>
  <c r="D403" i="8"/>
  <c r="D404" i="8"/>
  <c r="D405" i="8"/>
  <c r="D406" i="8"/>
  <c r="D407" i="8"/>
  <c r="D408" i="8"/>
  <c r="D409" i="8"/>
  <c r="D410" i="8"/>
  <c r="D411" i="8"/>
  <c r="D412" i="8"/>
  <c r="I412" i="8" s="1"/>
  <c r="D413" i="8"/>
  <c r="D414" i="8"/>
  <c r="I414" i="8" s="1"/>
  <c r="D415" i="8"/>
  <c r="D416" i="8"/>
  <c r="D417" i="8"/>
  <c r="D418" i="8"/>
  <c r="D419" i="8"/>
  <c r="D420" i="8"/>
  <c r="D421" i="8"/>
  <c r="D422" i="8"/>
  <c r="D423" i="8"/>
  <c r="D424" i="8"/>
  <c r="D425" i="8"/>
  <c r="D426" i="8"/>
  <c r="D427" i="8"/>
  <c r="D428" i="8"/>
  <c r="I428" i="8" s="1"/>
  <c r="D429" i="8"/>
  <c r="D430" i="8"/>
  <c r="D431" i="8"/>
  <c r="D432" i="8"/>
  <c r="D433" i="8"/>
  <c r="D434" i="8"/>
  <c r="D435" i="8"/>
  <c r="D436" i="8"/>
  <c r="D437" i="8"/>
  <c r="D438" i="8"/>
  <c r="D439" i="8"/>
  <c r="D440" i="8"/>
  <c r="D441" i="8"/>
  <c r="D442" i="8"/>
  <c r="D443" i="8"/>
  <c r="D444" i="8"/>
  <c r="I444" i="8" s="1"/>
  <c r="D445" i="8"/>
  <c r="D446" i="8"/>
  <c r="D447" i="8"/>
  <c r="D448" i="8"/>
  <c r="D449" i="8"/>
  <c r="D450" i="8"/>
  <c r="D451" i="8"/>
  <c r="D452" i="8"/>
  <c r="D453" i="8"/>
  <c r="D454" i="8"/>
  <c r="D455" i="8"/>
  <c r="D456" i="8"/>
  <c r="D457" i="8"/>
  <c r="D458" i="8"/>
  <c r="D459" i="8"/>
  <c r="D460" i="8"/>
  <c r="I460" i="8" s="1"/>
  <c r="D461" i="8"/>
  <c r="D462" i="8"/>
  <c r="I462" i="8" s="1"/>
  <c r="D463" i="8"/>
  <c r="D464" i="8"/>
  <c r="D465" i="8"/>
  <c r="D466" i="8"/>
  <c r="D467" i="8"/>
  <c r="D468" i="8"/>
  <c r="D469" i="8"/>
  <c r="D470" i="8"/>
  <c r="D471" i="8"/>
  <c r="D472" i="8"/>
  <c r="D473" i="8"/>
  <c r="D474" i="8"/>
  <c r="D475" i="8"/>
  <c r="D476" i="8"/>
  <c r="I476" i="8" s="1"/>
  <c r="D477" i="8"/>
  <c r="D478" i="8"/>
  <c r="D479" i="8"/>
  <c r="D480" i="8"/>
  <c r="D481" i="8"/>
  <c r="D482" i="8"/>
  <c r="D483" i="8"/>
  <c r="D484" i="8"/>
  <c r="D485" i="8"/>
  <c r="D486" i="8"/>
  <c r="D487" i="8"/>
  <c r="D488" i="8"/>
  <c r="D489" i="8"/>
  <c r="D490" i="8"/>
  <c r="D491" i="8"/>
  <c r="D492" i="8"/>
  <c r="I492" i="8" s="1"/>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I528" i="8" s="1"/>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134" i="8"/>
  <c r="D135" i="8"/>
  <c r="D136" i="8"/>
  <c r="D137" i="8"/>
  <c r="D138" i="8"/>
  <c r="D139" i="8"/>
  <c r="D140" i="8"/>
  <c r="D141" i="8"/>
  <c r="D142" i="8"/>
  <c r="I142" i="8" s="1"/>
  <c r="D143" i="8"/>
  <c r="D144" i="8"/>
  <c r="D145" i="8"/>
  <c r="D146" i="8"/>
  <c r="D147" i="8"/>
  <c r="D148" i="8"/>
  <c r="D149" i="8"/>
  <c r="D150" i="8"/>
  <c r="D151" i="8"/>
  <c r="D152" i="8"/>
  <c r="D153" i="8"/>
  <c r="D154" i="8"/>
  <c r="D155" i="8"/>
  <c r="D156" i="8"/>
  <c r="D157" i="8"/>
  <c r="D158" i="8"/>
  <c r="I158" i="8" s="1"/>
  <c r="D159" i="8"/>
  <c r="D160" i="8"/>
  <c r="D161" i="8"/>
  <c r="D162" i="8"/>
  <c r="D163" i="8"/>
  <c r="D164" i="8"/>
  <c r="D165" i="8"/>
  <c r="D166" i="8"/>
  <c r="D167" i="8"/>
  <c r="D168" i="8"/>
  <c r="D169" i="8"/>
  <c r="D170" i="8"/>
  <c r="D171" i="8"/>
  <c r="D172" i="8"/>
  <c r="D173" i="8"/>
  <c r="D174" i="8"/>
  <c r="I174" i="8" s="1"/>
  <c r="D175" i="8"/>
  <c r="D176" i="8"/>
  <c r="D177" i="8"/>
  <c r="D178" i="8"/>
  <c r="D179" i="8"/>
  <c r="D180" i="8"/>
  <c r="D181" i="8"/>
  <c r="D182" i="8"/>
  <c r="D183" i="8"/>
  <c r="I183" i="8" s="1"/>
  <c r="D184" i="8"/>
  <c r="D185" i="8"/>
  <c r="D186" i="8"/>
  <c r="D187" i="8"/>
  <c r="D188" i="8"/>
  <c r="D189" i="8"/>
  <c r="D190" i="8"/>
  <c r="I190" i="8" s="1"/>
  <c r="D191" i="8"/>
  <c r="D192" i="8"/>
  <c r="D193" i="8"/>
  <c r="D194" i="8"/>
  <c r="D195" i="8"/>
  <c r="D196" i="8"/>
  <c r="D197" i="8"/>
  <c r="D198" i="8"/>
  <c r="D199" i="8"/>
  <c r="D200" i="8"/>
  <c r="D201" i="8"/>
  <c r="D202" i="8"/>
  <c r="D203" i="8"/>
  <c r="D204" i="8"/>
  <c r="D205" i="8"/>
  <c r="D206" i="8"/>
  <c r="I206" i="8" s="1"/>
  <c r="D207" i="8"/>
  <c r="D208" i="8"/>
  <c r="D209" i="8"/>
  <c r="D210" i="8"/>
  <c r="D211" i="8"/>
  <c r="D212" i="8"/>
  <c r="D213" i="8"/>
  <c r="D214" i="8"/>
  <c r="D215" i="8"/>
  <c r="I215" i="8" s="1"/>
  <c r="D216" i="8"/>
  <c r="D217" i="8"/>
  <c r="D218" i="8"/>
  <c r="D219" i="8"/>
  <c r="D220" i="8"/>
  <c r="D221" i="8"/>
  <c r="D222" i="8"/>
  <c r="I222" i="8" s="1"/>
  <c r="D223" i="8"/>
  <c r="D224" i="8"/>
  <c r="D225" i="8"/>
  <c r="D226" i="8"/>
  <c r="D227" i="8"/>
  <c r="D228" i="8"/>
  <c r="D229" i="8"/>
  <c r="D230" i="8"/>
  <c r="D231" i="8"/>
  <c r="D232" i="8"/>
  <c r="D233" i="8"/>
  <c r="D234" i="8"/>
  <c r="D235" i="8"/>
  <c r="D236" i="8"/>
  <c r="D237" i="8"/>
  <c r="D238" i="8"/>
  <c r="I238" i="8" s="1"/>
  <c r="D239" i="8"/>
  <c r="D240" i="8"/>
  <c r="D241" i="8"/>
  <c r="D242" i="8"/>
  <c r="D243" i="8"/>
  <c r="D244" i="8"/>
  <c r="D245" i="8"/>
  <c r="D246" i="8"/>
  <c r="D247" i="8"/>
  <c r="I247" i="8" s="1"/>
  <c r="D248" i="8"/>
  <c r="D249" i="8"/>
  <c r="D250" i="8"/>
  <c r="D251" i="8"/>
  <c r="D252" i="8"/>
  <c r="D253" i="8"/>
  <c r="D254" i="8"/>
  <c r="I254" i="8" s="1"/>
  <c r="D255" i="8"/>
  <c r="D256" i="8"/>
  <c r="D257" i="8"/>
  <c r="D258" i="8"/>
  <c r="D259" i="8"/>
  <c r="D260" i="8"/>
  <c r="D261" i="8"/>
  <c r="D262" i="8"/>
  <c r="D263" i="8"/>
  <c r="D264" i="8"/>
  <c r="D265" i="8"/>
  <c r="D266" i="8"/>
  <c r="D267" i="8"/>
  <c r="D268" i="8"/>
  <c r="D269" i="8"/>
  <c r="D270" i="8"/>
  <c r="I270" i="8" s="1"/>
  <c r="D271" i="8"/>
  <c r="D272" i="8"/>
  <c r="D273" i="8"/>
  <c r="D274" i="8"/>
  <c r="D275" i="8"/>
  <c r="D276" i="8"/>
  <c r="D277" i="8"/>
  <c r="D278" i="8"/>
  <c r="D279" i="8"/>
  <c r="D280" i="8"/>
  <c r="D281" i="8"/>
  <c r="D282" i="8"/>
  <c r="D283" i="8"/>
  <c r="D284" i="8"/>
  <c r="D285" i="8"/>
  <c r="D286" i="8"/>
  <c r="I286" i="8" s="1"/>
  <c r="D287" i="8"/>
  <c r="D288" i="8"/>
  <c r="D289" i="8"/>
  <c r="D290" i="8"/>
  <c r="D291" i="8"/>
  <c r="D292" i="8"/>
  <c r="D293" i="8"/>
  <c r="D294" i="8"/>
  <c r="D295" i="8"/>
  <c r="D296" i="8"/>
  <c r="D297" i="8"/>
  <c r="D298" i="8"/>
  <c r="D299" i="8"/>
  <c r="D300" i="8"/>
  <c r="D301" i="8"/>
  <c r="D302" i="8"/>
  <c r="I302" i="8" s="1"/>
  <c r="D303" i="8"/>
  <c r="D304" i="8"/>
  <c r="D305" i="8"/>
  <c r="D306" i="8"/>
  <c r="D307" i="8"/>
  <c r="D308" i="8"/>
  <c r="D309" i="8"/>
  <c r="D310" i="8"/>
  <c r="D311" i="8"/>
  <c r="D312" i="8"/>
  <c r="D313" i="8"/>
  <c r="D314" i="8"/>
  <c r="D315" i="8"/>
  <c r="D316" i="8"/>
  <c r="D317" i="8"/>
  <c r="D318" i="8"/>
  <c r="I318" i="8" s="1"/>
  <c r="D319" i="8"/>
  <c r="D320" i="8"/>
  <c r="D321" i="8"/>
  <c r="D322" i="8"/>
  <c r="D323" i="8"/>
  <c r="D324" i="8"/>
  <c r="D325" i="8"/>
  <c r="D326" i="8"/>
  <c r="I326" i="8" s="1"/>
  <c r="D327" i="8"/>
  <c r="D328" i="8"/>
  <c r="D329" i="8"/>
  <c r="D330" i="8"/>
  <c r="D331" i="8"/>
  <c r="D332" i="8"/>
  <c r="D333" i="8"/>
  <c r="D334" i="8"/>
  <c r="I334" i="8" s="1"/>
  <c r="D335" i="8"/>
  <c r="D336" i="8"/>
  <c r="D337" i="8"/>
  <c r="D338" i="8"/>
  <c r="D339" i="8"/>
  <c r="D340" i="8"/>
  <c r="D341" i="8"/>
  <c r="D342" i="8"/>
  <c r="D343" i="8"/>
  <c r="D344" i="8"/>
  <c r="D345" i="8"/>
  <c r="D346" i="8"/>
  <c r="D347" i="8"/>
  <c r="D348" i="8"/>
  <c r="D349" i="8"/>
  <c r="D350" i="8"/>
  <c r="I350" i="8" s="1"/>
  <c r="D351" i="8"/>
  <c r="D352" i="8"/>
  <c r="D353" i="8"/>
  <c r="D354" i="8"/>
  <c r="D355" i="8"/>
  <c r="D356" i="8"/>
  <c r="D357" i="8"/>
  <c r="D358" i="8"/>
  <c r="D359" i="8"/>
  <c r="I359" i="8" s="1"/>
  <c r="D360" i="8"/>
  <c r="D361" i="8"/>
  <c r="D362" i="8"/>
  <c r="D363" i="8"/>
  <c r="D364" i="8"/>
  <c r="D365" i="8"/>
  <c r="D366" i="8"/>
  <c r="D367" i="8"/>
  <c r="D368" i="8"/>
  <c r="D369" i="8"/>
  <c r="D370" i="8"/>
  <c r="D371" i="8"/>
  <c r="D372" i="8"/>
  <c r="D373" i="8"/>
  <c r="D374" i="8"/>
  <c r="D375" i="8"/>
  <c r="D376" i="8"/>
  <c r="D377" i="8"/>
  <c r="D378" i="8"/>
  <c r="D379" i="8"/>
  <c r="D380" i="8"/>
  <c r="D381" i="8"/>
  <c r="D382" i="8"/>
  <c r="I382" i="8" s="1"/>
  <c r="D383" i="8"/>
  <c r="D384" i="8"/>
  <c r="D385" i="8"/>
  <c r="D386" i="8"/>
  <c r="D387" i="8"/>
  <c r="D388" i="8"/>
  <c r="D389" i="8"/>
  <c r="D390" i="8"/>
  <c r="I390" i="8" s="1"/>
  <c r="D391" i="8"/>
  <c r="D392" i="8"/>
  <c r="D393" i="8"/>
  <c r="D394" i="8"/>
  <c r="D395" i="8"/>
  <c r="D396" i="8"/>
  <c r="D397" i="8"/>
  <c r="D398" i="8"/>
  <c r="I398" i="8" s="1"/>
  <c r="D399"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I33" i="8" s="1"/>
  <c r="D34" i="8"/>
  <c r="D35" i="8"/>
  <c r="D36" i="8"/>
  <c r="D37" i="8"/>
  <c r="D38" i="8"/>
  <c r="D39" i="8"/>
  <c r="D40" i="8"/>
  <c r="D41" i="8"/>
  <c r="D42" i="8"/>
  <c r="D43" i="8"/>
  <c r="D44" i="8"/>
  <c r="D45" i="8"/>
  <c r="D46" i="8"/>
  <c r="D47" i="8"/>
  <c r="D48" i="8"/>
  <c r="D49" i="8"/>
  <c r="I49" i="8" s="1"/>
  <c r="D50" i="8"/>
  <c r="D51" i="8"/>
  <c r="D52" i="8"/>
  <c r="D53" i="8"/>
  <c r="D54" i="8"/>
  <c r="D55" i="8"/>
  <c r="D56" i="8"/>
  <c r="D57" i="8"/>
  <c r="D58" i="8"/>
  <c r="D59" i="8"/>
  <c r="D60" i="8"/>
  <c r="D61" i="8"/>
  <c r="D62" i="8"/>
  <c r="D63" i="8"/>
  <c r="D64" i="8"/>
  <c r="D65" i="8"/>
  <c r="I65" i="8" s="1"/>
  <c r="D66" i="8"/>
  <c r="D67" i="8"/>
  <c r="D68" i="8"/>
  <c r="D69" i="8"/>
  <c r="D70" i="8"/>
  <c r="D71" i="8"/>
  <c r="D72" i="8"/>
  <c r="D73" i="8"/>
  <c r="D74" i="8"/>
  <c r="D75" i="8"/>
  <c r="D76" i="8"/>
  <c r="D77" i="8"/>
  <c r="D78" i="8"/>
  <c r="D79" i="8"/>
  <c r="D80" i="8"/>
  <c r="D81" i="8"/>
  <c r="I81" i="8" s="1"/>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2" i="8"/>
  <c r="G86" i="8"/>
  <c r="G87" i="8"/>
  <c r="I87" i="8" s="1"/>
  <c r="G88" i="8"/>
  <c r="G89" i="8"/>
  <c r="I89" i="8" s="1"/>
  <c r="G90" i="8"/>
  <c r="G91" i="8"/>
  <c r="G92" i="8"/>
  <c r="G93" i="8"/>
  <c r="I93" i="8" s="1"/>
  <c r="G94" i="8"/>
  <c r="G95" i="8"/>
  <c r="I95" i="8" s="1"/>
  <c r="G96" i="8"/>
  <c r="I96" i="8" s="1"/>
  <c r="G97" i="8"/>
  <c r="G98" i="8"/>
  <c r="I98" i="8" s="1"/>
  <c r="G99" i="8"/>
  <c r="G100" i="8"/>
  <c r="I100" i="8" s="1"/>
  <c r="G101" i="8"/>
  <c r="I101" i="8" s="1"/>
  <c r="G102" i="8"/>
  <c r="G103" i="8"/>
  <c r="I103" i="8" s="1"/>
  <c r="G104" i="8"/>
  <c r="G105" i="8"/>
  <c r="I105" i="8" s="1"/>
  <c r="G106" i="8"/>
  <c r="G107" i="8"/>
  <c r="G108" i="8"/>
  <c r="G109" i="8"/>
  <c r="I109" i="8" s="1"/>
  <c r="G110" i="8"/>
  <c r="G111" i="8"/>
  <c r="I111" i="8" s="1"/>
  <c r="G112" i="8"/>
  <c r="I112" i="8" s="1"/>
  <c r="G113" i="8"/>
  <c r="G114" i="8"/>
  <c r="G115" i="8"/>
  <c r="G116" i="8"/>
  <c r="I116" i="8" s="1"/>
  <c r="G117" i="8"/>
  <c r="I117" i="8" s="1"/>
  <c r="G118" i="8"/>
  <c r="G119" i="8"/>
  <c r="I119" i="8" s="1"/>
  <c r="G120" i="8"/>
  <c r="G121" i="8"/>
  <c r="I121" i="8" s="1"/>
  <c r="G122" i="8"/>
  <c r="G123" i="8"/>
  <c r="G124" i="8"/>
  <c r="G125" i="8"/>
  <c r="I125" i="8" s="1"/>
  <c r="G126" i="8"/>
  <c r="G127" i="8"/>
  <c r="I127" i="8" s="1"/>
  <c r="G128" i="8"/>
  <c r="I128" i="8" s="1"/>
  <c r="G129" i="8"/>
  <c r="G130" i="8"/>
  <c r="I130" i="8" s="1"/>
  <c r="G131" i="8"/>
  <c r="G132" i="8"/>
  <c r="I132" i="8" s="1"/>
  <c r="G133" i="8"/>
  <c r="I133" i="8" s="1"/>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I478" i="8" s="1"/>
  <c r="G479" i="8"/>
  <c r="G480" i="8"/>
  <c r="G481" i="8"/>
  <c r="G482" i="8"/>
  <c r="G483" i="8"/>
  <c r="G484" i="8"/>
  <c r="G485" i="8"/>
  <c r="G486" i="8"/>
  <c r="G487" i="8"/>
  <c r="G488" i="8"/>
  <c r="G489" i="8"/>
  <c r="G490" i="8"/>
  <c r="G491" i="8"/>
  <c r="G492" i="8"/>
  <c r="G493" i="8"/>
  <c r="G494" i="8"/>
  <c r="G495" i="8"/>
  <c r="G496" i="8"/>
  <c r="G497" i="8"/>
  <c r="G498" i="8"/>
  <c r="G499" i="8"/>
  <c r="G500" i="8"/>
  <c r="G501" i="8"/>
  <c r="G502" i="8"/>
  <c r="G926" i="8"/>
  <c r="I926" i="8" s="1"/>
  <c r="G927" i="8"/>
  <c r="G928" i="8"/>
  <c r="G929" i="8"/>
  <c r="G930" i="8"/>
  <c r="I930" i="8" s="1"/>
  <c r="G931" i="8"/>
  <c r="G932" i="8"/>
  <c r="I932" i="8" s="1"/>
  <c r="G933" i="8"/>
  <c r="G934" i="8"/>
  <c r="I934" i="8" s="1"/>
  <c r="G935" i="8"/>
  <c r="G936" i="8"/>
  <c r="G937" i="8"/>
  <c r="G938" i="8"/>
  <c r="G939" i="8"/>
  <c r="G940" i="8"/>
  <c r="G941" i="8"/>
  <c r="G942" i="8"/>
  <c r="I942" i="8" s="1"/>
  <c r="G943" i="8"/>
  <c r="G944" i="8"/>
  <c r="G945" i="8"/>
  <c r="G946" i="8"/>
  <c r="G947" i="8"/>
  <c r="G948" i="8"/>
  <c r="I948" i="8" s="1"/>
  <c r="G949" i="8"/>
  <c r="G950" i="8"/>
  <c r="I950" i="8" s="1"/>
  <c r="G951" i="8"/>
  <c r="G952" i="8"/>
  <c r="G953" i="8"/>
  <c r="G954" i="8"/>
  <c r="G955" i="8"/>
  <c r="G956" i="8"/>
  <c r="G957" i="8"/>
  <c r="G958" i="8"/>
  <c r="I958" i="8" s="1"/>
  <c r="G959" i="8"/>
  <c r="G960" i="8"/>
  <c r="G961" i="8"/>
  <c r="G962" i="8"/>
  <c r="G963" i="8"/>
  <c r="G964" i="8"/>
  <c r="I964" i="8" s="1"/>
  <c r="G965" i="8"/>
  <c r="G966" i="8"/>
  <c r="I966" i="8" s="1"/>
  <c r="G967" i="8"/>
  <c r="G968" i="8"/>
  <c r="G969" i="8"/>
  <c r="G970" i="8"/>
  <c r="G971" i="8"/>
  <c r="G972" i="8"/>
  <c r="G973" i="8"/>
  <c r="G974" i="8"/>
  <c r="I974" i="8" s="1"/>
  <c r="G975" i="8"/>
  <c r="G976" i="8"/>
  <c r="G977" i="8"/>
  <c r="G978" i="8"/>
  <c r="G979" i="8"/>
  <c r="G980" i="8"/>
  <c r="I980" i="8" s="1"/>
  <c r="G981" i="8"/>
  <c r="G982" i="8"/>
  <c r="I982" i="8" s="1"/>
  <c r="G983" i="8"/>
  <c r="G984" i="8"/>
  <c r="G985" i="8"/>
  <c r="G986" i="8"/>
  <c r="G987" i="8"/>
  <c r="G988" i="8"/>
  <c r="G989" i="8"/>
  <c r="G990" i="8"/>
  <c r="G991" i="8"/>
  <c r="G992" i="8"/>
  <c r="G993" i="8"/>
  <c r="G994" i="8"/>
  <c r="G995" i="8"/>
  <c r="G996" i="8"/>
  <c r="G997" i="8"/>
  <c r="G998" i="8"/>
  <c r="G999" i="8"/>
  <c r="G1000" i="8"/>
  <c r="G1001"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3" i="8"/>
  <c r="G4" i="8"/>
  <c r="G5" i="8"/>
  <c r="G6" i="8"/>
  <c r="G7" i="8"/>
  <c r="I7" i="8" s="1"/>
  <c r="G8" i="8"/>
  <c r="I8" i="8" s="1"/>
  <c r="G9" i="8"/>
  <c r="I9" i="8" s="1"/>
  <c r="G10" i="8"/>
  <c r="I10" i="8" s="1"/>
  <c r="G11" i="8"/>
  <c r="I11" i="8" s="1"/>
  <c r="G12" i="8"/>
  <c r="I12" i="8" s="1"/>
  <c r="G13" i="8"/>
  <c r="I13" i="8" s="1"/>
  <c r="G14" i="8"/>
  <c r="G15" i="8"/>
  <c r="I15" i="8" s="1"/>
  <c r="G16" i="8"/>
  <c r="I16" i="8" s="1"/>
  <c r="G17" i="8"/>
  <c r="G18" i="8"/>
  <c r="I18" i="8" s="1"/>
  <c r="G19" i="8"/>
  <c r="G20" i="8"/>
  <c r="G21" i="8"/>
  <c r="I21" i="8" s="1"/>
  <c r="G22" i="8"/>
  <c r="I22" i="8" s="1"/>
  <c r="G23" i="8"/>
  <c r="I23" i="8" s="1"/>
  <c r="G24" i="8"/>
  <c r="I24" i="8" s="1"/>
  <c r="G2" i="8"/>
  <c r="E925" i="8"/>
  <c r="G925" i="8" s="1"/>
  <c r="E924" i="8"/>
  <c r="G924" i="8" s="1"/>
  <c r="E923" i="8"/>
  <c r="G923" i="8" s="1"/>
  <c r="E922" i="8"/>
  <c r="G922" i="8" s="1"/>
  <c r="E921" i="8"/>
  <c r="G921" i="8" s="1"/>
  <c r="E920" i="8"/>
  <c r="G920" i="8" s="1"/>
  <c r="E919" i="8"/>
  <c r="G919" i="8" s="1"/>
  <c r="I919" i="8" s="1"/>
  <c r="E918" i="8"/>
  <c r="G918" i="8" s="1"/>
  <c r="I918" i="8" s="1"/>
  <c r="E917" i="8"/>
  <c r="G917" i="8" s="1"/>
  <c r="E916" i="8"/>
  <c r="G916" i="8" s="1"/>
  <c r="I916" i="8" s="1"/>
  <c r="E915" i="8"/>
  <c r="G915" i="8" s="1"/>
  <c r="E914" i="8"/>
  <c r="G914" i="8" s="1"/>
  <c r="E913" i="8"/>
  <c r="G913" i="8" s="1"/>
  <c r="E912" i="8"/>
  <c r="G912" i="8" s="1"/>
  <c r="E911" i="8"/>
  <c r="G911" i="8" s="1"/>
  <c r="E910" i="8"/>
  <c r="G910" i="8" s="1"/>
  <c r="I910" i="8" s="1"/>
  <c r="E909" i="8"/>
  <c r="G909" i="8" s="1"/>
  <c r="E908" i="8"/>
  <c r="G908" i="8" s="1"/>
  <c r="E907" i="8"/>
  <c r="G907" i="8" s="1"/>
  <c r="E906" i="8"/>
  <c r="G906" i="8" s="1"/>
  <c r="E905" i="8"/>
  <c r="G905" i="8" s="1"/>
  <c r="E904" i="8"/>
  <c r="G904" i="8" s="1"/>
  <c r="E903" i="8"/>
  <c r="G903" i="8" s="1"/>
  <c r="E902" i="8"/>
  <c r="G902" i="8" s="1"/>
  <c r="I902" i="8" s="1"/>
  <c r="E901" i="8"/>
  <c r="G901" i="8" s="1"/>
  <c r="E900" i="8"/>
  <c r="G900" i="8" s="1"/>
  <c r="I900" i="8" s="1"/>
  <c r="E899" i="8"/>
  <c r="G899" i="8" s="1"/>
  <c r="E898" i="8"/>
  <c r="G898" i="8" s="1"/>
  <c r="E897" i="8"/>
  <c r="G897" i="8" s="1"/>
  <c r="E896" i="8"/>
  <c r="G896" i="8" s="1"/>
  <c r="E895" i="8"/>
  <c r="G895" i="8" s="1"/>
  <c r="I895" i="8" s="1"/>
  <c r="E894" i="8"/>
  <c r="G894" i="8" s="1"/>
  <c r="I894" i="8" s="1"/>
  <c r="E893" i="8"/>
  <c r="G893" i="8" s="1"/>
  <c r="E892" i="8"/>
  <c r="G892" i="8" s="1"/>
  <c r="E891" i="8"/>
  <c r="G891" i="8" s="1"/>
  <c r="E890" i="8"/>
  <c r="G890" i="8" s="1"/>
  <c r="E889" i="8"/>
  <c r="G889" i="8" s="1"/>
  <c r="E888" i="8"/>
  <c r="G888" i="8" s="1"/>
  <c r="E887" i="8"/>
  <c r="G887" i="8" s="1"/>
  <c r="E886" i="8"/>
  <c r="G886" i="8" s="1"/>
  <c r="I886" i="8" s="1"/>
  <c r="E885" i="8"/>
  <c r="G885" i="8" s="1"/>
  <c r="E884" i="8"/>
  <c r="G884" i="8" s="1"/>
  <c r="I884" i="8" s="1"/>
  <c r="E883" i="8"/>
  <c r="G883" i="8" s="1"/>
  <c r="E882" i="8"/>
  <c r="G882" i="8" s="1"/>
  <c r="E881" i="8"/>
  <c r="G881" i="8" s="1"/>
  <c r="E880" i="8"/>
  <c r="G880" i="8" s="1"/>
  <c r="E879" i="8"/>
  <c r="G879" i="8" s="1"/>
  <c r="I879" i="8" s="1"/>
  <c r="E878" i="8"/>
  <c r="G878" i="8" s="1"/>
  <c r="I878" i="8" s="1"/>
  <c r="E877" i="8"/>
  <c r="G877" i="8" s="1"/>
  <c r="E876" i="8"/>
  <c r="G876" i="8" s="1"/>
  <c r="E875" i="8"/>
  <c r="G875" i="8" s="1"/>
  <c r="E874" i="8"/>
  <c r="G874" i="8" s="1"/>
  <c r="E873" i="8"/>
  <c r="G873" i="8" s="1"/>
  <c r="E872" i="8"/>
  <c r="G872" i="8" s="1"/>
  <c r="E871" i="8"/>
  <c r="G871" i="8" s="1"/>
  <c r="E870" i="8"/>
  <c r="G870" i="8" s="1"/>
  <c r="I870" i="8" s="1"/>
  <c r="E869" i="8"/>
  <c r="G869" i="8" s="1"/>
  <c r="I869" i="8" s="1"/>
  <c r="E868" i="8"/>
  <c r="G868" i="8" s="1"/>
  <c r="I868" i="8" s="1"/>
  <c r="E867" i="8"/>
  <c r="G867" i="8" s="1"/>
  <c r="E866" i="8"/>
  <c r="G866" i="8" s="1"/>
  <c r="E865" i="8"/>
  <c r="G865" i="8" s="1"/>
  <c r="E864" i="8"/>
  <c r="G864" i="8" s="1"/>
  <c r="E863" i="8"/>
  <c r="G863" i="8" s="1"/>
  <c r="I863" i="8" s="1"/>
  <c r="E862" i="8"/>
  <c r="G862" i="8" s="1"/>
  <c r="I862" i="8" s="1"/>
  <c r="E861" i="8"/>
  <c r="G861" i="8" s="1"/>
  <c r="E860" i="8"/>
  <c r="G860" i="8" s="1"/>
  <c r="E859" i="8"/>
  <c r="G859" i="8" s="1"/>
  <c r="E858" i="8"/>
  <c r="G858" i="8" s="1"/>
  <c r="E857" i="8"/>
  <c r="G857" i="8" s="1"/>
  <c r="E856" i="8"/>
  <c r="G856" i="8" s="1"/>
  <c r="E855" i="8"/>
  <c r="G855" i="8" s="1"/>
  <c r="I855" i="8" s="1"/>
  <c r="E854" i="8"/>
  <c r="G854" i="8" s="1"/>
  <c r="I854" i="8" s="1"/>
  <c r="E853" i="8"/>
  <c r="G853" i="8" s="1"/>
  <c r="E852" i="8"/>
  <c r="G852" i="8" s="1"/>
  <c r="I852" i="8" s="1"/>
  <c r="E851" i="8"/>
  <c r="G851" i="8" s="1"/>
  <c r="E850" i="8"/>
  <c r="G850" i="8" s="1"/>
  <c r="E849" i="8"/>
  <c r="G849" i="8" s="1"/>
  <c r="E848" i="8"/>
  <c r="G848" i="8" s="1"/>
  <c r="E847" i="8"/>
  <c r="G847" i="8" s="1"/>
  <c r="I847" i="8" s="1"/>
  <c r="E846" i="8"/>
  <c r="G846" i="8" s="1"/>
  <c r="I846" i="8" s="1"/>
  <c r="E845" i="8"/>
  <c r="G845" i="8" s="1"/>
  <c r="E844" i="8"/>
  <c r="G844" i="8" s="1"/>
  <c r="E843" i="8"/>
  <c r="G843" i="8" s="1"/>
  <c r="E842" i="8"/>
  <c r="G842" i="8" s="1"/>
  <c r="E841" i="8"/>
  <c r="G841" i="8" s="1"/>
  <c r="E840" i="8"/>
  <c r="G840" i="8" s="1"/>
  <c r="E839" i="8"/>
  <c r="G839" i="8" s="1"/>
  <c r="E838" i="8"/>
  <c r="G838" i="8" s="1"/>
  <c r="I838" i="8" s="1"/>
  <c r="E837" i="8"/>
  <c r="G837" i="8" s="1"/>
  <c r="I837" i="8" s="1"/>
  <c r="E836" i="8"/>
  <c r="G836" i="8" s="1"/>
  <c r="I836" i="8" s="1"/>
  <c r="E835" i="8"/>
  <c r="G835" i="8" s="1"/>
  <c r="E834" i="8"/>
  <c r="G834" i="8" s="1"/>
  <c r="E833" i="8"/>
  <c r="G833" i="8" s="1"/>
  <c r="E832" i="8"/>
  <c r="G832" i="8" s="1"/>
  <c r="E831" i="8"/>
  <c r="G831" i="8" s="1"/>
  <c r="I831" i="8" s="1"/>
  <c r="E830" i="8"/>
  <c r="G830" i="8" s="1"/>
  <c r="I830" i="8" s="1"/>
  <c r="E829" i="8"/>
  <c r="G829" i="8" s="1"/>
  <c r="E828" i="8"/>
  <c r="G828" i="8" s="1"/>
  <c r="E827" i="8"/>
  <c r="G827" i="8" s="1"/>
  <c r="E826" i="8"/>
  <c r="G826" i="8" s="1"/>
  <c r="E825" i="8"/>
  <c r="G825" i="8" s="1"/>
  <c r="E824" i="8"/>
  <c r="G824" i="8" s="1"/>
  <c r="E823" i="8"/>
  <c r="G823" i="8" s="1"/>
  <c r="E822" i="8"/>
  <c r="G822" i="8" s="1"/>
  <c r="I822" i="8" s="1"/>
  <c r="E821" i="8"/>
  <c r="G821" i="8" s="1"/>
  <c r="E820" i="8"/>
  <c r="G820" i="8" s="1"/>
  <c r="I820" i="8" s="1"/>
  <c r="E819" i="8"/>
  <c r="G819" i="8" s="1"/>
  <c r="E818" i="8"/>
  <c r="G818" i="8" s="1"/>
  <c r="E817" i="8"/>
  <c r="G817" i="8" s="1"/>
  <c r="E816" i="8"/>
  <c r="G816" i="8" s="1"/>
  <c r="E815" i="8"/>
  <c r="G815" i="8" s="1"/>
  <c r="I815" i="8" s="1"/>
  <c r="E814" i="8"/>
  <c r="G814" i="8" s="1"/>
  <c r="I814" i="8" s="1"/>
  <c r="E813" i="8"/>
  <c r="G813" i="8" s="1"/>
  <c r="E812" i="8"/>
  <c r="G812" i="8" s="1"/>
  <c r="E811" i="8"/>
  <c r="G811" i="8" s="1"/>
  <c r="E810" i="8"/>
  <c r="G810" i="8" s="1"/>
  <c r="E809" i="8"/>
  <c r="G809" i="8" s="1"/>
  <c r="E808" i="8"/>
  <c r="G808" i="8" s="1"/>
  <c r="E807" i="8"/>
  <c r="G807" i="8" s="1"/>
  <c r="E806" i="8"/>
  <c r="G806" i="8" s="1"/>
  <c r="I806" i="8" s="1"/>
  <c r="E805" i="8"/>
  <c r="G805" i="8" s="1"/>
  <c r="E804" i="8"/>
  <c r="G804" i="8" s="1"/>
  <c r="I804" i="8" s="1"/>
  <c r="E803" i="8"/>
  <c r="G803" i="8" s="1"/>
  <c r="E802" i="8"/>
  <c r="G802" i="8" s="1"/>
  <c r="E801" i="8"/>
  <c r="G801" i="8" s="1"/>
  <c r="E800" i="8"/>
  <c r="G800" i="8" s="1"/>
  <c r="E799" i="8"/>
  <c r="G799" i="8" s="1"/>
  <c r="I799" i="8" s="1"/>
  <c r="E798" i="8"/>
  <c r="G798" i="8" s="1"/>
  <c r="I798" i="8" s="1"/>
  <c r="E797" i="8"/>
  <c r="G797" i="8" s="1"/>
  <c r="E796" i="8"/>
  <c r="G796" i="8" s="1"/>
  <c r="E795" i="8"/>
  <c r="G795" i="8" s="1"/>
  <c r="E794" i="8"/>
  <c r="G794" i="8" s="1"/>
  <c r="E793" i="8"/>
  <c r="G793" i="8" s="1"/>
  <c r="E792" i="8"/>
  <c r="G792" i="8" s="1"/>
  <c r="E791" i="8"/>
  <c r="G791" i="8" s="1"/>
  <c r="I791" i="8" s="1"/>
  <c r="E790" i="8"/>
  <c r="G790" i="8" s="1"/>
  <c r="I790" i="8" s="1"/>
  <c r="E789" i="8"/>
  <c r="G789" i="8" s="1"/>
  <c r="E788" i="8"/>
  <c r="G788" i="8" s="1"/>
  <c r="E787" i="8"/>
  <c r="G787" i="8" s="1"/>
  <c r="E786" i="8"/>
  <c r="G786" i="8" s="1"/>
  <c r="E785" i="8"/>
  <c r="G785" i="8" s="1"/>
  <c r="E784" i="8"/>
  <c r="G784" i="8" s="1"/>
  <c r="E783" i="8"/>
  <c r="G783" i="8" s="1"/>
  <c r="E782" i="8"/>
  <c r="G782" i="8" s="1"/>
  <c r="E781" i="8"/>
  <c r="G781" i="8" s="1"/>
  <c r="E780" i="8"/>
  <c r="G780" i="8" s="1"/>
  <c r="E779" i="8"/>
  <c r="G779" i="8" s="1"/>
  <c r="E778" i="8"/>
  <c r="G778" i="8" s="1"/>
  <c r="E777" i="8"/>
  <c r="G777" i="8" s="1"/>
  <c r="I777" i="8" s="1"/>
  <c r="E776" i="8"/>
  <c r="G776" i="8" s="1"/>
  <c r="I776" i="8" s="1"/>
  <c r="E775" i="8"/>
  <c r="G775" i="8" s="1"/>
  <c r="E774" i="8"/>
  <c r="G774" i="8" s="1"/>
  <c r="E773" i="8"/>
  <c r="G773" i="8" s="1"/>
  <c r="E772" i="8"/>
  <c r="G772" i="8" s="1"/>
  <c r="E771" i="8"/>
  <c r="G771" i="8" s="1"/>
  <c r="E770" i="8"/>
  <c r="G770" i="8" s="1"/>
  <c r="E769" i="8"/>
  <c r="G769" i="8" s="1"/>
  <c r="I769" i="8" s="1"/>
  <c r="E768" i="8"/>
  <c r="G768" i="8" s="1"/>
  <c r="E767" i="8"/>
  <c r="G767" i="8" s="1"/>
  <c r="E766" i="8"/>
  <c r="G766" i="8" s="1"/>
  <c r="E765" i="8"/>
  <c r="G765" i="8" s="1"/>
  <c r="E764" i="8"/>
  <c r="G764" i="8" s="1"/>
  <c r="E763" i="8"/>
  <c r="G763" i="8" s="1"/>
  <c r="E762" i="8"/>
  <c r="G762" i="8" s="1"/>
  <c r="E761" i="8"/>
  <c r="G761" i="8" s="1"/>
  <c r="I761" i="8" s="1"/>
  <c r="E760" i="8"/>
  <c r="G760" i="8" s="1"/>
  <c r="I760" i="8" s="1"/>
  <c r="E759" i="8"/>
  <c r="G759" i="8" s="1"/>
  <c r="E758" i="8"/>
  <c r="G758" i="8" s="1"/>
  <c r="E757" i="8"/>
  <c r="G757" i="8" s="1"/>
  <c r="E756" i="8"/>
  <c r="G756" i="8" s="1"/>
  <c r="E755" i="8"/>
  <c r="G755" i="8" s="1"/>
  <c r="E754" i="8"/>
  <c r="G754" i="8" s="1"/>
  <c r="E753" i="8"/>
  <c r="G753" i="8" s="1"/>
  <c r="E752" i="8"/>
  <c r="G752" i="8" s="1"/>
  <c r="E751" i="8"/>
  <c r="G751" i="8" s="1"/>
  <c r="E750" i="8"/>
  <c r="G750" i="8" s="1"/>
  <c r="E749" i="8"/>
  <c r="G749" i="8" s="1"/>
  <c r="E748" i="8"/>
  <c r="G748" i="8" s="1"/>
  <c r="E747" i="8"/>
  <c r="G747" i="8" s="1"/>
  <c r="E746" i="8"/>
  <c r="G746" i="8" s="1"/>
  <c r="E745" i="8"/>
  <c r="G745" i="8" s="1"/>
  <c r="I745" i="8" s="1"/>
  <c r="E744" i="8"/>
  <c r="G744" i="8" s="1"/>
  <c r="I744" i="8" s="1"/>
  <c r="E743" i="8"/>
  <c r="G743" i="8" s="1"/>
  <c r="E742" i="8"/>
  <c r="G742" i="8" s="1"/>
  <c r="E741" i="8"/>
  <c r="G741" i="8" s="1"/>
  <c r="E740" i="8"/>
  <c r="G740" i="8" s="1"/>
  <c r="E739" i="8"/>
  <c r="G739" i="8" s="1"/>
  <c r="E738" i="8"/>
  <c r="G738" i="8" s="1"/>
  <c r="E737" i="8"/>
  <c r="G737" i="8" s="1"/>
  <c r="I737" i="8" s="1"/>
  <c r="E736" i="8"/>
  <c r="G736" i="8" s="1"/>
  <c r="E735" i="8"/>
  <c r="G735" i="8" s="1"/>
  <c r="E734" i="8"/>
  <c r="G734" i="8" s="1"/>
  <c r="E733" i="8"/>
  <c r="G733" i="8" s="1"/>
  <c r="E732" i="8"/>
  <c r="G732" i="8" s="1"/>
  <c r="E731" i="8"/>
  <c r="G731" i="8" s="1"/>
  <c r="E730" i="8"/>
  <c r="G730" i="8" s="1"/>
  <c r="E729" i="8"/>
  <c r="G729" i="8" s="1"/>
  <c r="I729" i="8" s="1"/>
  <c r="E728" i="8"/>
  <c r="G728" i="8" s="1"/>
  <c r="I728" i="8" s="1"/>
  <c r="E727" i="8"/>
  <c r="G727" i="8" s="1"/>
  <c r="E726" i="8"/>
  <c r="G726" i="8" s="1"/>
  <c r="E725" i="8"/>
  <c r="G725" i="8" s="1"/>
  <c r="E724" i="8"/>
  <c r="G724" i="8" s="1"/>
  <c r="E723" i="8"/>
  <c r="G723" i="8" s="1"/>
  <c r="E722" i="8"/>
  <c r="G722" i="8" s="1"/>
  <c r="E721" i="8"/>
  <c r="G721" i="8" s="1"/>
  <c r="E720" i="8"/>
  <c r="G720" i="8" s="1"/>
  <c r="E719" i="8"/>
  <c r="G719" i="8" s="1"/>
  <c r="E718" i="8"/>
  <c r="G718" i="8" s="1"/>
  <c r="E717" i="8"/>
  <c r="G717" i="8" s="1"/>
  <c r="E716" i="8"/>
  <c r="G716" i="8" s="1"/>
  <c r="E715" i="8"/>
  <c r="G715" i="8" s="1"/>
  <c r="E714" i="8"/>
  <c r="G714" i="8" s="1"/>
  <c r="E713" i="8"/>
  <c r="G713" i="8" s="1"/>
  <c r="I713" i="8" s="1"/>
  <c r="E712" i="8"/>
  <c r="G712" i="8" s="1"/>
  <c r="I712" i="8" s="1"/>
  <c r="E711" i="8"/>
  <c r="G711" i="8" s="1"/>
  <c r="E710" i="8"/>
  <c r="G710" i="8" s="1"/>
  <c r="E709" i="8"/>
  <c r="G709" i="8" s="1"/>
  <c r="E708" i="8"/>
  <c r="G708" i="8" s="1"/>
  <c r="E707" i="8"/>
  <c r="G707" i="8" s="1"/>
  <c r="E706" i="8"/>
  <c r="G706" i="8" s="1"/>
  <c r="E705" i="8"/>
  <c r="G705" i="8" s="1"/>
  <c r="E704" i="8"/>
  <c r="G704" i="8" s="1"/>
  <c r="E703" i="8"/>
  <c r="G703" i="8" s="1"/>
  <c r="E702" i="8"/>
  <c r="G702" i="8" s="1"/>
  <c r="E701" i="8"/>
  <c r="G701" i="8" s="1"/>
  <c r="E700" i="8"/>
  <c r="G700" i="8" s="1"/>
  <c r="E699" i="8"/>
  <c r="G699" i="8" s="1"/>
  <c r="E698" i="8"/>
  <c r="G698" i="8" s="1"/>
  <c r="E697" i="8"/>
  <c r="G697" i="8" s="1"/>
  <c r="I697" i="8" s="1"/>
  <c r="E696" i="8"/>
  <c r="G696" i="8" s="1"/>
  <c r="I696" i="8" s="1"/>
  <c r="E695" i="8"/>
  <c r="G695" i="8" s="1"/>
  <c r="E694" i="8"/>
  <c r="G694" i="8" s="1"/>
  <c r="E693" i="8"/>
  <c r="G693" i="8" s="1"/>
  <c r="E692" i="8"/>
  <c r="G692" i="8" s="1"/>
  <c r="E691" i="8"/>
  <c r="G691" i="8" s="1"/>
  <c r="E690" i="8"/>
  <c r="G690" i="8" s="1"/>
  <c r="E689" i="8"/>
  <c r="G689" i="8" s="1"/>
  <c r="E688" i="8"/>
  <c r="G688" i="8" s="1"/>
  <c r="E687" i="8"/>
  <c r="G687" i="8" s="1"/>
  <c r="E686" i="8"/>
  <c r="G686" i="8" s="1"/>
  <c r="E685" i="8"/>
  <c r="G685" i="8" s="1"/>
  <c r="E684" i="8"/>
  <c r="G684" i="8" s="1"/>
  <c r="E683" i="8"/>
  <c r="G683" i="8" s="1"/>
  <c r="E682" i="8"/>
  <c r="G682" i="8" s="1"/>
  <c r="E681" i="8"/>
  <c r="G681" i="8" s="1"/>
  <c r="I681" i="8" s="1"/>
  <c r="E680" i="8"/>
  <c r="G680" i="8" s="1"/>
  <c r="I680" i="8" s="1"/>
  <c r="E679" i="8"/>
  <c r="G679" i="8" s="1"/>
  <c r="E678" i="8"/>
  <c r="G678" i="8" s="1"/>
  <c r="E677" i="8"/>
  <c r="G677" i="8" s="1"/>
  <c r="E676" i="8"/>
  <c r="G676" i="8" s="1"/>
  <c r="E675" i="8"/>
  <c r="G675" i="8" s="1"/>
  <c r="E674" i="8"/>
  <c r="G674" i="8" s="1"/>
  <c r="E673" i="8"/>
  <c r="G673" i="8" s="1"/>
  <c r="E672" i="8"/>
  <c r="G672" i="8" s="1"/>
  <c r="E671" i="8"/>
  <c r="G671" i="8" s="1"/>
  <c r="E670" i="8"/>
  <c r="G670" i="8" s="1"/>
  <c r="E669" i="8"/>
  <c r="G669" i="8" s="1"/>
  <c r="E668" i="8"/>
  <c r="G668" i="8" s="1"/>
  <c r="E667" i="8"/>
  <c r="G667" i="8" s="1"/>
  <c r="E666" i="8"/>
  <c r="G666" i="8" s="1"/>
  <c r="E665" i="8"/>
  <c r="G665" i="8" s="1"/>
  <c r="I665" i="8" s="1"/>
  <c r="E664" i="8"/>
  <c r="G664" i="8" s="1"/>
  <c r="I664" i="8" s="1"/>
  <c r="E663" i="8"/>
  <c r="G663" i="8" s="1"/>
  <c r="E662" i="8"/>
  <c r="G662" i="8" s="1"/>
  <c r="E661" i="8"/>
  <c r="G661" i="8" s="1"/>
  <c r="E660" i="8"/>
  <c r="G660" i="8" s="1"/>
  <c r="E659" i="8"/>
  <c r="G659" i="8" s="1"/>
  <c r="E658" i="8"/>
  <c r="G658" i="8" s="1"/>
  <c r="E657" i="8"/>
  <c r="G657" i="8" s="1"/>
  <c r="E656" i="8"/>
  <c r="G656" i="8" s="1"/>
  <c r="E655" i="8"/>
  <c r="G655" i="8" s="1"/>
  <c r="E654" i="8"/>
  <c r="G654" i="8" s="1"/>
  <c r="E653" i="8"/>
  <c r="G653" i="8" s="1"/>
  <c r="E652" i="8"/>
  <c r="G652" i="8" s="1"/>
  <c r="E651" i="8"/>
  <c r="G651" i="8" s="1"/>
  <c r="E650" i="8"/>
  <c r="G650" i="8" s="1"/>
  <c r="E649" i="8"/>
  <c r="G649" i="8" s="1"/>
  <c r="I649" i="8" s="1"/>
  <c r="E648" i="8"/>
  <c r="G648" i="8" s="1"/>
  <c r="I648" i="8" s="1"/>
  <c r="E647" i="8"/>
  <c r="G647" i="8" s="1"/>
  <c r="E646" i="8"/>
  <c r="G646" i="8" s="1"/>
  <c r="E645" i="8"/>
  <c r="G645" i="8" s="1"/>
  <c r="E644" i="8"/>
  <c r="G644" i="8" s="1"/>
  <c r="E643" i="8"/>
  <c r="G643" i="8" s="1"/>
  <c r="E642" i="8"/>
  <c r="G642" i="8" s="1"/>
  <c r="E641" i="8"/>
  <c r="G641" i="8" s="1"/>
  <c r="E640" i="8"/>
  <c r="G640" i="8" s="1"/>
  <c r="E639" i="8"/>
  <c r="G639" i="8" s="1"/>
  <c r="E638" i="8"/>
  <c r="G638" i="8" s="1"/>
  <c r="E637" i="8"/>
  <c r="G637" i="8" s="1"/>
  <c r="E636" i="8"/>
  <c r="G636" i="8" s="1"/>
  <c r="E635" i="8"/>
  <c r="G635" i="8" s="1"/>
  <c r="E634" i="8"/>
  <c r="G634" i="8" s="1"/>
  <c r="E633" i="8"/>
  <c r="G633" i="8" s="1"/>
  <c r="I633" i="8" s="1"/>
  <c r="E632" i="8"/>
  <c r="G632" i="8" s="1"/>
  <c r="I632" i="8" s="1"/>
  <c r="E631" i="8"/>
  <c r="G631" i="8" s="1"/>
  <c r="E630" i="8"/>
  <c r="G630" i="8" s="1"/>
  <c r="E629" i="8"/>
  <c r="G629" i="8" s="1"/>
  <c r="E628" i="8"/>
  <c r="G628" i="8" s="1"/>
  <c r="E627" i="8"/>
  <c r="G627" i="8" s="1"/>
  <c r="E626" i="8"/>
  <c r="G626" i="8" s="1"/>
  <c r="E625" i="8"/>
  <c r="G625" i="8" s="1"/>
  <c r="I625" i="8" s="1"/>
  <c r="E624" i="8"/>
  <c r="G624" i="8" s="1"/>
  <c r="E623" i="8"/>
  <c r="G623" i="8" s="1"/>
  <c r="E622" i="8"/>
  <c r="G622" i="8" s="1"/>
  <c r="E621" i="8"/>
  <c r="G621" i="8" s="1"/>
  <c r="E620" i="8"/>
  <c r="G620" i="8" s="1"/>
  <c r="E619" i="8"/>
  <c r="G619" i="8" s="1"/>
  <c r="E618" i="8"/>
  <c r="G618" i="8" s="1"/>
  <c r="E617" i="8"/>
  <c r="G617" i="8" s="1"/>
  <c r="I617" i="8" s="1"/>
  <c r="E616" i="8"/>
  <c r="G616" i="8" s="1"/>
  <c r="I616" i="8" s="1"/>
  <c r="E615" i="8"/>
  <c r="G615" i="8" s="1"/>
  <c r="E614" i="8"/>
  <c r="G614" i="8" s="1"/>
  <c r="E613" i="8"/>
  <c r="G613" i="8" s="1"/>
  <c r="E612" i="8"/>
  <c r="G612" i="8" s="1"/>
  <c r="E611" i="8"/>
  <c r="G611" i="8" s="1"/>
  <c r="E610" i="8"/>
  <c r="G610" i="8" s="1"/>
  <c r="E609" i="8"/>
  <c r="G609" i="8" s="1"/>
  <c r="E608" i="8"/>
  <c r="G608" i="8" s="1"/>
  <c r="E607" i="8"/>
  <c r="G607" i="8" s="1"/>
  <c r="E606" i="8"/>
  <c r="G606" i="8" s="1"/>
  <c r="E605" i="8"/>
  <c r="G605" i="8" s="1"/>
  <c r="E604" i="8"/>
  <c r="G604" i="8" s="1"/>
  <c r="E603" i="8"/>
  <c r="G603" i="8" s="1"/>
  <c r="E602" i="8"/>
  <c r="G602" i="8" s="1"/>
  <c r="E601" i="8"/>
  <c r="G601" i="8" s="1"/>
  <c r="I601" i="8" s="1"/>
  <c r="E600" i="8"/>
  <c r="G600" i="8" s="1"/>
  <c r="I600" i="8" s="1"/>
  <c r="E599" i="8"/>
  <c r="G599" i="8" s="1"/>
  <c r="E598" i="8"/>
  <c r="G598" i="8" s="1"/>
  <c r="E597" i="8"/>
  <c r="G597" i="8" s="1"/>
  <c r="E596" i="8"/>
  <c r="G596" i="8" s="1"/>
  <c r="E595" i="8"/>
  <c r="G595" i="8" s="1"/>
  <c r="E594" i="8"/>
  <c r="G594" i="8" s="1"/>
  <c r="I594" i="8" s="1"/>
  <c r="E593" i="8"/>
  <c r="G593" i="8" s="1"/>
  <c r="E592" i="8"/>
  <c r="G592" i="8" s="1"/>
  <c r="E591" i="8"/>
  <c r="G591" i="8" s="1"/>
  <c r="E590" i="8"/>
  <c r="G590" i="8" s="1"/>
  <c r="E589" i="8"/>
  <c r="G589" i="8" s="1"/>
  <c r="E588" i="8"/>
  <c r="G588" i="8" s="1"/>
  <c r="E587" i="8"/>
  <c r="G587" i="8" s="1"/>
  <c r="E586" i="8"/>
  <c r="G586" i="8" s="1"/>
  <c r="E585" i="8"/>
  <c r="G585" i="8" s="1"/>
  <c r="I585" i="8" s="1"/>
  <c r="E584" i="8"/>
  <c r="G584" i="8" s="1"/>
  <c r="I584" i="8" s="1"/>
  <c r="E583" i="8"/>
  <c r="G583" i="8" s="1"/>
  <c r="E582" i="8"/>
  <c r="G582" i="8" s="1"/>
  <c r="E581" i="8"/>
  <c r="G581" i="8" s="1"/>
  <c r="E580" i="8"/>
  <c r="G580" i="8" s="1"/>
  <c r="E579" i="8"/>
  <c r="G579" i="8" s="1"/>
  <c r="I579" i="8" s="1"/>
  <c r="E578" i="8"/>
  <c r="G578" i="8" s="1"/>
  <c r="E577" i="8"/>
  <c r="G577" i="8" s="1"/>
  <c r="E576" i="8"/>
  <c r="G576" i="8" s="1"/>
  <c r="E575" i="8"/>
  <c r="G575" i="8" s="1"/>
  <c r="E574" i="8"/>
  <c r="G574" i="8" s="1"/>
  <c r="E573" i="8"/>
  <c r="G573" i="8" s="1"/>
  <c r="E572" i="8"/>
  <c r="G572" i="8" s="1"/>
  <c r="E571" i="8"/>
  <c r="G571" i="8" s="1"/>
  <c r="E570" i="8"/>
  <c r="G570" i="8" s="1"/>
  <c r="E569" i="8"/>
  <c r="G569" i="8" s="1"/>
  <c r="I569" i="8" s="1"/>
  <c r="E568" i="8"/>
  <c r="G568" i="8" s="1"/>
  <c r="I568" i="8" s="1"/>
  <c r="E567" i="8"/>
  <c r="G567" i="8" s="1"/>
  <c r="E566" i="8"/>
  <c r="G566" i="8" s="1"/>
  <c r="E565" i="8"/>
  <c r="G565" i="8" s="1"/>
  <c r="E564" i="8"/>
  <c r="G564" i="8" s="1"/>
  <c r="E563" i="8"/>
  <c r="G563" i="8" s="1"/>
  <c r="E562" i="8"/>
  <c r="G562" i="8" s="1"/>
  <c r="E561" i="8"/>
  <c r="G561" i="8" s="1"/>
  <c r="E560" i="8"/>
  <c r="G560" i="8" s="1"/>
  <c r="E559" i="8"/>
  <c r="G559" i="8" s="1"/>
  <c r="E558" i="8"/>
  <c r="G558" i="8" s="1"/>
  <c r="E557" i="8"/>
  <c r="G557" i="8" s="1"/>
  <c r="E556" i="8"/>
  <c r="G556" i="8" s="1"/>
  <c r="E555" i="8"/>
  <c r="G555" i="8" s="1"/>
  <c r="E554" i="8"/>
  <c r="G554" i="8" s="1"/>
  <c r="E553" i="8"/>
  <c r="G553" i="8" s="1"/>
  <c r="I553" i="8" s="1"/>
  <c r="E552" i="8"/>
  <c r="G552" i="8" s="1"/>
  <c r="I552" i="8" s="1"/>
  <c r="E551" i="8"/>
  <c r="G551" i="8" s="1"/>
  <c r="E550" i="8"/>
  <c r="G550" i="8" s="1"/>
  <c r="E549" i="8"/>
  <c r="G549" i="8" s="1"/>
  <c r="E548" i="8"/>
  <c r="G548" i="8" s="1"/>
  <c r="E547" i="8"/>
  <c r="G547" i="8" s="1"/>
  <c r="E546" i="8"/>
  <c r="G546" i="8" s="1"/>
  <c r="E545" i="8"/>
  <c r="G545" i="8" s="1"/>
  <c r="E544" i="8"/>
  <c r="G544" i="8" s="1"/>
  <c r="E543" i="8"/>
  <c r="G543" i="8" s="1"/>
  <c r="E542" i="8"/>
  <c r="G542" i="8" s="1"/>
  <c r="E541" i="8"/>
  <c r="G541" i="8" s="1"/>
  <c r="E540" i="8"/>
  <c r="G540" i="8" s="1"/>
  <c r="E539" i="8"/>
  <c r="G539" i="8" s="1"/>
  <c r="E538" i="8"/>
  <c r="G538" i="8" s="1"/>
  <c r="E537" i="8"/>
  <c r="G537" i="8" s="1"/>
  <c r="I537" i="8" s="1"/>
  <c r="E536" i="8"/>
  <c r="G536" i="8" s="1"/>
  <c r="I536" i="8" s="1"/>
  <c r="E535" i="8"/>
  <c r="G535" i="8" s="1"/>
  <c r="E534" i="8"/>
  <c r="G534" i="8" s="1"/>
  <c r="E533" i="8"/>
  <c r="G533" i="8" s="1"/>
  <c r="E532" i="8"/>
  <c r="G532" i="8" s="1"/>
  <c r="E531" i="8"/>
  <c r="G531" i="8" s="1"/>
  <c r="E530" i="8"/>
  <c r="G530" i="8" s="1"/>
  <c r="I530" i="8" s="1"/>
  <c r="E529" i="8"/>
  <c r="G529" i="8" s="1"/>
  <c r="E528" i="8"/>
  <c r="G528" i="8" s="1"/>
  <c r="E527" i="8"/>
  <c r="G527" i="8" s="1"/>
  <c r="E526" i="8"/>
  <c r="G526" i="8" s="1"/>
  <c r="E525" i="8"/>
  <c r="G525" i="8" s="1"/>
  <c r="E524" i="8"/>
  <c r="G524" i="8" s="1"/>
  <c r="E523" i="8"/>
  <c r="G523" i="8" s="1"/>
  <c r="E522" i="8"/>
  <c r="G522" i="8" s="1"/>
  <c r="E521" i="8"/>
  <c r="G521" i="8" s="1"/>
  <c r="I521" i="8" s="1"/>
  <c r="E520" i="8"/>
  <c r="G520" i="8" s="1"/>
  <c r="I520" i="8" s="1"/>
  <c r="E519" i="8"/>
  <c r="G519" i="8" s="1"/>
  <c r="E518" i="8"/>
  <c r="G518" i="8" s="1"/>
  <c r="E517" i="8"/>
  <c r="G517" i="8" s="1"/>
  <c r="E516" i="8"/>
  <c r="G516" i="8" s="1"/>
  <c r="E515" i="8"/>
  <c r="G515" i="8" s="1"/>
  <c r="E514" i="8"/>
  <c r="G514" i="8" s="1"/>
  <c r="E513" i="8"/>
  <c r="G513" i="8" s="1"/>
  <c r="E512" i="8"/>
  <c r="G512" i="8" s="1"/>
  <c r="E511" i="8"/>
  <c r="G511" i="8" s="1"/>
  <c r="E510" i="8"/>
  <c r="G510" i="8" s="1"/>
  <c r="E509" i="8"/>
  <c r="G509" i="8" s="1"/>
  <c r="E508" i="8"/>
  <c r="G508" i="8" s="1"/>
  <c r="E507" i="8"/>
  <c r="G507" i="8" s="1"/>
  <c r="E506" i="8"/>
  <c r="G506" i="8" s="1"/>
  <c r="E505" i="8"/>
  <c r="G505" i="8" s="1"/>
  <c r="I505" i="8" s="1"/>
  <c r="E504" i="8"/>
  <c r="G504" i="8" s="1"/>
  <c r="I504" i="8" s="1"/>
  <c r="E503" i="8"/>
  <c r="G503" i="8" s="1"/>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C12" i="3"/>
  <c r="C50" i="3"/>
  <c r="C48" i="3"/>
  <c r="C47" i="3"/>
  <c r="C46" i="3"/>
  <c r="C45" i="3"/>
  <c r="C44" i="3"/>
  <c r="C43" i="3"/>
  <c r="C41" i="3"/>
  <c r="C39" i="3"/>
  <c r="C32" i="3"/>
  <c r="C30" i="3"/>
  <c r="C29" i="3"/>
  <c r="C28" i="3"/>
  <c r="C23" i="3"/>
  <c r="C22" i="3"/>
  <c r="C21" i="3"/>
  <c r="C20" i="3"/>
  <c r="C19" i="3"/>
  <c r="C17" i="3"/>
  <c r="C16" i="3"/>
  <c r="C14" i="3"/>
  <c r="C13" i="3"/>
  <c r="C11" i="3"/>
  <c r="C9" i="3"/>
  <c r="C8" i="3"/>
  <c r="C7" i="3"/>
  <c r="C6" i="3"/>
  <c r="C5" i="3"/>
  <c r="C4" i="3"/>
  <c r="C3" i="3"/>
  <c r="C2" i="3"/>
  <c r="E3" i="2"/>
  <c r="F3" i="2" s="1"/>
  <c r="E4" i="2"/>
  <c r="F4" i="2" s="1"/>
  <c r="E5" i="2"/>
  <c r="F5" i="2" s="1"/>
  <c r="E6" i="2"/>
  <c r="F6" i="2" s="1"/>
  <c r="E7" i="2"/>
  <c r="F7" i="2" s="1"/>
  <c r="E8" i="2"/>
  <c r="F8" i="2" s="1"/>
  <c r="E9" i="2"/>
  <c r="F9" i="2" s="1"/>
  <c r="E10" i="2"/>
  <c r="F10" i="2" s="1"/>
  <c r="E11" i="2"/>
  <c r="F11" i="2" s="1"/>
  <c r="E12" i="2"/>
  <c r="F12" i="2" s="1"/>
  <c r="E13" i="2"/>
  <c r="F13" i="2" s="1"/>
  <c r="E14" i="2"/>
  <c r="F14" i="2" s="1"/>
  <c r="E15" i="2"/>
  <c r="F15" i="2" s="1"/>
  <c r="E16" i="2"/>
  <c r="F16" i="2" s="1"/>
  <c r="E17" i="2"/>
  <c r="F17" i="2" s="1"/>
  <c r="E18" i="2"/>
  <c r="F18" i="2" s="1"/>
  <c r="E19" i="2"/>
  <c r="F19" i="2" s="1"/>
  <c r="E20" i="2"/>
  <c r="F20" i="2" s="1"/>
  <c r="E21" i="2"/>
  <c r="F21" i="2" s="1"/>
  <c r="E22" i="2"/>
  <c r="F22" i="2" s="1"/>
  <c r="E23" i="2"/>
  <c r="F23" i="2" s="1"/>
  <c r="E24" i="2"/>
  <c r="F24" i="2" s="1"/>
  <c r="E25" i="2"/>
  <c r="F25" i="2" s="1"/>
  <c r="E26" i="2"/>
  <c r="F26" i="2" s="1"/>
  <c r="E27" i="2"/>
  <c r="F27" i="2" s="1"/>
  <c r="E28" i="2"/>
  <c r="F28" i="2" s="1"/>
  <c r="E29" i="2"/>
  <c r="F29" i="2" s="1"/>
  <c r="E30" i="2"/>
  <c r="F30" i="2" s="1"/>
  <c r="E31" i="2"/>
  <c r="F31" i="2" s="1"/>
  <c r="E32" i="2"/>
  <c r="F32" i="2" s="1"/>
  <c r="E33" i="2"/>
  <c r="F33" i="2" s="1"/>
  <c r="E34" i="2"/>
  <c r="F34" i="2" s="1"/>
  <c r="E35" i="2"/>
  <c r="F35" i="2" s="1"/>
  <c r="E36" i="2"/>
  <c r="F36" i="2" s="1"/>
  <c r="E37" i="2"/>
  <c r="F37" i="2" s="1"/>
  <c r="E38" i="2"/>
  <c r="F38" i="2" s="1"/>
  <c r="E39" i="2"/>
  <c r="F39" i="2" s="1"/>
  <c r="E40" i="2"/>
  <c r="F40" i="2" s="1"/>
  <c r="E41" i="2"/>
  <c r="F41" i="2" s="1"/>
  <c r="E42" i="2"/>
  <c r="F42" i="2" s="1"/>
  <c r="E43" i="2"/>
  <c r="F43" i="2" s="1"/>
  <c r="E44" i="2"/>
  <c r="F44" i="2" s="1"/>
  <c r="E45" i="2"/>
  <c r="F45" i="2" s="1"/>
  <c r="E46" i="2"/>
  <c r="F46" i="2" s="1"/>
  <c r="E47" i="2"/>
  <c r="F47" i="2" s="1"/>
  <c r="E48" i="2"/>
  <c r="F48" i="2" s="1"/>
  <c r="E49" i="2"/>
  <c r="F49" i="2" s="1"/>
  <c r="E50" i="2"/>
  <c r="F50" i="2" s="1"/>
  <c r="E51" i="2"/>
  <c r="F51" i="2" s="1"/>
  <c r="E2" i="2"/>
  <c r="F2" i="2" s="1"/>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I474" i="8" l="1"/>
  <c r="I909" i="8"/>
  <c r="I501" i="8"/>
  <c r="I614" i="8"/>
  <c r="I813" i="8"/>
  <c r="I861" i="8"/>
  <c r="I893" i="8"/>
  <c r="I2" i="8"/>
  <c r="I941" i="8"/>
  <c r="I472" i="8"/>
  <c r="I408" i="8"/>
  <c r="I120" i="8"/>
  <c r="I104" i="8"/>
  <c r="I88" i="8"/>
  <c r="I880" i="8"/>
  <c r="I458" i="8"/>
  <c r="I639" i="8"/>
  <c r="I735" i="8"/>
  <c r="I767" i="8"/>
  <c r="I394" i="8"/>
  <c r="I866" i="8"/>
  <c r="I527" i="8"/>
  <c r="I591" i="8"/>
  <c r="I623" i="8"/>
  <c r="I671" i="8"/>
  <c r="I783" i="8"/>
  <c r="I940" i="8"/>
  <c r="I245" i="8"/>
  <c r="I624" i="8"/>
  <c r="I736" i="8"/>
  <c r="I768" i="8"/>
  <c r="I784" i="8"/>
  <c r="I912" i="8"/>
  <c r="I939" i="8"/>
  <c r="I514" i="8"/>
  <c r="I136" i="8"/>
  <c r="I343" i="8"/>
  <c r="I914" i="8"/>
  <c r="I786" i="8"/>
  <c r="I694" i="8"/>
  <c r="I503" i="8"/>
  <c r="I519" i="8"/>
  <c r="I535" i="8"/>
  <c r="I551" i="8"/>
  <c r="I567" i="8"/>
  <c r="I583" i="8"/>
  <c r="I599" i="8"/>
  <c r="I615" i="8"/>
  <c r="I631" i="8"/>
  <c r="I647" i="8"/>
  <c r="I663" i="8"/>
  <c r="I679" i="8"/>
  <c r="I695" i="8"/>
  <c r="I711" i="8"/>
  <c r="I727" i="8"/>
  <c r="I743" i="8"/>
  <c r="I759" i="8"/>
  <c r="I775" i="8"/>
  <c r="I80" i="8"/>
  <c r="I301" i="8"/>
  <c r="I189" i="8"/>
  <c r="I571" i="8"/>
  <c r="I475" i="8"/>
  <c r="I443" i="8"/>
  <c r="I427" i="8"/>
  <c r="I344" i="8"/>
  <c r="I134" i="8"/>
  <c r="I796" i="8"/>
  <c r="I1000" i="8"/>
  <c r="I742" i="8"/>
  <c r="I979" i="8"/>
  <c r="I963" i="8"/>
  <c r="I947" i="8"/>
  <c r="I931" i="8"/>
  <c r="I396" i="8"/>
  <c r="I284" i="8"/>
  <c r="I268" i="8"/>
  <c r="I220" i="8"/>
  <c r="I204" i="8"/>
  <c r="I188" i="8"/>
  <c r="I156" i="8"/>
  <c r="I140" i="8"/>
  <c r="I76" i="8"/>
  <c r="I184" i="8"/>
  <c r="I246" i="8"/>
  <c r="I75" i="8"/>
  <c r="I407" i="8"/>
  <c r="I295" i="8"/>
  <c r="I470" i="8"/>
  <c r="I358" i="8"/>
  <c r="I294" i="8"/>
  <c r="I913" i="8"/>
  <c r="I770" i="8"/>
  <c r="I882" i="8"/>
  <c r="I395" i="8"/>
  <c r="I379" i="8"/>
  <c r="I331" i="8"/>
  <c r="I299" i="8"/>
  <c r="I267" i="8"/>
  <c r="I251" i="8"/>
  <c r="I235" i="8"/>
  <c r="I187" i="8"/>
  <c r="I139" i="8"/>
  <c r="I264" i="8"/>
  <c r="I262" i="8"/>
  <c r="I198" i="8"/>
  <c r="I391" i="8"/>
  <c r="I502" i="8"/>
  <c r="I422" i="8"/>
  <c r="I342" i="8"/>
  <c r="I278" i="8"/>
  <c r="I865" i="8"/>
  <c r="I610" i="8"/>
  <c r="I999" i="8"/>
  <c r="I710" i="8"/>
  <c r="I124" i="8"/>
  <c r="I108" i="8"/>
  <c r="I722" i="8"/>
  <c r="I56" i="8"/>
  <c r="I816" i="8"/>
  <c r="I848" i="8"/>
  <c r="I374" i="8"/>
  <c r="I310" i="8"/>
  <c r="I214" i="8"/>
  <c r="I150" i="8"/>
  <c r="I546" i="8"/>
  <c r="I642" i="8"/>
  <c r="I658" i="8"/>
  <c r="I674" i="8"/>
  <c r="I690" i="8"/>
  <c r="I754" i="8"/>
  <c r="I72" i="8"/>
  <c r="I40" i="8"/>
  <c r="I833" i="8"/>
  <c r="I199" i="8"/>
  <c r="I135" i="8"/>
  <c r="I800" i="8"/>
  <c r="I832" i="8"/>
  <c r="I230" i="8"/>
  <c r="I182" i="8"/>
  <c r="I166" i="8"/>
  <c r="I469" i="8"/>
  <c r="I626" i="8"/>
  <c r="I71" i="8"/>
  <c r="I55" i="8"/>
  <c r="I39" i="8"/>
  <c r="I516" i="8"/>
  <c r="I532" i="8"/>
  <c r="I548" i="8"/>
  <c r="I564" i="8"/>
  <c r="I580" i="8"/>
  <c r="I596" i="8"/>
  <c r="I612" i="8"/>
  <c r="I628" i="8"/>
  <c r="I644" i="8"/>
  <c r="I660" i="8"/>
  <c r="I676" i="8"/>
  <c r="I692" i="8"/>
  <c r="I708" i="8"/>
  <c r="I724" i="8"/>
  <c r="I740" i="8"/>
  <c r="I756" i="8"/>
  <c r="I772" i="8"/>
  <c r="I498" i="8"/>
  <c r="I482" i="8"/>
  <c r="I466" i="8"/>
  <c r="I450" i="8"/>
  <c r="I434" i="8"/>
  <c r="I418" i="8"/>
  <c r="I402" i="8"/>
  <c r="I370" i="8"/>
  <c r="I354" i="8"/>
  <c r="I322" i="8"/>
  <c r="I306" i="8"/>
  <c r="I290" i="8"/>
  <c r="I258" i="8"/>
  <c r="I242" i="8"/>
  <c r="I210" i="8"/>
  <c r="I178" i="8"/>
  <c r="I734" i="8"/>
  <c r="I670" i="8"/>
  <c r="I526" i="8"/>
  <c r="I986" i="8"/>
  <c r="I954" i="8"/>
  <c r="I517" i="8"/>
  <c r="I533" i="8"/>
  <c r="I549" i="8"/>
  <c r="I565" i="8"/>
  <c r="I581" i="8"/>
  <c r="I597" i="8"/>
  <c r="I613" i="8"/>
  <c r="I812" i="8"/>
  <c r="I828" i="8"/>
  <c r="I844" i="8"/>
  <c r="I860" i="8"/>
  <c r="I876" i="8"/>
  <c r="I892" i="8"/>
  <c r="I908" i="8"/>
  <c r="I924" i="8"/>
  <c r="I975" i="8"/>
  <c r="I959" i="8"/>
  <c r="I943" i="8"/>
  <c r="I927" i="8"/>
  <c r="I122" i="8"/>
  <c r="I106" i="8"/>
  <c r="I90" i="8"/>
  <c r="I43" i="8"/>
  <c r="I360" i="8"/>
  <c r="I312" i="8"/>
  <c r="I280" i="8"/>
  <c r="I248" i="8"/>
  <c r="I216" i="8"/>
  <c r="I200" i="8"/>
  <c r="I168" i="8"/>
  <c r="I486" i="8"/>
  <c r="I454" i="8"/>
  <c r="I438" i="8"/>
  <c r="I406" i="8"/>
  <c r="I834" i="8"/>
  <c r="I496" i="8"/>
  <c r="I464" i="8"/>
  <c r="I432" i="8"/>
  <c r="I400" i="8"/>
  <c r="I716" i="8"/>
  <c r="I968" i="8"/>
  <c r="I479" i="8"/>
  <c r="I447" i="8"/>
  <c r="I415" i="8"/>
  <c r="I191" i="8"/>
  <c r="I78" i="8"/>
  <c r="I993" i="8"/>
  <c r="I977" i="8"/>
  <c r="I961" i="8"/>
  <c r="I945" i="8"/>
  <c r="I929" i="8"/>
  <c r="I364" i="8"/>
  <c r="I348" i="8"/>
  <c r="I252" i="8"/>
  <c r="I45" i="8"/>
  <c r="I456" i="8"/>
  <c r="I629" i="8"/>
  <c r="I645" i="8"/>
  <c r="I661" i="8"/>
  <c r="I677" i="8"/>
  <c r="I693" i="8"/>
  <c r="I709" i="8"/>
  <c r="I725" i="8"/>
  <c r="I741" i="8"/>
  <c r="I757" i="8"/>
  <c r="I773" i="8"/>
  <c r="I998" i="8"/>
  <c r="I497" i="8"/>
  <c r="I449" i="8"/>
  <c r="I433" i="8"/>
  <c r="I401" i="8"/>
  <c r="I369" i="8"/>
  <c r="I353" i="8"/>
  <c r="I321" i="8"/>
  <c r="I257" i="8"/>
  <c r="I209" i="8"/>
  <c r="I685" i="8"/>
  <c r="I518" i="8"/>
  <c r="I550" i="8"/>
  <c r="I566" i="8"/>
  <c r="I582" i="8"/>
  <c r="I598" i="8"/>
  <c r="I646" i="8"/>
  <c r="I662" i="8"/>
  <c r="I758" i="8"/>
  <c r="I997" i="8"/>
  <c r="I480" i="8"/>
  <c r="I448" i="8"/>
  <c r="I416" i="8"/>
  <c r="I636" i="8"/>
  <c r="I572" i="8"/>
  <c r="I984" i="8"/>
  <c r="I952" i="8"/>
  <c r="I996" i="8"/>
  <c r="I495" i="8"/>
  <c r="I463" i="8"/>
  <c r="I431" i="8"/>
  <c r="I995" i="8"/>
  <c r="I410" i="8"/>
  <c r="I987" i="8"/>
  <c r="I978" i="8"/>
  <c r="I795" i="8"/>
  <c r="I811" i="8"/>
  <c r="I827" i="8"/>
  <c r="I843" i="8"/>
  <c r="I859" i="8"/>
  <c r="I875" i="8"/>
  <c r="I891" i="8"/>
  <c r="I907" i="8"/>
  <c r="I923" i="8"/>
  <c r="I992" i="8"/>
  <c r="I976" i="8"/>
  <c r="I960" i="8"/>
  <c r="I944" i="8"/>
  <c r="I928" i="8"/>
  <c r="I123" i="8"/>
  <c r="I107" i="8"/>
  <c r="I91" i="8"/>
  <c r="I44" i="8"/>
  <c r="I487" i="8"/>
  <c r="I455" i="8"/>
  <c r="I423" i="8"/>
  <c r="I936" i="8"/>
  <c r="I733" i="8"/>
  <c r="I699" i="8"/>
  <c r="I439" i="8"/>
  <c r="I368" i="8"/>
  <c r="I352" i="8"/>
  <c r="I320" i="8"/>
  <c r="I288" i="8"/>
  <c r="I256" i="8"/>
  <c r="I224" i="8"/>
  <c r="I176" i="8"/>
  <c r="I129" i="8"/>
  <c r="I17" i="8"/>
  <c r="I51" i="8"/>
  <c r="I399" i="8"/>
  <c r="I351" i="8"/>
  <c r="I319" i="8"/>
  <c r="I271" i="8"/>
  <c r="I239" i="8"/>
  <c r="I223" i="8"/>
  <c r="I159" i="8"/>
  <c r="I967" i="8"/>
  <c r="I935" i="8"/>
  <c r="I903" i="8"/>
  <c r="I808" i="8"/>
  <c r="I840" i="8"/>
  <c r="I872" i="8"/>
  <c r="I904" i="8"/>
  <c r="I66" i="8"/>
  <c r="I34" i="8"/>
  <c r="I494" i="8"/>
  <c r="I446" i="8"/>
  <c r="I430" i="8"/>
  <c r="I208" i="8"/>
  <c r="I144" i="8"/>
  <c r="I67" i="8"/>
  <c r="I383" i="8"/>
  <c r="I287" i="8"/>
  <c r="I175" i="8"/>
  <c r="I669" i="8"/>
  <c r="I749" i="8"/>
  <c r="I384" i="8"/>
  <c r="I336" i="8"/>
  <c r="I304" i="8"/>
  <c r="I272" i="8"/>
  <c r="I240" i="8"/>
  <c r="I192" i="8"/>
  <c r="I160" i="8"/>
  <c r="I83" i="8"/>
  <c r="I35" i="8"/>
  <c r="I367" i="8"/>
  <c r="I335" i="8"/>
  <c r="I303" i="8"/>
  <c r="I255" i="8"/>
  <c r="I207" i="8"/>
  <c r="I143" i="8"/>
  <c r="I951" i="8"/>
  <c r="I887" i="8"/>
  <c r="I807" i="8"/>
  <c r="I792" i="8"/>
  <c r="I824" i="8"/>
  <c r="I856" i="8"/>
  <c r="I888" i="8"/>
  <c r="I920" i="8"/>
  <c r="I82" i="8"/>
  <c r="I50" i="8"/>
  <c r="I539" i="8"/>
  <c r="I825" i="8"/>
  <c r="I889" i="8"/>
  <c r="I381" i="8"/>
  <c r="I110" i="8"/>
  <c r="I841" i="8"/>
  <c r="I126" i="8"/>
  <c r="I554" i="8"/>
  <c r="I634" i="8"/>
  <c r="I682" i="8"/>
  <c r="I730" i="8"/>
  <c r="I778" i="8"/>
  <c r="I826" i="8"/>
  <c r="I890" i="8"/>
  <c r="I332" i="8"/>
  <c r="I47" i="8"/>
  <c r="I809" i="8"/>
  <c r="I873" i="8"/>
  <c r="I921" i="8"/>
  <c r="I493" i="8"/>
  <c r="I461" i="8"/>
  <c r="I445" i="8"/>
  <c r="I413" i="8"/>
  <c r="I317" i="8"/>
  <c r="I237" i="8"/>
  <c r="I94" i="8"/>
  <c r="I965" i="8"/>
  <c r="I933" i="8"/>
  <c r="I901" i="8"/>
  <c r="I853" i="8"/>
  <c r="I821" i="8"/>
  <c r="I789" i="8"/>
  <c r="I522" i="8"/>
  <c r="I570" i="8"/>
  <c r="I618" i="8"/>
  <c r="I666" i="8"/>
  <c r="I698" i="8"/>
  <c r="I746" i="8"/>
  <c r="I810" i="8"/>
  <c r="I858" i="8"/>
  <c r="I906" i="8"/>
  <c r="I380" i="8"/>
  <c r="I316" i="8"/>
  <c r="I667" i="8"/>
  <c r="I31" i="8"/>
  <c r="I588" i="8"/>
  <c r="I46" i="8"/>
  <c r="I362" i="8"/>
  <c r="I314" i="8"/>
  <c r="I282" i="8"/>
  <c r="I218" i="8"/>
  <c r="I186" i="8"/>
  <c r="I154" i="8"/>
  <c r="I774" i="8"/>
  <c r="I630" i="8"/>
  <c r="I534" i="8"/>
  <c r="I946" i="8"/>
  <c r="I525" i="8"/>
  <c r="I573" i="8"/>
  <c r="I637" i="8"/>
  <c r="I231" i="8"/>
  <c r="I167" i="8"/>
  <c r="I874" i="8"/>
  <c r="I300" i="8"/>
  <c r="I172" i="8"/>
  <c r="I507" i="8"/>
  <c r="I619" i="8"/>
  <c r="I715" i="8"/>
  <c r="I763" i="8"/>
  <c r="I79" i="8"/>
  <c r="I92" i="8"/>
  <c r="I620" i="8"/>
  <c r="I764" i="8"/>
  <c r="I991" i="8"/>
  <c r="I426" i="8"/>
  <c r="I378" i="8"/>
  <c r="I330" i="8"/>
  <c r="I250" i="8"/>
  <c r="I138" i="8"/>
  <c r="I726" i="8"/>
  <c r="I678" i="8"/>
  <c r="I557" i="8"/>
  <c r="I605" i="8"/>
  <c r="I653" i="8"/>
  <c r="I701" i="8"/>
  <c r="I765" i="8"/>
  <c r="I29" i="8"/>
  <c r="I793" i="8"/>
  <c r="I857" i="8"/>
  <c r="I905" i="8"/>
  <c r="I477" i="8"/>
  <c r="I429" i="8"/>
  <c r="I397" i="8"/>
  <c r="I349" i="8"/>
  <c r="I14" i="8"/>
  <c r="I981" i="8"/>
  <c r="I949" i="8"/>
  <c r="I805" i="8"/>
  <c r="I506" i="8"/>
  <c r="I538" i="8"/>
  <c r="I586" i="8"/>
  <c r="I602" i="8"/>
  <c r="I650" i="8"/>
  <c r="I714" i="8"/>
  <c r="I762" i="8"/>
  <c r="I794" i="8"/>
  <c r="I842" i="8"/>
  <c r="I922" i="8"/>
  <c r="I236" i="8"/>
  <c r="I555" i="8"/>
  <c r="I651" i="8"/>
  <c r="I63" i="8"/>
  <c r="I540" i="8"/>
  <c r="I604" i="8"/>
  <c r="I652" i="8"/>
  <c r="I748" i="8"/>
  <c r="I30" i="8"/>
  <c r="I490" i="8"/>
  <c r="I442" i="8"/>
  <c r="I346" i="8"/>
  <c r="I298" i="8"/>
  <c r="I266" i="8"/>
  <c r="I234" i="8"/>
  <c r="I202" i="8"/>
  <c r="I170" i="8"/>
  <c r="I962" i="8"/>
  <c r="I509" i="8"/>
  <c r="I541" i="8"/>
  <c r="I589" i="8"/>
  <c r="I621" i="8"/>
  <c r="I717" i="8"/>
  <c r="I781" i="8"/>
  <c r="I77" i="8"/>
  <c r="I61" i="8"/>
  <c r="I990" i="8"/>
  <c r="I638" i="8"/>
  <c r="I686" i="8"/>
  <c r="I488" i="8"/>
  <c r="I440" i="8"/>
  <c r="I376" i="8"/>
  <c r="I328" i="8"/>
  <c r="I296" i="8"/>
  <c r="I232" i="8"/>
  <c r="I152" i="8"/>
  <c r="I375" i="8"/>
  <c r="I151" i="8"/>
  <c r="I881" i="8"/>
  <c r="I510" i="8"/>
  <c r="I558" i="8"/>
  <c r="I606" i="8"/>
  <c r="I702" i="8"/>
  <c r="I782" i="8"/>
  <c r="I424" i="8"/>
  <c r="I59" i="8"/>
  <c r="I896" i="8"/>
  <c r="I801" i="8"/>
  <c r="I817" i="8"/>
  <c r="I849" i="8"/>
  <c r="I897" i="8"/>
  <c r="I73" i="8"/>
  <c r="I57" i="8"/>
  <c r="I41" i="8"/>
  <c r="I25" i="8"/>
  <c r="I485" i="8"/>
  <c r="I453" i="8"/>
  <c r="I437" i="8"/>
  <c r="I421" i="8"/>
  <c r="I405" i="8"/>
  <c r="I389" i="8"/>
  <c r="I373" i="8"/>
  <c r="I357" i="8"/>
  <c r="I341" i="8"/>
  <c r="I325" i="8"/>
  <c r="I309" i="8"/>
  <c r="I293" i="8"/>
  <c r="I277" i="8"/>
  <c r="I261" i="8"/>
  <c r="I229" i="8"/>
  <c r="I213" i="8"/>
  <c r="I197" i="8"/>
  <c r="I181" i="8"/>
  <c r="I165" i="8"/>
  <c r="I149" i="8"/>
  <c r="I118" i="8"/>
  <c r="I102" i="8"/>
  <c r="I86" i="8"/>
  <c r="I54" i="8"/>
  <c r="I38" i="8"/>
  <c r="I721" i="8"/>
  <c r="I689" i="8"/>
  <c r="I673" i="8"/>
  <c r="I593" i="8"/>
  <c r="I577" i="8"/>
  <c r="I545" i="8"/>
  <c r="I417" i="8"/>
  <c r="I994" i="8"/>
  <c r="I574" i="8"/>
  <c r="I622" i="8"/>
  <c r="I750" i="8"/>
  <c r="I989" i="8"/>
  <c r="I27" i="8"/>
  <c r="I311" i="8"/>
  <c r="I263" i="8"/>
  <c r="I864" i="8"/>
  <c r="I58" i="8"/>
  <c r="I26" i="8"/>
  <c r="I562" i="8"/>
  <c r="I578" i="8"/>
  <c r="I706" i="8"/>
  <c r="I738" i="8"/>
  <c r="I802" i="8"/>
  <c r="I818" i="8"/>
  <c r="I850" i="8"/>
  <c r="I898" i="8"/>
  <c r="I1001" i="8"/>
  <c r="I500" i="8"/>
  <c r="I484" i="8"/>
  <c r="I468" i="8"/>
  <c r="I452" i="8"/>
  <c r="I436" i="8"/>
  <c r="I420" i="8"/>
  <c r="I404" i="8"/>
  <c r="I388" i="8"/>
  <c r="I372" i="8"/>
  <c r="I356" i="8"/>
  <c r="I340" i="8"/>
  <c r="I324" i="8"/>
  <c r="I308" i="8"/>
  <c r="I292" i="8"/>
  <c r="I276" i="8"/>
  <c r="I260" i="8"/>
  <c r="I244" i="8"/>
  <c r="I228" i="8"/>
  <c r="I212" i="8"/>
  <c r="I196" i="8"/>
  <c r="I180" i="8"/>
  <c r="I164" i="8"/>
  <c r="I148" i="8"/>
  <c r="I85" i="8"/>
  <c r="I53" i="8"/>
  <c r="I37" i="8"/>
  <c r="I274" i="8"/>
  <c r="I162" i="8"/>
  <c r="I752" i="8"/>
  <c r="I704" i="8"/>
  <c r="I688" i="8"/>
  <c r="I672" i="8"/>
  <c r="I656" i="8"/>
  <c r="I592" i="8"/>
  <c r="I576" i="8"/>
  <c r="I560" i="8"/>
  <c r="I544" i="8"/>
  <c r="I512" i="8"/>
  <c r="I542" i="8"/>
  <c r="I590" i="8"/>
  <c r="I654" i="8"/>
  <c r="I718" i="8"/>
  <c r="I766" i="8"/>
  <c r="I60" i="8"/>
  <c r="I28" i="8"/>
  <c r="I988" i="8"/>
  <c r="I327" i="8"/>
  <c r="I279" i="8"/>
  <c r="I74" i="8"/>
  <c r="I42" i="8"/>
  <c r="I515" i="8"/>
  <c r="I531" i="8"/>
  <c r="I547" i="8"/>
  <c r="I563" i="8"/>
  <c r="I595" i="8"/>
  <c r="I611" i="8"/>
  <c r="I627" i="8"/>
  <c r="I643" i="8"/>
  <c r="I659" i="8"/>
  <c r="I675" i="8"/>
  <c r="I691" i="8"/>
  <c r="I707" i="8"/>
  <c r="I723" i="8"/>
  <c r="I739" i="8"/>
  <c r="I755" i="8"/>
  <c r="I771" i="8"/>
  <c r="I787" i="8"/>
  <c r="I499" i="8"/>
  <c r="I483" i="8"/>
  <c r="I467" i="8"/>
  <c r="I451" i="8"/>
  <c r="I435" i="8"/>
  <c r="I419" i="8"/>
  <c r="I403" i="8"/>
  <c r="I131" i="8"/>
  <c r="I115" i="8"/>
  <c r="I99" i="8"/>
  <c r="I20" i="8"/>
  <c r="I4" i="8"/>
  <c r="I273" i="8"/>
  <c r="I575" i="8"/>
  <c r="I971" i="8"/>
  <c r="I955" i="8"/>
  <c r="I48" i="8"/>
  <c r="I523" i="8"/>
  <c r="I635" i="8"/>
  <c r="I683" i="8"/>
  <c r="I365" i="8"/>
  <c r="I269" i="8"/>
  <c r="I221" i="8"/>
  <c r="I157" i="8"/>
  <c r="I508" i="8"/>
  <c r="I524" i="8"/>
  <c r="I556" i="8"/>
  <c r="I668" i="8"/>
  <c r="I684" i="8"/>
  <c r="I700" i="8"/>
  <c r="I732" i="8"/>
  <c r="I780" i="8"/>
  <c r="I62" i="8"/>
  <c r="I797" i="8"/>
  <c r="I829" i="8"/>
  <c r="I845" i="8"/>
  <c r="I877" i="8"/>
  <c r="I925" i="8"/>
  <c r="I459" i="8"/>
  <c r="I411" i="8"/>
  <c r="I363" i="8"/>
  <c r="I315" i="8"/>
  <c r="I203" i="8"/>
  <c r="I171" i="8"/>
  <c r="I973" i="8"/>
  <c r="I957" i="8"/>
  <c r="I511" i="8"/>
  <c r="I543" i="8"/>
  <c r="I559" i="8"/>
  <c r="I607" i="8"/>
  <c r="I655" i="8"/>
  <c r="I687" i="8"/>
  <c r="I703" i="8"/>
  <c r="I719" i="8"/>
  <c r="I751" i="8"/>
  <c r="I972" i="8"/>
  <c r="I956" i="8"/>
  <c r="I608" i="8"/>
  <c r="I640" i="8"/>
  <c r="I720" i="8"/>
  <c r="I513" i="8"/>
  <c r="I609" i="8"/>
  <c r="I657" i="8"/>
  <c r="I705" i="8"/>
  <c r="I753" i="8"/>
  <c r="I970" i="8"/>
  <c r="I64" i="8"/>
  <c r="I32" i="8"/>
  <c r="I366" i="8"/>
  <c r="I603" i="8"/>
  <c r="I747" i="8"/>
  <c r="I285" i="8"/>
  <c r="I205" i="8"/>
  <c r="I173" i="8"/>
  <c r="I371" i="8"/>
  <c r="I339" i="8"/>
  <c r="I307" i="8"/>
  <c r="I275" i="8"/>
  <c r="I243" i="8"/>
  <c r="I227" i="8"/>
  <c r="I211" i="8"/>
  <c r="I179" i="8"/>
  <c r="I163" i="8"/>
  <c r="I386" i="8"/>
  <c r="I338" i="8"/>
  <c r="I226" i="8"/>
  <c r="I194" i="8"/>
  <c r="I146" i="8"/>
  <c r="I114" i="8"/>
  <c r="I587" i="8"/>
  <c r="I731" i="8"/>
  <c r="I779" i="8"/>
  <c r="I333" i="8"/>
  <c r="I253" i="8"/>
  <c r="I141" i="8"/>
  <c r="I387" i="8"/>
  <c r="I355" i="8"/>
  <c r="I323" i="8"/>
  <c r="I291" i="8"/>
  <c r="I259" i="8"/>
  <c r="I195" i="8"/>
  <c r="I147" i="8"/>
  <c r="I823" i="8"/>
  <c r="I839" i="8"/>
  <c r="I871" i="8"/>
  <c r="I481" i="8"/>
  <c r="I465" i="8"/>
  <c r="I385" i="8"/>
  <c r="I337" i="8"/>
  <c r="I305" i="8"/>
  <c r="I289" i="8"/>
  <c r="I241" i="8"/>
  <c r="I225" i="8"/>
  <c r="I193" i="8"/>
  <c r="I177" i="8"/>
  <c r="I161" i="8"/>
  <c r="I145" i="8"/>
  <c r="I113" i="8"/>
  <c r="I97" i="8"/>
  <c r="I529" i="8"/>
  <c r="I641" i="8"/>
  <c r="I953" i="8"/>
  <c r="I803" i="8"/>
  <c r="I819" i="8"/>
  <c r="I835" i="8"/>
  <c r="I851" i="8"/>
  <c r="I867" i="8"/>
  <c r="I883" i="8"/>
  <c r="I899" i="8"/>
  <c r="I915" i="8"/>
  <c r="I561" i="8"/>
  <c r="I785" i="8"/>
  <c r="I491" i="8"/>
  <c r="I155" i="8"/>
  <c r="I5" i="8"/>
  <c r="I985" i="8"/>
  <c r="I937" i="8"/>
  <c r="I788" i="8"/>
  <c r="I3" i="8"/>
  <c r="I70" i="8"/>
  <c r="I983" i="8"/>
  <c r="I392" i="8"/>
  <c r="I6" i="8"/>
  <c r="I938" i="8"/>
  <c r="I347" i="8"/>
  <c r="I283" i="8"/>
  <c r="I219" i="8"/>
  <c r="I969" i="8"/>
  <c r="I19" i="8"/>
  <c r="I885" i="8"/>
  <c r="I917" i="8"/>
  <c r="I69" i="8"/>
  <c r="I471" i="8"/>
  <c r="I489" i="8"/>
  <c r="I473" i="8"/>
  <c r="I457" i="8"/>
  <c r="I441" i="8"/>
  <c r="I425" i="8"/>
  <c r="I409" i="8"/>
  <c r="I393" i="8"/>
  <c r="I377" i="8"/>
  <c r="I361" i="8"/>
  <c r="I345" i="8"/>
  <c r="I329" i="8"/>
  <c r="I313" i="8"/>
  <c r="I297" i="8"/>
  <c r="I281" i="8"/>
  <c r="I265" i="8"/>
  <c r="I249" i="8"/>
  <c r="I233" i="8"/>
  <c r="I217" i="8"/>
  <c r="I201" i="8"/>
  <c r="I185" i="8"/>
  <c r="I169" i="8"/>
  <c r="I153" i="8"/>
  <c r="I137" i="8"/>
  <c r="I84" i="8"/>
  <c r="I68" i="8"/>
  <c r="I52" i="8"/>
  <c r="I36" i="8"/>
  <c r="Y101" i="11"/>
  <c r="Y100" i="11"/>
  <c r="Y99" i="11"/>
  <c r="Y98" i="11"/>
  <c r="Y97" i="11"/>
  <c r="Y96" i="11"/>
  <c r="Y95" i="11"/>
  <c r="Y94" i="11"/>
  <c r="Y93" i="11"/>
  <c r="Y92" i="11"/>
  <c r="Y91" i="11"/>
  <c r="Y90" i="11"/>
  <c r="Y89" i="11"/>
  <c r="Y88" i="11"/>
  <c r="Y87" i="11"/>
  <c r="Y86" i="11"/>
  <c r="Y85" i="11"/>
  <c r="Y84" i="11"/>
  <c r="Y83" i="11"/>
  <c r="X101" i="11"/>
  <c r="X100" i="11"/>
  <c r="X99" i="11"/>
  <c r="X98" i="11"/>
  <c r="X97" i="11"/>
  <c r="X96" i="11"/>
  <c r="X95" i="11"/>
  <c r="X94" i="11"/>
  <c r="X93" i="11"/>
  <c r="X92" i="11"/>
  <c r="X91" i="11"/>
  <c r="X90" i="11"/>
  <c r="X89" i="11"/>
  <c r="X88" i="11"/>
  <c r="X87" i="11"/>
  <c r="X86" i="11"/>
  <c r="X85" i="11"/>
  <c r="X84" i="11"/>
  <c r="X8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951C10-58E7-473B-8E16-009887BB9477}"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2" xr16:uid="{671DF436-FA67-40F6-8291-39F8933353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3A4C005-E07B-4658-979D-618F0B94797A}" name="WorksheetConnection_Sales_Table.xlsx!Table1" type="102" refreshedVersion="8" minRefreshableVersion="5">
    <extLst>
      <ext xmlns:x15="http://schemas.microsoft.com/office/spreadsheetml/2010/11/main" uri="{DE250136-89BD-433C-8126-D09CA5730AF9}">
        <x15:connection id="Table1">
          <x15:rangePr sourceName="_xlcn.WorksheetConnection_Sales_Table.xlsxTable1"/>
        </x15:connection>
      </ext>
    </extLst>
  </connection>
  <connection id="4" xr16:uid="{0AA9A750-40CB-4ABB-9F55-5554880C7904}" name="WorksheetConnection_Sales_Table.xlsx!Table16" type="102" refreshedVersion="8" minRefreshableVersion="5">
    <extLst>
      <ext xmlns:x15="http://schemas.microsoft.com/office/spreadsheetml/2010/11/main" uri="{DE250136-89BD-433C-8126-D09CA5730AF9}">
        <x15:connection id="Table16" autoDelete="1">
          <x15:rangePr sourceName="_xlcn.WorksheetConnection_Sales_Table.xlsxTable16"/>
        </x15:connection>
      </ext>
    </extLst>
  </connection>
  <connection id="5" xr16:uid="{F75148C9-59FE-4A15-BD36-031484464ECC}" name="WorksheetConnection_Sales_Table.xlsx!Table2" type="102" refreshedVersion="8" minRefreshableVersion="5">
    <extLst>
      <ext xmlns:x15="http://schemas.microsoft.com/office/spreadsheetml/2010/11/main" uri="{DE250136-89BD-433C-8126-D09CA5730AF9}">
        <x15:connection id="Table2">
          <x15:rangePr sourceName="_xlcn.WorksheetConnection_Sales_Table.xlsxTable2"/>
        </x15:connection>
      </ext>
    </extLst>
  </connection>
  <connection id="6" xr16:uid="{10C18480-A35D-4334-8674-B1DAFA72C595}" name="WorksheetConnection_Sales_Table.xlsx!Table4" type="102" refreshedVersion="8" minRefreshableVersion="5">
    <extLst>
      <ext xmlns:x15="http://schemas.microsoft.com/office/spreadsheetml/2010/11/main" uri="{DE250136-89BD-433C-8126-D09CA5730AF9}">
        <x15:connection id="Table4" autoDelete="1">
          <x15:rangePr sourceName="_xlcn.WorksheetConnection_Sales_Table.xlsxTable4"/>
        </x15:connection>
      </ext>
    </extLst>
  </connection>
  <connection id="7" xr16:uid="{945E7B78-AAF2-4144-885C-EE16575339E8}" name="WorksheetConnection_Sales_Table.xlsx!Table7_1" type="102" refreshedVersion="8" minRefreshableVersion="5">
    <extLst>
      <ext xmlns:x15="http://schemas.microsoft.com/office/spreadsheetml/2010/11/main" uri="{DE250136-89BD-433C-8126-D09CA5730AF9}">
        <x15:connection id="Table7_1">
          <x15:rangePr sourceName="_xlcn.WorksheetConnection_Sales_Table.xlsxTable7_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<sst xmlns="http://schemas.openxmlformats.org/spreadsheetml/2006/main" count="14878" uniqueCount="3347">
  <si>
    <t>Date</t>
  </si>
  <si>
    <t>Order_id</t>
  </si>
  <si>
    <t>Product_id</t>
  </si>
  <si>
    <t>Quantity_Sold</t>
  </si>
  <si>
    <t>Total_Sale</t>
  </si>
  <si>
    <t>P125</t>
  </si>
  <si>
    <t>P133</t>
  </si>
  <si>
    <t>P119</t>
  </si>
  <si>
    <t>P107</t>
  </si>
  <si>
    <t>P128</t>
  </si>
  <si>
    <t>P108</t>
  </si>
  <si>
    <t>P139</t>
  </si>
  <si>
    <t>P135</t>
  </si>
  <si>
    <t>P123</t>
  </si>
  <si>
    <t>P146</t>
  </si>
  <si>
    <t>P142</t>
  </si>
  <si>
    <t>P131</t>
  </si>
  <si>
    <t>P110</t>
  </si>
  <si>
    <t>P129</t>
  </si>
  <si>
    <t>P104</t>
  </si>
  <si>
    <t>P130</t>
  </si>
  <si>
    <t>P134</t>
  </si>
  <si>
    <t>P147</t>
  </si>
  <si>
    <t>P144</t>
  </si>
  <si>
    <t>P118</t>
  </si>
  <si>
    <t>P106</t>
  </si>
  <si>
    <t>P143</t>
  </si>
  <si>
    <t>P126</t>
  </si>
  <si>
    <t>P113</t>
  </si>
  <si>
    <t>P105</t>
  </si>
  <si>
    <t>P136</t>
  </si>
  <si>
    <t>P109</t>
  </si>
  <si>
    <t>P149</t>
  </si>
  <si>
    <t>P102</t>
  </si>
  <si>
    <t>P112</t>
  </si>
  <si>
    <t>P138</t>
  </si>
  <si>
    <t>P141</t>
  </si>
  <si>
    <t>P122</t>
  </si>
  <si>
    <t>P127</t>
  </si>
  <si>
    <t>P132</t>
  </si>
  <si>
    <t>P148</t>
  </si>
  <si>
    <t>P103</t>
  </si>
  <si>
    <t>P124</t>
  </si>
  <si>
    <t>P115</t>
  </si>
  <si>
    <t>P111</t>
  </si>
  <si>
    <t>P140</t>
  </si>
  <si>
    <t>P117</t>
  </si>
  <si>
    <t>P150</t>
  </si>
  <si>
    <t>P116</t>
  </si>
  <si>
    <t>P121</t>
  </si>
  <si>
    <t>P101</t>
  </si>
  <si>
    <t>P114</t>
  </si>
  <si>
    <t>P137</t>
  </si>
  <si>
    <t>P120</t>
  </si>
  <si>
    <t>P145</t>
  </si>
  <si>
    <t>O2001</t>
  </si>
  <si>
    <t>O2002</t>
  </si>
  <si>
    <t>O2003</t>
  </si>
  <si>
    <t>O2004</t>
  </si>
  <si>
    <t>O2005</t>
  </si>
  <si>
    <t>O2006</t>
  </si>
  <si>
    <t>O2007</t>
  </si>
  <si>
    <t>O2008</t>
  </si>
  <si>
    <t>O2009</t>
  </si>
  <si>
    <t>O2010</t>
  </si>
  <si>
    <t>O2011</t>
  </si>
  <si>
    <t>O2012</t>
  </si>
  <si>
    <t>O2013</t>
  </si>
  <si>
    <t>O2014</t>
  </si>
  <si>
    <t>O2015</t>
  </si>
  <si>
    <t>O2016</t>
  </si>
  <si>
    <t>O2017</t>
  </si>
  <si>
    <t>O2018</t>
  </si>
  <si>
    <t>O2019</t>
  </si>
  <si>
    <t>O2020</t>
  </si>
  <si>
    <t>O2021</t>
  </si>
  <si>
    <t>O2022</t>
  </si>
  <si>
    <t>O2023</t>
  </si>
  <si>
    <t>O2024</t>
  </si>
  <si>
    <t>O2025</t>
  </si>
  <si>
    <t>O2026</t>
  </si>
  <si>
    <t>O2027</t>
  </si>
  <si>
    <t>O2028</t>
  </si>
  <si>
    <t>O2029</t>
  </si>
  <si>
    <t>O2030</t>
  </si>
  <si>
    <t>O2031</t>
  </si>
  <si>
    <t>O2032</t>
  </si>
  <si>
    <t>O2033</t>
  </si>
  <si>
    <t>O2034</t>
  </si>
  <si>
    <t>O2035</t>
  </si>
  <si>
    <t>O2036</t>
  </si>
  <si>
    <t>O2037</t>
  </si>
  <si>
    <t>O2038</t>
  </si>
  <si>
    <t>O2039</t>
  </si>
  <si>
    <t>O2040</t>
  </si>
  <si>
    <t>O2041</t>
  </si>
  <si>
    <t>O2042</t>
  </si>
  <si>
    <t>O2043</t>
  </si>
  <si>
    <t>O2044</t>
  </si>
  <si>
    <t>O2045</t>
  </si>
  <si>
    <t>O2046</t>
  </si>
  <si>
    <t>O2047</t>
  </si>
  <si>
    <t>O2048</t>
  </si>
  <si>
    <t>O2049</t>
  </si>
  <si>
    <t>O2050</t>
  </si>
  <si>
    <t>O2051</t>
  </si>
  <si>
    <t>O2052</t>
  </si>
  <si>
    <t>O2053</t>
  </si>
  <si>
    <t>O2054</t>
  </si>
  <si>
    <t>O2055</t>
  </si>
  <si>
    <t>O2056</t>
  </si>
  <si>
    <t>O2057</t>
  </si>
  <si>
    <t>O2058</t>
  </si>
  <si>
    <t>O2059</t>
  </si>
  <si>
    <t>O2060</t>
  </si>
  <si>
    <t>O2061</t>
  </si>
  <si>
    <t>O2062</t>
  </si>
  <si>
    <t>O2063</t>
  </si>
  <si>
    <t>O2064</t>
  </si>
  <si>
    <t>O2065</t>
  </si>
  <si>
    <t>O2066</t>
  </si>
  <si>
    <t>O2067</t>
  </si>
  <si>
    <t>O2068</t>
  </si>
  <si>
    <t>O2069</t>
  </si>
  <si>
    <t>O2070</t>
  </si>
  <si>
    <t>O2071</t>
  </si>
  <si>
    <t>O2072</t>
  </si>
  <si>
    <t>O2073</t>
  </si>
  <si>
    <t>O2074</t>
  </si>
  <si>
    <t>O2075</t>
  </si>
  <si>
    <t>O2076</t>
  </si>
  <si>
    <t>O2077</t>
  </si>
  <si>
    <t>O2078</t>
  </si>
  <si>
    <t>O2079</t>
  </si>
  <si>
    <t>O2080</t>
  </si>
  <si>
    <t>O2081</t>
  </si>
  <si>
    <t>O2082</t>
  </si>
  <si>
    <t>O2083</t>
  </si>
  <si>
    <t>O2084</t>
  </si>
  <si>
    <t>O2085</t>
  </si>
  <si>
    <t>O2086</t>
  </si>
  <si>
    <t>O2087</t>
  </si>
  <si>
    <t>O2088</t>
  </si>
  <si>
    <t>O2089</t>
  </si>
  <si>
    <t>O2090</t>
  </si>
  <si>
    <t>O2091</t>
  </si>
  <si>
    <t>O2092</t>
  </si>
  <si>
    <t>O2093</t>
  </si>
  <si>
    <t>O2094</t>
  </si>
  <si>
    <t>O2095</t>
  </si>
  <si>
    <t>O2096</t>
  </si>
  <si>
    <t>O2097</t>
  </si>
  <si>
    <t>O2098</t>
  </si>
  <si>
    <t>O2099</t>
  </si>
  <si>
    <t>O2100</t>
  </si>
  <si>
    <t>O2101</t>
  </si>
  <si>
    <t>O2102</t>
  </si>
  <si>
    <t>O2103</t>
  </si>
  <si>
    <t>O2104</t>
  </si>
  <si>
    <t>O2105</t>
  </si>
  <si>
    <t>O2106</t>
  </si>
  <si>
    <t>O2107</t>
  </si>
  <si>
    <t>O2108</t>
  </si>
  <si>
    <t>O2109</t>
  </si>
  <si>
    <t>O2110</t>
  </si>
  <si>
    <t>O2111</t>
  </si>
  <si>
    <t>O2112</t>
  </si>
  <si>
    <t>O2113</t>
  </si>
  <si>
    <t>O2114</t>
  </si>
  <si>
    <t>O2115</t>
  </si>
  <si>
    <t>O2116</t>
  </si>
  <si>
    <t>O2117</t>
  </si>
  <si>
    <t>O2118</t>
  </si>
  <si>
    <t>O2119</t>
  </si>
  <si>
    <t>O2120</t>
  </si>
  <si>
    <t>O2121</t>
  </si>
  <si>
    <t>O2122</t>
  </si>
  <si>
    <t>O2123</t>
  </si>
  <si>
    <t>O2124</t>
  </si>
  <si>
    <t>O2125</t>
  </si>
  <si>
    <t>O2126</t>
  </si>
  <si>
    <t>O2127</t>
  </si>
  <si>
    <t>O2128</t>
  </si>
  <si>
    <t>O2129</t>
  </si>
  <si>
    <t>O2130</t>
  </si>
  <si>
    <t>O2131</t>
  </si>
  <si>
    <t>O2132</t>
  </si>
  <si>
    <t>O2133</t>
  </si>
  <si>
    <t>O2134</t>
  </si>
  <si>
    <t>O2135</t>
  </si>
  <si>
    <t>O2136</t>
  </si>
  <si>
    <t>O2137</t>
  </si>
  <si>
    <t>O2138</t>
  </si>
  <si>
    <t>O2139</t>
  </si>
  <si>
    <t>O2140</t>
  </si>
  <si>
    <t>O2141</t>
  </si>
  <si>
    <t>O2142</t>
  </si>
  <si>
    <t>O2143</t>
  </si>
  <si>
    <t>O2144</t>
  </si>
  <si>
    <t>O2145</t>
  </si>
  <si>
    <t>O2146</t>
  </si>
  <si>
    <t>O2147</t>
  </si>
  <si>
    <t>O2148</t>
  </si>
  <si>
    <t>O2149</t>
  </si>
  <si>
    <t>O2150</t>
  </si>
  <si>
    <t>O2151</t>
  </si>
  <si>
    <t>O2152</t>
  </si>
  <si>
    <t>O2153</t>
  </si>
  <si>
    <t>O2154</t>
  </si>
  <si>
    <t>O2155</t>
  </si>
  <si>
    <t>O2156</t>
  </si>
  <si>
    <t>O2157</t>
  </si>
  <si>
    <t>O2158</t>
  </si>
  <si>
    <t>O2159</t>
  </si>
  <si>
    <t>O2160</t>
  </si>
  <si>
    <t>O2161</t>
  </si>
  <si>
    <t>O2162</t>
  </si>
  <si>
    <t>O2163</t>
  </si>
  <si>
    <t>O2164</t>
  </si>
  <si>
    <t>O2165</t>
  </si>
  <si>
    <t>O2166</t>
  </si>
  <si>
    <t>O2167</t>
  </si>
  <si>
    <t>O2168</t>
  </si>
  <si>
    <t>O2169</t>
  </si>
  <si>
    <t>O2170</t>
  </si>
  <si>
    <t>O2171</t>
  </si>
  <si>
    <t>O2172</t>
  </si>
  <si>
    <t>O2173</t>
  </si>
  <si>
    <t>O2174</t>
  </si>
  <si>
    <t>O2175</t>
  </si>
  <si>
    <t>O2176</t>
  </si>
  <si>
    <t>O2177</t>
  </si>
  <si>
    <t>O2178</t>
  </si>
  <si>
    <t>O2179</t>
  </si>
  <si>
    <t>O2180</t>
  </si>
  <si>
    <t>O2181</t>
  </si>
  <si>
    <t>O2182</t>
  </si>
  <si>
    <t>O2183</t>
  </si>
  <si>
    <t>O2184</t>
  </si>
  <si>
    <t>O2185</t>
  </si>
  <si>
    <t>O2186</t>
  </si>
  <si>
    <t>O2187</t>
  </si>
  <si>
    <t>O2188</t>
  </si>
  <si>
    <t>O2189</t>
  </si>
  <si>
    <t>O2190</t>
  </si>
  <si>
    <t>O2191</t>
  </si>
  <si>
    <t>O2192</t>
  </si>
  <si>
    <t>O2193</t>
  </si>
  <si>
    <t>O2194</t>
  </si>
  <si>
    <t>O2195</t>
  </si>
  <si>
    <t>O2196</t>
  </si>
  <si>
    <t>O2197</t>
  </si>
  <si>
    <t>O2198</t>
  </si>
  <si>
    <t>O2199</t>
  </si>
  <si>
    <t>O2200</t>
  </si>
  <si>
    <t>O2201</t>
  </si>
  <si>
    <t>O2202</t>
  </si>
  <si>
    <t>O2203</t>
  </si>
  <si>
    <t>O2204</t>
  </si>
  <si>
    <t>O2205</t>
  </si>
  <si>
    <t>O2206</t>
  </si>
  <si>
    <t>O2207</t>
  </si>
  <si>
    <t>O2208</t>
  </si>
  <si>
    <t>O2209</t>
  </si>
  <si>
    <t>O2210</t>
  </si>
  <si>
    <t>O2211</t>
  </si>
  <si>
    <t>O2212</t>
  </si>
  <si>
    <t>O2213</t>
  </si>
  <si>
    <t>O2214</t>
  </si>
  <si>
    <t>O2215</t>
  </si>
  <si>
    <t>O2216</t>
  </si>
  <si>
    <t>O2217</t>
  </si>
  <si>
    <t>O2218</t>
  </si>
  <si>
    <t>O2219</t>
  </si>
  <si>
    <t>O2220</t>
  </si>
  <si>
    <t>O2221</t>
  </si>
  <si>
    <t>O2222</t>
  </si>
  <si>
    <t>O2223</t>
  </si>
  <si>
    <t>O2224</t>
  </si>
  <si>
    <t>O2225</t>
  </si>
  <si>
    <t>O2226</t>
  </si>
  <si>
    <t>O2227</t>
  </si>
  <si>
    <t>O2228</t>
  </si>
  <si>
    <t>O2229</t>
  </si>
  <si>
    <t>O2230</t>
  </si>
  <si>
    <t>O2231</t>
  </si>
  <si>
    <t>O2232</t>
  </si>
  <si>
    <t>O2233</t>
  </si>
  <si>
    <t>O2234</t>
  </si>
  <si>
    <t>O2235</t>
  </si>
  <si>
    <t>O2236</t>
  </si>
  <si>
    <t>O2237</t>
  </si>
  <si>
    <t>O2238</t>
  </si>
  <si>
    <t>O2239</t>
  </si>
  <si>
    <t>O2240</t>
  </si>
  <si>
    <t>O2241</t>
  </si>
  <si>
    <t>O2242</t>
  </si>
  <si>
    <t>O2243</t>
  </si>
  <si>
    <t>O2244</t>
  </si>
  <si>
    <t>O2245</t>
  </si>
  <si>
    <t>O2246</t>
  </si>
  <si>
    <t>O2247</t>
  </si>
  <si>
    <t>O2248</t>
  </si>
  <si>
    <t>O2249</t>
  </si>
  <si>
    <t>O2250</t>
  </si>
  <si>
    <t>O2251</t>
  </si>
  <si>
    <t>O2252</t>
  </si>
  <si>
    <t>O2253</t>
  </si>
  <si>
    <t>O2254</t>
  </si>
  <si>
    <t>O2255</t>
  </si>
  <si>
    <t>O2256</t>
  </si>
  <si>
    <t>O2257</t>
  </si>
  <si>
    <t>O2258</t>
  </si>
  <si>
    <t>O2259</t>
  </si>
  <si>
    <t>O2260</t>
  </si>
  <si>
    <t>O2261</t>
  </si>
  <si>
    <t>O2262</t>
  </si>
  <si>
    <t>O2263</t>
  </si>
  <si>
    <t>O2264</t>
  </si>
  <si>
    <t>O2265</t>
  </si>
  <si>
    <t>O2266</t>
  </si>
  <si>
    <t>O2267</t>
  </si>
  <si>
    <t>O2268</t>
  </si>
  <si>
    <t>O2269</t>
  </si>
  <si>
    <t>O2270</t>
  </si>
  <si>
    <t>O2271</t>
  </si>
  <si>
    <t>O2272</t>
  </si>
  <si>
    <t>O2273</t>
  </si>
  <si>
    <t>O2274</t>
  </si>
  <si>
    <t>O2275</t>
  </si>
  <si>
    <t>O2276</t>
  </si>
  <si>
    <t>O2277</t>
  </si>
  <si>
    <t>O2278</t>
  </si>
  <si>
    <t>O2279</t>
  </si>
  <si>
    <t>O2280</t>
  </si>
  <si>
    <t>O2281</t>
  </si>
  <si>
    <t>O2282</t>
  </si>
  <si>
    <t>O2283</t>
  </si>
  <si>
    <t>O2284</t>
  </si>
  <si>
    <t>O2285</t>
  </si>
  <si>
    <t>O2286</t>
  </si>
  <si>
    <t>O2287</t>
  </si>
  <si>
    <t>O2288</t>
  </si>
  <si>
    <t>O2289</t>
  </si>
  <si>
    <t>O2290</t>
  </si>
  <si>
    <t>O2291</t>
  </si>
  <si>
    <t>O2292</t>
  </si>
  <si>
    <t>O2293</t>
  </si>
  <si>
    <t>O2294</t>
  </si>
  <si>
    <t>O2295</t>
  </si>
  <si>
    <t>O2296</t>
  </si>
  <si>
    <t>O2297</t>
  </si>
  <si>
    <t>O2298</t>
  </si>
  <si>
    <t>O2299</t>
  </si>
  <si>
    <t>O2300</t>
  </si>
  <si>
    <t>O2301</t>
  </si>
  <si>
    <t>O2302</t>
  </si>
  <si>
    <t>O2303</t>
  </si>
  <si>
    <t>O2304</t>
  </si>
  <si>
    <t>O2305</t>
  </si>
  <si>
    <t>O2306</t>
  </si>
  <si>
    <t>O2307</t>
  </si>
  <si>
    <t>O2308</t>
  </si>
  <si>
    <t>O2309</t>
  </si>
  <si>
    <t>O2310</t>
  </si>
  <si>
    <t>O2311</t>
  </si>
  <si>
    <t>O2312</t>
  </si>
  <si>
    <t>O2313</t>
  </si>
  <si>
    <t>O2314</t>
  </si>
  <si>
    <t>O2315</t>
  </si>
  <si>
    <t>O2316</t>
  </si>
  <si>
    <t>O2317</t>
  </si>
  <si>
    <t>O2318</t>
  </si>
  <si>
    <t>O2319</t>
  </si>
  <si>
    <t>O2320</t>
  </si>
  <si>
    <t>O2321</t>
  </si>
  <si>
    <t>O2322</t>
  </si>
  <si>
    <t>O2323</t>
  </si>
  <si>
    <t>O2324</t>
  </si>
  <si>
    <t>O2325</t>
  </si>
  <si>
    <t>O2326</t>
  </si>
  <si>
    <t>O2327</t>
  </si>
  <si>
    <t>O2328</t>
  </si>
  <si>
    <t>O2329</t>
  </si>
  <si>
    <t>O2330</t>
  </si>
  <si>
    <t>O2331</t>
  </si>
  <si>
    <t>O2332</t>
  </si>
  <si>
    <t>O2333</t>
  </si>
  <si>
    <t>O2334</t>
  </si>
  <si>
    <t>O2335</t>
  </si>
  <si>
    <t>O2336</t>
  </si>
  <si>
    <t>O2337</t>
  </si>
  <si>
    <t>O2338</t>
  </si>
  <si>
    <t>O2339</t>
  </si>
  <si>
    <t>O2340</t>
  </si>
  <si>
    <t>O2341</t>
  </si>
  <si>
    <t>O2342</t>
  </si>
  <si>
    <t>O2343</t>
  </si>
  <si>
    <t>O2344</t>
  </si>
  <si>
    <t>O2345</t>
  </si>
  <si>
    <t>O2346</t>
  </si>
  <si>
    <t>O2347</t>
  </si>
  <si>
    <t>O2348</t>
  </si>
  <si>
    <t>O2349</t>
  </si>
  <si>
    <t>O2350</t>
  </si>
  <si>
    <t>O2351</t>
  </si>
  <si>
    <t>O2352</t>
  </si>
  <si>
    <t>O2353</t>
  </si>
  <si>
    <t>O2354</t>
  </si>
  <si>
    <t>O2355</t>
  </si>
  <si>
    <t>O2356</t>
  </si>
  <si>
    <t>O2357</t>
  </si>
  <si>
    <t>O2358</t>
  </si>
  <si>
    <t>O2359</t>
  </si>
  <si>
    <t>O2360</t>
  </si>
  <si>
    <t>O2361</t>
  </si>
  <si>
    <t>O2362</t>
  </si>
  <si>
    <t>O2363</t>
  </si>
  <si>
    <t>O2364</t>
  </si>
  <si>
    <t>O2365</t>
  </si>
  <si>
    <t>O2366</t>
  </si>
  <si>
    <t>O2367</t>
  </si>
  <si>
    <t>O2368</t>
  </si>
  <si>
    <t>O2369</t>
  </si>
  <si>
    <t>O2370</t>
  </si>
  <si>
    <t>O2371</t>
  </si>
  <si>
    <t>O2372</t>
  </si>
  <si>
    <t>O2373</t>
  </si>
  <si>
    <t>O2374</t>
  </si>
  <si>
    <t>O2375</t>
  </si>
  <si>
    <t>O2376</t>
  </si>
  <si>
    <t>O2377</t>
  </si>
  <si>
    <t>O2378</t>
  </si>
  <si>
    <t>O2379</t>
  </si>
  <si>
    <t>O2380</t>
  </si>
  <si>
    <t>O2381</t>
  </si>
  <si>
    <t>O2382</t>
  </si>
  <si>
    <t>O2383</t>
  </si>
  <si>
    <t>O2384</t>
  </si>
  <si>
    <t>O2385</t>
  </si>
  <si>
    <t>O2386</t>
  </si>
  <si>
    <t>O2387</t>
  </si>
  <si>
    <t>O2388</t>
  </si>
  <si>
    <t>O2389</t>
  </si>
  <si>
    <t>O2390</t>
  </si>
  <si>
    <t>O2391</t>
  </si>
  <si>
    <t>O2392</t>
  </si>
  <si>
    <t>O2393</t>
  </si>
  <si>
    <t>O2394</t>
  </si>
  <si>
    <t>O2395</t>
  </si>
  <si>
    <t>O2396</t>
  </si>
  <si>
    <t>O2397</t>
  </si>
  <si>
    <t>O2398</t>
  </si>
  <si>
    <t>O2399</t>
  </si>
  <si>
    <t>O2400</t>
  </si>
  <si>
    <t>O2401</t>
  </si>
  <si>
    <t>O2402</t>
  </si>
  <si>
    <t>O2403</t>
  </si>
  <si>
    <t>O2404</t>
  </si>
  <si>
    <t>O2405</t>
  </si>
  <si>
    <t>O2406</t>
  </si>
  <si>
    <t>O2407</t>
  </si>
  <si>
    <t>O2408</t>
  </si>
  <si>
    <t>O2409</t>
  </si>
  <si>
    <t>O2410</t>
  </si>
  <si>
    <t>O2411</t>
  </si>
  <si>
    <t>O2412</t>
  </si>
  <si>
    <t>O2413</t>
  </si>
  <si>
    <t>O2414</t>
  </si>
  <si>
    <t>O2415</t>
  </si>
  <si>
    <t>O2416</t>
  </si>
  <si>
    <t>O2417</t>
  </si>
  <si>
    <t>O2418</t>
  </si>
  <si>
    <t>O2419</t>
  </si>
  <si>
    <t>O2420</t>
  </si>
  <si>
    <t>O2421</t>
  </si>
  <si>
    <t>O2422</t>
  </si>
  <si>
    <t>O2423</t>
  </si>
  <si>
    <t>O2424</t>
  </si>
  <si>
    <t>O2425</t>
  </si>
  <si>
    <t>O2426</t>
  </si>
  <si>
    <t>O2427</t>
  </si>
  <si>
    <t>O2428</t>
  </si>
  <si>
    <t>O2429</t>
  </si>
  <si>
    <t>O2430</t>
  </si>
  <si>
    <t>O2431</t>
  </si>
  <si>
    <t>O2432</t>
  </si>
  <si>
    <t>O2433</t>
  </si>
  <si>
    <t>O2434</t>
  </si>
  <si>
    <t>O2435</t>
  </si>
  <si>
    <t>O2436</t>
  </si>
  <si>
    <t>O2437</t>
  </si>
  <si>
    <t>O2438</t>
  </si>
  <si>
    <t>O2439</t>
  </si>
  <si>
    <t>O2440</t>
  </si>
  <si>
    <t>O2441</t>
  </si>
  <si>
    <t>O2442</t>
  </si>
  <si>
    <t>O2443</t>
  </si>
  <si>
    <t>O2444</t>
  </si>
  <si>
    <t>O2445</t>
  </si>
  <si>
    <t>O2446</t>
  </si>
  <si>
    <t>O2447</t>
  </si>
  <si>
    <t>O2448</t>
  </si>
  <si>
    <t>O2449</t>
  </si>
  <si>
    <t>O2450</t>
  </si>
  <si>
    <t>O2451</t>
  </si>
  <si>
    <t>O2452</t>
  </si>
  <si>
    <t>O2453</t>
  </si>
  <si>
    <t>O2454</t>
  </si>
  <si>
    <t>O2455</t>
  </si>
  <si>
    <t>O2456</t>
  </si>
  <si>
    <t>O2457</t>
  </si>
  <si>
    <t>O2458</t>
  </si>
  <si>
    <t>O2459</t>
  </si>
  <si>
    <t>O2460</t>
  </si>
  <si>
    <t>O2461</t>
  </si>
  <si>
    <t>O2462</t>
  </si>
  <si>
    <t>O2463</t>
  </si>
  <si>
    <t>O2464</t>
  </si>
  <si>
    <t>O2465</t>
  </si>
  <si>
    <t>O2466</t>
  </si>
  <si>
    <t>O2467</t>
  </si>
  <si>
    <t>O2468</t>
  </si>
  <si>
    <t>O2469</t>
  </si>
  <si>
    <t>O2470</t>
  </si>
  <si>
    <t>O2471</t>
  </si>
  <si>
    <t>O2472</t>
  </si>
  <si>
    <t>O2473</t>
  </si>
  <si>
    <t>O2474</t>
  </si>
  <si>
    <t>O2475</t>
  </si>
  <si>
    <t>O2476</t>
  </si>
  <si>
    <t>O2477</t>
  </si>
  <si>
    <t>O2478</t>
  </si>
  <si>
    <t>O2479</t>
  </si>
  <si>
    <t>O2480</t>
  </si>
  <si>
    <t>O2481</t>
  </si>
  <si>
    <t>O2482</t>
  </si>
  <si>
    <t>O2483</t>
  </si>
  <si>
    <t>O2484</t>
  </si>
  <si>
    <t>O2485</t>
  </si>
  <si>
    <t>O2486</t>
  </si>
  <si>
    <t>O2487</t>
  </si>
  <si>
    <t>O2488</t>
  </si>
  <si>
    <t>O2489</t>
  </si>
  <si>
    <t>O2490</t>
  </si>
  <si>
    <t>O2491</t>
  </si>
  <si>
    <t>O2492</t>
  </si>
  <si>
    <t>O2493</t>
  </si>
  <si>
    <t>O2494</t>
  </si>
  <si>
    <t>O2495</t>
  </si>
  <si>
    <t>O2496</t>
  </si>
  <si>
    <t>O2497</t>
  </si>
  <si>
    <t>O2498</t>
  </si>
  <si>
    <t>O2499</t>
  </si>
  <si>
    <t>O2500</t>
  </si>
  <si>
    <t>O2501</t>
  </si>
  <si>
    <t>O2502</t>
  </si>
  <si>
    <t>O2503</t>
  </si>
  <si>
    <t>O2504</t>
  </si>
  <si>
    <t>O2505</t>
  </si>
  <si>
    <t>O2506</t>
  </si>
  <si>
    <t>O2507</t>
  </si>
  <si>
    <t>O2508</t>
  </si>
  <si>
    <t>O2509</t>
  </si>
  <si>
    <t>O2510</t>
  </si>
  <si>
    <t>O2511</t>
  </si>
  <si>
    <t>O2512</t>
  </si>
  <si>
    <t>O2513</t>
  </si>
  <si>
    <t>O2514</t>
  </si>
  <si>
    <t>O2515</t>
  </si>
  <si>
    <t>O2516</t>
  </si>
  <si>
    <t>O2517</t>
  </si>
  <si>
    <t>O2518</t>
  </si>
  <si>
    <t>O2519</t>
  </si>
  <si>
    <t>O2520</t>
  </si>
  <si>
    <t>O2521</t>
  </si>
  <si>
    <t>O2522</t>
  </si>
  <si>
    <t>O2523</t>
  </si>
  <si>
    <t>O2524</t>
  </si>
  <si>
    <t>O2525</t>
  </si>
  <si>
    <t>O2526</t>
  </si>
  <si>
    <t>O2527</t>
  </si>
  <si>
    <t>O2528</t>
  </si>
  <si>
    <t>O2529</t>
  </si>
  <si>
    <t>O2530</t>
  </si>
  <si>
    <t>O2531</t>
  </si>
  <si>
    <t>O2532</t>
  </si>
  <si>
    <t>O2533</t>
  </si>
  <si>
    <t>O2534</t>
  </si>
  <si>
    <t>O2535</t>
  </si>
  <si>
    <t>O2536</t>
  </si>
  <si>
    <t>O2537</t>
  </si>
  <si>
    <t>O2538</t>
  </si>
  <si>
    <t>O2539</t>
  </si>
  <si>
    <t>O2540</t>
  </si>
  <si>
    <t>O2541</t>
  </si>
  <si>
    <t>O2542</t>
  </si>
  <si>
    <t>O2543</t>
  </si>
  <si>
    <t>O2544</t>
  </si>
  <si>
    <t>O2545</t>
  </si>
  <si>
    <t>O2546</t>
  </si>
  <si>
    <t>O2547</t>
  </si>
  <si>
    <t>O2548</t>
  </si>
  <si>
    <t>O2549</t>
  </si>
  <si>
    <t>O2550</t>
  </si>
  <si>
    <t>O2551</t>
  </si>
  <si>
    <t>O2552</t>
  </si>
  <si>
    <t>O2553</t>
  </si>
  <si>
    <t>O2554</t>
  </si>
  <si>
    <t>O2555</t>
  </si>
  <si>
    <t>O2556</t>
  </si>
  <si>
    <t>O2557</t>
  </si>
  <si>
    <t>O2558</t>
  </si>
  <si>
    <t>O2559</t>
  </si>
  <si>
    <t>O2560</t>
  </si>
  <si>
    <t>O2561</t>
  </si>
  <si>
    <t>O2562</t>
  </si>
  <si>
    <t>O2563</t>
  </si>
  <si>
    <t>O2564</t>
  </si>
  <si>
    <t>O2565</t>
  </si>
  <si>
    <t>O2566</t>
  </si>
  <si>
    <t>O2567</t>
  </si>
  <si>
    <t>O2568</t>
  </si>
  <si>
    <t>O2569</t>
  </si>
  <si>
    <t>O2570</t>
  </si>
  <si>
    <t>O2571</t>
  </si>
  <si>
    <t>O2572</t>
  </si>
  <si>
    <t>O2573</t>
  </si>
  <si>
    <t>O2574</t>
  </si>
  <si>
    <t>O2575</t>
  </si>
  <si>
    <t>O2576</t>
  </si>
  <si>
    <t>O2577</t>
  </si>
  <si>
    <t>O2578</t>
  </si>
  <si>
    <t>O2579</t>
  </si>
  <si>
    <t>O2580</t>
  </si>
  <si>
    <t>O2581</t>
  </si>
  <si>
    <t>O2582</t>
  </si>
  <si>
    <t>O2583</t>
  </si>
  <si>
    <t>O2584</t>
  </si>
  <si>
    <t>O2585</t>
  </si>
  <si>
    <t>O2586</t>
  </si>
  <si>
    <t>O2587</t>
  </si>
  <si>
    <t>O2588</t>
  </si>
  <si>
    <t>O2589</t>
  </si>
  <si>
    <t>O2590</t>
  </si>
  <si>
    <t>O2591</t>
  </si>
  <si>
    <t>O2592</t>
  </si>
  <si>
    <t>O2593</t>
  </si>
  <si>
    <t>O2594</t>
  </si>
  <si>
    <t>O2595</t>
  </si>
  <si>
    <t>O2596</t>
  </si>
  <si>
    <t>O2597</t>
  </si>
  <si>
    <t>O2598</t>
  </si>
  <si>
    <t>O2599</t>
  </si>
  <si>
    <t>O2600</t>
  </si>
  <si>
    <t>O2601</t>
  </si>
  <si>
    <t>O2602</t>
  </si>
  <si>
    <t>O2603</t>
  </si>
  <si>
    <t>O2604</t>
  </si>
  <si>
    <t>O2605</t>
  </si>
  <si>
    <t>O2606</t>
  </si>
  <si>
    <t>O2607</t>
  </si>
  <si>
    <t>O2608</t>
  </si>
  <si>
    <t>O2609</t>
  </si>
  <si>
    <t>O2610</t>
  </si>
  <si>
    <t>O2611</t>
  </si>
  <si>
    <t>O2612</t>
  </si>
  <si>
    <t>O2613</t>
  </si>
  <si>
    <t>O2614</t>
  </si>
  <si>
    <t>O2615</t>
  </si>
  <si>
    <t>O2616</t>
  </si>
  <si>
    <t>O2617</t>
  </si>
  <si>
    <t>O2618</t>
  </si>
  <si>
    <t>O2619</t>
  </si>
  <si>
    <t>O2620</t>
  </si>
  <si>
    <t>O2621</t>
  </si>
  <si>
    <t>O2622</t>
  </si>
  <si>
    <t>O2623</t>
  </si>
  <si>
    <t>O2624</t>
  </si>
  <si>
    <t>O2625</t>
  </si>
  <si>
    <t>O2626</t>
  </si>
  <si>
    <t>O2627</t>
  </si>
  <si>
    <t>O2628</t>
  </si>
  <si>
    <t>O2629</t>
  </si>
  <si>
    <t>O2630</t>
  </si>
  <si>
    <t>O2631</t>
  </si>
  <si>
    <t>O2632</t>
  </si>
  <si>
    <t>O2633</t>
  </si>
  <si>
    <t>O2634</t>
  </si>
  <si>
    <t>O2635</t>
  </si>
  <si>
    <t>O2636</t>
  </si>
  <si>
    <t>O2637</t>
  </si>
  <si>
    <t>O2638</t>
  </si>
  <si>
    <t>O2639</t>
  </si>
  <si>
    <t>O2640</t>
  </si>
  <si>
    <t>O2641</t>
  </si>
  <si>
    <t>O2642</t>
  </si>
  <si>
    <t>O2643</t>
  </si>
  <si>
    <t>O2644</t>
  </si>
  <si>
    <t>O2645</t>
  </si>
  <si>
    <t>O2646</t>
  </si>
  <si>
    <t>O2647</t>
  </si>
  <si>
    <t>O2648</t>
  </si>
  <si>
    <t>O2649</t>
  </si>
  <si>
    <t>O2650</t>
  </si>
  <si>
    <t>O2651</t>
  </si>
  <si>
    <t>O2652</t>
  </si>
  <si>
    <t>O2653</t>
  </si>
  <si>
    <t>O2654</t>
  </si>
  <si>
    <t>O2655</t>
  </si>
  <si>
    <t>O2656</t>
  </si>
  <si>
    <t>O2657</t>
  </si>
  <si>
    <t>O2658</t>
  </si>
  <si>
    <t>O2659</t>
  </si>
  <si>
    <t>O2660</t>
  </si>
  <si>
    <t>O2661</t>
  </si>
  <si>
    <t>O2662</t>
  </si>
  <si>
    <t>O2663</t>
  </si>
  <si>
    <t>O2664</t>
  </si>
  <si>
    <t>O2665</t>
  </si>
  <si>
    <t>O2666</t>
  </si>
  <si>
    <t>O2667</t>
  </si>
  <si>
    <t>O2668</t>
  </si>
  <si>
    <t>O2669</t>
  </si>
  <si>
    <t>O2670</t>
  </si>
  <si>
    <t>O2671</t>
  </si>
  <si>
    <t>O2672</t>
  </si>
  <si>
    <t>O2673</t>
  </si>
  <si>
    <t>O2674</t>
  </si>
  <si>
    <t>O2675</t>
  </si>
  <si>
    <t>O2676</t>
  </si>
  <si>
    <t>O2677</t>
  </si>
  <si>
    <t>O2678</t>
  </si>
  <si>
    <t>O2679</t>
  </si>
  <si>
    <t>O2680</t>
  </si>
  <si>
    <t>O2681</t>
  </si>
  <si>
    <t>O2682</t>
  </si>
  <si>
    <t>O2683</t>
  </si>
  <si>
    <t>O2684</t>
  </si>
  <si>
    <t>O2685</t>
  </si>
  <si>
    <t>O2686</t>
  </si>
  <si>
    <t>O2687</t>
  </si>
  <si>
    <t>O2688</t>
  </si>
  <si>
    <t>O2689</t>
  </si>
  <si>
    <t>O2690</t>
  </si>
  <si>
    <t>O2691</t>
  </si>
  <si>
    <t>O2692</t>
  </si>
  <si>
    <t>O2693</t>
  </si>
  <si>
    <t>O2694</t>
  </si>
  <si>
    <t>O2695</t>
  </si>
  <si>
    <t>O2696</t>
  </si>
  <si>
    <t>O2697</t>
  </si>
  <si>
    <t>O2698</t>
  </si>
  <si>
    <t>O2699</t>
  </si>
  <si>
    <t>O2700</t>
  </si>
  <si>
    <t>O2701</t>
  </si>
  <si>
    <t>O2702</t>
  </si>
  <si>
    <t>O2703</t>
  </si>
  <si>
    <t>O2704</t>
  </si>
  <si>
    <t>O2705</t>
  </si>
  <si>
    <t>O2706</t>
  </si>
  <si>
    <t>O2707</t>
  </si>
  <si>
    <t>O2708</t>
  </si>
  <si>
    <t>O2709</t>
  </si>
  <si>
    <t>O2710</t>
  </si>
  <si>
    <t>O2711</t>
  </si>
  <si>
    <t>O2712</t>
  </si>
  <si>
    <t>O2713</t>
  </si>
  <si>
    <t>O2714</t>
  </si>
  <si>
    <t>O2715</t>
  </si>
  <si>
    <t>O2716</t>
  </si>
  <si>
    <t>O2717</t>
  </si>
  <si>
    <t>O2718</t>
  </si>
  <si>
    <t>O2719</t>
  </si>
  <si>
    <t>O2720</t>
  </si>
  <si>
    <t>O2721</t>
  </si>
  <si>
    <t>O2722</t>
  </si>
  <si>
    <t>O2723</t>
  </si>
  <si>
    <t>O2724</t>
  </si>
  <si>
    <t>O2725</t>
  </si>
  <si>
    <t>O2726</t>
  </si>
  <si>
    <t>O2727</t>
  </si>
  <si>
    <t>O2728</t>
  </si>
  <si>
    <t>O2729</t>
  </si>
  <si>
    <t>O2730</t>
  </si>
  <si>
    <t>O2731</t>
  </si>
  <si>
    <t>O2732</t>
  </si>
  <si>
    <t>O2733</t>
  </si>
  <si>
    <t>O2734</t>
  </si>
  <si>
    <t>O2735</t>
  </si>
  <si>
    <t>O2736</t>
  </si>
  <si>
    <t>O2737</t>
  </si>
  <si>
    <t>O2738</t>
  </si>
  <si>
    <t>O2739</t>
  </si>
  <si>
    <t>O2740</t>
  </si>
  <si>
    <t>O2741</t>
  </si>
  <si>
    <t>O2742</t>
  </si>
  <si>
    <t>O2743</t>
  </si>
  <si>
    <t>O2744</t>
  </si>
  <si>
    <t>O2745</t>
  </si>
  <si>
    <t>O2746</t>
  </si>
  <si>
    <t>O2747</t>
  </si>
  <si>
    <t>O2748</t>
  </si>
  <si>
    <t>O2749</t>
  </si>
  <si>
    <t>O2750</t>
  </si>
  <si>
    <t>O2751</t>
  </si>
  <si>
    <t>O2752</t>
  </si>
  <si>
    <t>O2753</t>
  </si>
  <si>
    <t>O2754</t>
  </si>
  <si>
    <t>O2755</t>
  </si>
  <si>
    <t>O2756</t>
  </si>
  <si>
    <t>O2757</t>
  </si>
  <si>
    <t>O2758</t>
  </si>
  <si>
    <t>O2759</t>
  </si>
  <si>
    <t>O2760</t>
  </si>
  <si>
    <t>O2761</t>
  </si>
  <si>
    <t>O2762</t>
  </si>
  <si>
    <t>O2763</t>
  </si>
  <si>
    <t>O2764</t>
  </si>
  <si>
    <t>O2765</t>
  </si>
  <si>
    <t>O2766</t>
  </si>
  <si>
    <t>O2767</t>
  </si>
  <si>
    <t>O2768</t>
  </si>
  <si>
    <t>O2769</t>
  </si>
  <si>
    <t>O2770</t>
  </si>
  <si>
    <t>O2771</t>
  </si>
  <si>
    <t>O2772</t>
  </si>
  <si>
    <t>O2773</t>
  </si>
  <si>
    <t>O2774</t>
  </si>
  <si>
    <t>O2775</t>
  </si>
  <si>
    <t>O2776</t>
  </si>
  <si>
    <t>O2777</t>
  </si>
  <si>
    <t>O2778</t>
  </si>
  <si>
    <t>O2779</t>
  </si>
  <si>
    <t>O2780</t>
  </si>
  <si>
    <t>O2781</t>
  </si>
  <si>
    <t>O2782</t>
  </si>
  <si>
    <t>O2783</t>
  </si>
  <si>
    <t>O2784</t>
  </si>
  <si>
    <t>O2785</t>
  </si>
  <si>
    <t>O2786</t>
  </si>
  <si>
    <t>O2787</t>
  </si>
  <si>
    <t>O2788</t>
  </si>
  <si>
    <t>O2789</t>
  </si>
  <si>
    <t>O2790</t>
  </si>
  <si>
    <t>O2791</t>
  </si>
  <si>
    <t>O2792</t>
  </si>
  <si>
    <t>O2793</t>
  </si>
  <si>
    <t>O2794</t>
  </si>
  <si>
    <t>O2795</t>
  </si>
  <si>
    <t>O2796</t>
  </si>
  <si>
    <t>O2797</t>
  </si>
  <si>
    <t>O2798</t>
  </si>
  <si>
    <t>O2799</t>
  </si>
  <si>
    <t>O2800</t>
  </si>
  <si>
    <t>O2801</t>
  </si>
  <si>
    <t>O2802</t>
  </si>
  <si>
    <t>O2803</t>
  </si>
  <si>
    <t>O2804</t>
  </si>
  <si>
    <t>O2805</t>
  </si>
  <si>
    <t>O2806</t>
  </si>
  <si>
    <t>O2807</t>
  </si>
  <si>
    <t>O2808</t>
  </si>
  <si>
    <t>O2809</t>
  </si>
  <si>
    <t>O2810</t>
  </si>
  <si>
    <t>O2811</t>
  </si>
  <si>
    <t>O2812</t>
  </si>
  <si>
    <t>O2813</t>
  </si>
  <si>
    <t>O2814</t>
  </si>
  <si>
    <t>O2815</t>
  </si>
  <si>
    <t>O2816</t>
  </si>
  <si>
    <t>O2817</t>
  </si>
  <si>
    <t>O2818</t>
  </si>
  <si>
    <t>O2819</t>
  </si>
  <si>
    <t>O2820</t>
  </si>
  <si>
    <t>O2821</t>
  </si>
  <si>
    <t>O2822</t>
  </si>
  <si>
    <t>O2823</t>
  </si>
  <si>
    <t>O2824</t>
  </si>
  <si>
    <t>O2825</t>
  </si>
  <si>
    <t>O2826</t>
  </si>
  <si>
    <t>O2827</t>
  </si>
  <si>
    <t>O2828</t>
  </si>
  <si>
    <t>O2829</t>
  </si>
  <si>
    <t>O2830</t>
  </si>
  <si>
    <t>O2831</t>
  </si>
  <si>
    <t>O2832</t>
  </si>
  <si>
    <t>O2833</t>
  </si>
  <si>
    <t>O2834</t>
  </si>
  <si>
    <t>O2835</t>
  </si>
  <si>
    <t>O2836</t>
  </si>
  <si>
    <t>O2837</t>
  </si>
  <si>
    <t>O2838</t>
  </si>
  <si>
    <t>O2839</t>
  </si>
  <si>
    <t>O2840</t>
  </si>
  <si>
    <t>O2841</t>
  </si>
  <si>
    <t>O2842</t>
  </si>
  <si>
    <t>O2843</t>
  </si>
  <si>
    <t>O2844</t>
  </si>
  <si>
    <t>O2845</t>
  </si>
  <si>
    <t>O2846</t>
  </si>
  <si>
    <t>O2847</t>
  </si>
  <si>
    <t>O2848</t>
  </si>
  <si>
    <t>O2849</t>
  </si>
  <si>
    <t>O2850</t>
  </si>
  <si>
    <t>O2851</t>
  </si>
  <si>
    <t>O2852</t>
  </si>
  <si>
    <t>O2853</t>
  </si>
  <si>
    <t>O2854</t>
  </si>
  <si>
    <t>O2855</t>
  </si>
  <si>
    <t>O2856</t>
  </si>
  <si>
    <t>O2857</t>
  </si>
  <si>
    <t>O2858</t>
  </si>
  <si>
    <t>O2859</t>
  </si>
  <si>
    <t>O2860</t>
  </si>
  <si>
    <t>O2861</t>
  </si>
  <si>
    <t>O2862</t>
  </si>
  <si>
    <t>O2863</t>
  </si>
  <si>
    <t>O2864</t>
  </si>
  <si>
    <t>O2865</t>
  </si>
  <si>
    <t>O2866</t>
  </si>
  <si>
    <t>O2867</t>
  </si>
  <si>
    <t>O2868</t>
  </si>
  <si>
    <t>O2869</t>
  </si>
  <si>
    <t>O2870</t>
  </si>
  <si>
    <t>O2871</t>
  </si>
  <si>
    <t>O2872</t>
  </si>
  <si>
    <t>O2873</t>
  </si>
  <si>
    <t>O2874</t>
  </si>
  <si>
    <t>O2875</t>
  </si>
  <si>
    <t>O2876</t>
  </si>
  <si>
    <t>O2877</t>
  </si>
  <si>
    <t>O2878</t>
  </si>
  <si>
    <t>O2879</t>
  </si>
  <si>
    <t>O2880</t>
  </si>
  <si>
    <t>O2881</t>
  </si>
  <si>
    <t>O2882</t>
  </si>
  <si>
    <t>O2883</t>
  </si>
  <si>
    <t>O2884</t>
  </si>
  <si>
    <t>O2885</t>
  </si>
  <si>
    <t>O2886</t>
  </si>
  <si>
    <t>O2887</t>
  </si>
  <si>
    <t>O2888</t>
  </si>
  <si>
    <t>O2889</t>
  </si>
  <si>
    <t>O2890</t>
  </si>
  <si>
    <t>O2891</t>
  </si>
  <si>
    <t>O2892</t>
  </si>
  <si>
    <t>O2893</t>
  </si>
  <si>
    <t>O2894</t>
  </si>
  <si>
    <t>O2895</t>
  </si>
  <si>
    <t>O2896</t>
  </si>
  <si>
    <t>O2897</t>
  </si>
  <si>
    <t>O2898</t>
  </si>
  <si>
    <t>O2899</t>
  </si>
  <si>
    <t>O2900</t>
  </si>
  <si>
    <t>O2901</t>
  </si>
  <si>
    <t>O2902</t>
  </si>
  <si>
    <t>O2903</t>
  </si>
  <si>
    <t>O2904</t>
  </si>
  <si>
    <t>O2905</t>
  </si>
  <si>
    <t>O2906</t>
  </si>
  <si>
    <t>O2907</t>
  </si>
  <si>
    <t>O2908</t>
  </si>
  <si>
    <t>O2909</t>
  </si>
  <si>
    <t>O2910</t>
  </si>
  <si>
    <t>O2911</t>
  </si>
  <si>
    <t>O2912</t>
  </si>
  <si>
    <t>O2913</t>
  </si>
  <si>
    <t>O2914</t>
  </si>
  <si>
    <t>O2915</t>
  </si>
  <si>
    <t>O2916</t>
  </si>
  <si>
    <t>O2917</t>
  </si>
  <si>
    <t>O2918</t>
  </si>
  <si>
    <t>O2919</t>
  </si>
  <si>
    <t>O2920</t>
  </si>
  <si>
    <t>O2921</t>
  </si>
  <si>
    <t>O2922</t>
  </si>
  <si>
    <t>O2923</t>
  </si>
  <si>
    <t>O2924</t>
  </si>
  <si>
    <t>O2925</t>
  </si>
  <si>
    <t>O2926</t>
  </si>
  <si>
    <t>O2927</t>
  </si>
  <si>
    <t>O2928</t>
  </si>
  <si>
    <t>O2929</t>
  </si>
  <si>
    <t>O2930</t>
  </si>
  <si>
    <t>O2931</t>
  </si>
  <si>
    <t>O2932</t>
  </si>
  <si>
    <t>O2933</t>
  </si>
  <si>
    <t>O2934</t>
  </si>
  <si>
    <t>O2935</t>
  </si>
  <si>
    <t>O2936</t>
  </si>
  <si>
    <t>O2937</t>
  </si>
  <si>
    <t>O2938</t>
  </si>
  <si>
    <t>O2939</t>
  </si>
  <si>
    <t>O2940</t>
  </si>
  <si>
    <t>O2941</t>
  </si>
  <si>
    <t>O2942</t>
  </si>
  <si>
    <t>O2943</t>
  </si>
  <si>
    <t>O2944</t>
  </si>
  <si>
    <t>O2945</t>
  </si>
  <si>
    <t>O2946</t>
  </si>
  <si>
    <t>O2947</t>
  </si>
  <si>
    <t>O2948</t>
  </si>
  <si>
    <t>O2949</t>
  </si>
  <si>
    <t>O2950</t>
  </si>
  <si>
    <t>O2951</t>
  </si>
  <si>
    <t>O2952</t>
  </si>
  <si>
    <t>O2953</t>
  </si>
  <si>
    <t>O2954</t>
  </si>
  <si>
    <t>O2955</t>
  </si>
  <si>
    <t>O2956</t>
  </si>
  <si>
    <t>O2957</t>
  </si>
  <si>
    <t>O2958</t>
  </si>
  <si>
    <t>O2959</t>
  </si>
  <si>
    <t>O2960</t>
  </si>
  <si>
    <t>O2961</t>
  </si>
  <si>
    <t>O2962</t>
  </si>
  <si>
    <t>O2963</t>
  </si>
  <si>
    <t>O2964</t>
  </si>
  <si>
    <t>O2965</t>
  </si>
  <si>
    <t>O2966</t>
  </si>
  <si>
    <t>O2967</t>
  </si>
  <si>
    <t>O2968</t>
  </si>
  <si>
    <t>O2969</t>
  </si>
  <si>
    <t>O2970</t>
  </si>
  <si>
    <t>O2971</t>
  </si>
  <si>
    <t>O2972</t>
  </si>
  <si>
    <t>O2973</t>
  </si>
  <si>
    <t>O2974</t>
  </si>
  <si>
    <t>O2975</t>
  </si>
  <si>
    <t>O2976</t>
  </si>
  <si>
    <t>O2977</t>
  </si>
  <si>
    <t>O2978</t>
  </si>
  <si>
    <t>O2979</t>
  </si>
  <si>
    <t>O2980</t>
  </si>
  <si>
    <t>O2981</t>
  </si>
  <si>
    <t>O2982</t>
  </si>
  <si>
    <t>O2983</t>
  </si>
  <si>
    <t>O2984</t>
  </si>
  <si>
    <t>O2985</t>
  </si>
  <si>
    <t>O2986</t>
  </si>
  <si>
    <t>O2987</t>
  </si>
  <si>
    <t>O2988</t>
  </si>
  <si>
    <t>O2989</t>
  </si>
  <si>
    <t>O2990</t>
  </si>
  <si>
    <t>O2991</t>
  </si>
  <si>
    <t>O2992</t>
  </si>
  <si>
    <t>O2993</t>
  </si>
  <si>
    <t>O2994</t>
  </si>
  <si>
    <t>O2995</t>
  </si>
  <si>
    <t>O2996</t>
  </si>
  <si>
    <t>O2997</t>
  </si>
  <si>
    <t>O2998</t>
  </si>
  <si>
    <t>O2999</t>
  </si>
  <si>
    <t>O3000</t>
  </si>
  <si>
    <t>Category</t>
  </si>
  <si>
    <t>Product_name</t>
  </si>
  <si>
    <t>Stock In</t>
  </si>
  <si>
    <t>Stock Out</t>
  </si>
  <si>
    <t>Current Stock</t>
  </si>
  <si>
    <t>Toys &amp; Games</t>
  </si>
  <si>
    <t>Footwear</t>
  </si>
  <si>
    <t>Electronics</t>
  </si>
  <si>
    <t>Sports &amp; Fitness</t>
  </si>
  <si>
    <t>Stationery</t>
  </si>
  <si>
    <t>Beauty &amp; Personal Care</t>
  </si>
  <si>
    <t>Home Appliances</t>
  </si>
  <si>
    <t>Clothing</t>
  </si>
  <si>
    <t>Furniture</t>
  </si>
  <si>
    <t>Books</t>
  </si>
  <si>
    <t>Cost</t>
  </si>
  <si>
    <t>Supplier</t>
  </si>
  <si>
    <t>Men's Formal Shirt</t>
  </si>
  <si>
    <t>Laptop</t>
  </si>
  <si>
    <t>Bluetooth Speaker</t>
  </si>
  <si>
    <t>Heels</t>
  </si>
  <si>
    <t>Shoe</t>
  </si>
  <si>
    <t>Treadmill</t>
  </si>
  <si>
    <t>Pencil</t>
  </si>
  <si>
    <t>Pen</t>
  </si>
  <si>
    <t>Geometry Box</t>
  </si>
  <si>
    <t>Study Table</t>
  </si>
  <si>
    <t>Face Wash</t>
  </si>
  <si>
    <t>Body Lotion</t>
  </si>
  <si>
    <t>Lipstick</t>
  </si>
  <si>
    <t>Shampoo</t>
  </si>
  <si>
    <t>Fiction Novel</t>
  </si>
  <si>
    <t>Biography</t>
  </si>
  <si>
    <t>Self-Help Book</t>
  </si>
  <si>
    <t>Children's Storybook</t>
  </si>
  <si>
    <t>ShopPro Distributors</t>
  </si>
  <si>
    <t>SwiftMart Distributors</t>
  </si>
  <si>
    <t>Bazaar World Importers</t>
  </si>
  <si>
    <t>ProGear Supply Co.</t>
  </si>
  <si>
    <t>Velocity Retailers</t>
  </si>
  <si>
    <t>Trendy Hub Ltd.</t>
  </si>
  <si>
    <t>SmartBazaar Pvt. Ltd.</t>
  </si>
  <si>
    <t>MegaMart Traders</t>
  </si>
  <si>
    <t>Orion Home Supplies</t>
  </si>
  <si>
    <t>ValueMax Traders</t>
  </si>
  <si>
    <t>Visionary Retailers</t>
  </si>
  <si>
    <t>CraftNova Supplies</t>
  </si>
  <si>
    <t>OmniMart Vendors</t>
  </si>
  <si>
    <t>Prime Essentials</t>
  </si>
  <si>
    <t>TrendNest Co.</t>
  </si>
  <si>
    <t>Elite Traders Pvt. Ltd.</t>
  </si>
  <si>
    <t>Horizon Goods Co.</t>
  </si>
  <si>
    <t>UrbanCraft Importers</t>
  </si>
  <si>
    <t>Prestige World Traders</t>
  </si>
  <si>
    <t>GoodValue Wholesale</t>
  </si>
  <si>
    <t>LinkLine Wholesale</t>
  </si>
  <si>
    <t>Bright Line Traders</t>
  </si>
  <si>
    <t>Daily Deals Distributors</t>
  </si>
  <si>
    <t>NextGen Supply Co.</t>
  </si>
  <si>
    <t>Alpha Wholesalers</t>
  </si>
  <si>
    <t>WareZone Retail</t>
  </si>
  <si>
    <t>EverFresh Supply Chain</t>
  </si>
  <si>
    <t>SmartChoice Suppliers</t>
  </si>
  <si>
    <t>Nova Distributors</t>
  </si>
  <si>
    <t>Spark Digital Distributors</t>
  </si>
  <si>
    <t>QuickKart Distributors</t>
  </si>
  <si>
    <t>HexaMart Supplies</t>
  </si>
  <si>
    <t>Customer ID</t>
  </si>
  <si>
    <t>Name</t>
  </si>
  <si>
    <t>Location</t>
  </si>
  <si>
    <t>Email</t>
  </si>
  <si>
    <t>C200</t>
  </si>
  <si>
    <t>Kolkata</t>
  </si>
  <si>
    <t>C201</t>
  </si>
  <si>
    <t>Pune</t>
  </si>
  <si>
    <t>C202</t>
  </si>
  <si>
    <t>Ahmedabad</t>
  </si>
  <si>
    <t>C203</t>
  </si>
  <si>
    <t>Jaipur</t>
  </si>
  <si>
    <t>C204</t>
  </si>
  <si>
    <t>Surat</t>
  </si>
  <si>
    <t>C205</t>
  </si>
  <si>
    <t>Lucknow</t>
  </si>
  <si>
    <t>C206</t>
  </si>
  <si>
    <t>Chennai</t>
  </si>
  <si>
    <t>C207</t>
  </si>
  <si>
    <t>Hyderabad</t>
  </si>
  <si>
    <t>C208</t>
  </si>
  <si>
    <t>Mumbai</t>
  </si>
  <si>
    <t>C209</t>
  </si>
  <si>
    <t>C210</t>
  </si>
  <si>
    <t>Coimbatore</t>
  </si>
  <si>
    <t>C211</t>
  </si>
  <si>
    <t>Delhi</t>
  </si>
  <si>
    <t>C212</t>
  </si>
  <si>
    <t>Indore</t>
  </si>
  <si>
    <t>C213</t>
  </si>
  <si>
    <t>C214</t>
  </si>
  <si>
    <t>C215</t>
  </si>
  <si>
    <t>Nagpur</t>
  </si>
  <si>
    <t>C216</t>
  </si>
  <si>
    <t>C217</t>
  </si>
  <si>
    <t>Patna</t>
  </si>
  <si>
    <t>C218</t>
  </si>
  <si>
    <t>C219</t>
  </si>
  <si>
    <t>C220</t>
  </si>
  <si>
    <t>C221</t>
  </si>
  <si>
    <t>C222</t>
  </si>
  <si>
    <t>C223</t>
  </si>
  <si>
    <t>C224</t>
  </si>
  <si>
    <t>C225</t>
  </si>
  <si>
    <t>C226</t>
  </si>
  <si>
    <t>C227</t>
  </si>
  <si>
    <t>C228</t>
  </si>
  <si>
    <t>C229</t>
  </si>
  <si>
    <t>C230</t>
  </si>
  <si>
    <t>Visakhapatnam</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</si>
  <si>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</si>
  <si>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</si>
  <si>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</si>
  <si>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</si>
  <si>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</si>
  <si>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</si>
  <si>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</si>
  <si>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</si>
  <si>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</si>
  <si>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</si>
  <si>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</si>
  <si>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</si>
  <si>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</si>
  <si>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</si>
  <si>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</si>
  <si>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</si>
  <si>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</si>
  <si>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</si>
  <si>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</si>
  <si>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</si>
  <si>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</si>
  <si>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</si>
  <si>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</si>
  <si>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</si>
  <si>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</si>
  <si>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</si>
  <si>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</si>
  <si>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</si>
  <si>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</si>
  <si>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</si>
  <si>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</si>
  <si>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</si>
  <si>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</si>
  <si>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</si>
  <si>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</si>
  <si>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</si>
  <si>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</si>
  <si>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</si>
  <si>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</si>
  <si>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</si>
  <si>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</si>
  <si>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</si>
  <si>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</si>
  <si>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</si>
  <si>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</si>
  <si>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</si>
  <si>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</si>
  <si>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</si>
  <si>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</si>
  <si>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</si>
  <si>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</si>
  <si>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</si>
  <si>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</si>
  <si>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</si>
  <si>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</si>
  <si>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</si>
  <si>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</si>
  <si>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</si>
  <si>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</si>
  <si>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</si>
  <si>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</si>
  <si>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</si>
  <si>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</si>
  <si>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</si>
  <si>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</si>
  <si>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</si>
  <si>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</si>
  <si>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</si>
  <si>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</si>
  <si>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</si>
  <si>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</si>
  <si>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</si>
  <si>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</si>
  <si>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</si>
  <si>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</si>
  <si>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</si>
  <si>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</si>
  <si>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</si>
  <si>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</si>
  <si>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</si>
  <si>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</si>
  <si>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</si>
  <si>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</si>
  <si>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</si>
  <si>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</si>
  <si>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</si>
  <si>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</si>
  <si>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</si>
  <si>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</si>
  <si>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</si>
  <si>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</si>
  <si>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</si>
  <si>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</si>
  <si>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</si>
  <si>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</si>
  <si>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</si>
  <si>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</si>
  <si>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</si>
  <si>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</si>
  <si>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</si>
  <si>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</si>
  <si>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</si>
  <si>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</si>
  <si>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</si>
  <si>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</si>
  <si>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</si>
  <si>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</si>
  <si>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</si>
  <si>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</si>
  <si>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</si>
  <si>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</si>
  <si>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</si>
  <si>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</si>
  <si>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</si>
  <si>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</si>
  <si>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</si>
  <si>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</si>
  <si>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</si>
  <si>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</si>
  <si>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</si>
  <si>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</si>
  <si>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</si>
  <si>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</si>
  <si>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</si>
  <si>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</si>
  <si>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</si>
  <si>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</si>
  <si>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</si>
  <si>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</si>
  <si>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</si>
  <si>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</si>
  <si>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</si>
  <si>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</si>
  <si>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</si>
  <si>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</si>
  <si>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</si>
  <si>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</si>
  <si>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</si>
  <si>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</si>
  <si>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</si>
  <si>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</si>
  <si>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</si>
  <si>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</si>
  <si>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</si>
  <si>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</si>
  <si>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</si>
  <si>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</si>
  <si>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</si>
  <si>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</si>
  <si>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</si>
  <si>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</si>
  <si>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</si>
  <si>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</si>
  <si>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</si>
  <si>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</si>
  <si>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</si>
  <si>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</si>
  <si>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</si>
  <si>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</si>
  <si>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</si>
  <si>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</si>
  <si>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</si>
  <si>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</si>
  <si>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</si>
  <si>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</si>
  <si>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</si>
  <si>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</si>
  <si>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</si>
  <si>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</si>
  <si>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</si>
  <si>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</si>
  <si>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O2732 O2451 O2843</t>
  </si>
  <si>
    <t>O2268 O2472</t>
  </si>
  <si>
    <t>O2748 O2799</t>
  </si>
  <si>
    <t>O2683 O2896 O2392 O2246</t>
  </si>
  <si>
    <t>O2648 O2354 O2009</t>
  </si>
  <si>
    <t>O2028 O2645 O2092 O2773</t>
  </si>
  <si>
    <t>O2619 O2296</t>
  </si>
  <si>
    <t>O2085 O2833 O2818 O2608</t>
  </si>
  <si>
    <t>O2724 O2993 O2801</t>
  </si>
  <si>
    <t>O2726 O2980 O2046 O2165</t>
  </si>
  <si>
    <t>O2001 O2731 O2041</t>
  </si>
  <si>
    <t>O2528 O2512</t>
  </si>
  <si>
    <t>O2949 O2907 O2181</t>
  </si>
  <si>
    <t>O2564 O2395 O2086 O2432</t>
  </si>
  <si>
    <t>O2096 O2524</t>
  </si>
  <si>
    <t>O2289 O2563</t>
  </si>
  <si>
    <t>O2387 O2453 O2172</t>
  </si>
  <si>
    <t>O2323 O2047 O2873</t>
  </si>
  <si>
    <t>O2513 O2448 O2554 O2891</t>
  </si>
  <si>
    <t>O2902 O2706 O2820 O2539</t>
  </si>
  <si>
    <t>O2300 O2757</t>
  </si>
  <si>
    <t>O2056 O2100 O2462 O2163</t>
  </si>
  <si>
    <t>O2461 O2985 O2883 O2267</t>
  </si>
  <si>
    <t>O2879 O2326 O2831</t>
  </si>
  <si>
    <t>O2688 O2503</t>
  </si>
  <si>
    <t>O2191 O2646 O2630 O2367</t>
  </si>
  <si>
    <t>O2017 O2483 O2545 O2742</t>
  </si>
  <si>
    <t>O2306 O2624 O2607</t>
  </si>
  <si>
    <t>O2940 O2759 O2081</t>
  </si>
  <si>
    <t>O2575 O2479 O2599</t>
  </si>
  <si>
    <t>O2852 O2373 O2890</t>
  </si>
  <si>
    <t>O2854 O2988 O2211</t>
  </si>
  <si>
    <t>O2860 O2673 O2586 O2161</t>
  </si>
  <si>
    <t>O2661 O2826</t>
  </si>
  <si>
    <t>O2827 O2042</t>
  </si>
  <si>
    <t>O2158 O2715 O2782</t>
  </si>
  <si>
    <t>O2968 O2260</t>
  </si>
  <si>
    <t>O2348 O2235</t>
  </si>
  <si>
    <t>O2928 O2370 O2871 O2596</t>
  </si>
  <si>
    <t>O2116 O2438 O2230</t>
  </si>
  <si>
    <t>O2816 O2663 O2814</t>
  </si>
  <si>
    <t>O2450 O2974 O2029</t>
  </si>
  <si>
    <t>O2189 O2904</t>
  </si>
  <si>
    <t>O2798 O2791</t>
  </si>
  <si>
    <t>O2540 O2735 O2913</t>
  </si>
  <si>
    <t>O2825 O2180</t>
  </si>
  <si>
    <t>O2795 O2021</t>
  </si>
  <si>
    <t>O2989 O2802</t>
  </si>
  <si>
    <t>O2692 O2316 O2084</t>
  </si>
  <si>
    <t>O2889 O2772 O2059</t>
  </si>
  <si>
    <t>O2285 O2241 O2711 O2437</t>
  </si>
  <si>
    <t>O2061 O2131</t>
  </si>
  <si>
    <t>O2231 O2171 O2357</t>
  </si>
  <si>
    <t>O2468 O2546 O2359 O2111</t>
  </si>
  <si>
    <t>O2651 O2848 O2271 O2331</t>
  </si>
  <si>
    <t>O2849 O2167 O2166</t>
  </si>
  <si>
    <t>O2666 O2014</t>
  </si>
  <si>
    <t>O2681 O2942 O2811 O2943</t>
  </si>
  <si>
    <t>O2616 O2224 O2774 O2606</t>
  </si>
  <si>
    <t>O2632 O2179 O2643 O2228</t>
  </si>
  <si>
    <t>O2946 O2944 O2386 O2923</t>
  </si>
  <si>
    <t>O2912 O2464</t>
  </si>
  <si>
    <t>O2071 O2840</t>
  </si>
  <si>
    <t>O2577 O2910</t>
  </si>
  <si>
    <t>O2134 O2809</t>
  </si>
  <si>
    <t>O2522 O2308 O2703</t>
  </si>
  <si>
    <t>O2493 O2229 O2315 O2589</t>
  </si>
  <si>
    <t>O2008 O2251 O2227 O2976</t>
  </si>
  <si>
    <t>O2847 O2627 O2785</t>
  </si>
  <si>
    <t>O2828 O2447</t>
  </si>
  <si>
    <t>O2456 O2341 O2144 O2829</t>
  </si>
  <si>
    <t>O2040 O2567 O2900</t>
  </si>
  <si>
    <t>O2402 O2374</t>
  </si>
  <si>
    <t>O2206 O2389 O2558</t>
  </si>
  <si>
    <t>O2264 O2789 O2079 O2063</t>
  </si>
  <si>
    <t>O2885 O2444 O2118 O2003</t>
  </si>
  <si>
    <t>O2147 O2052</t>
  </si>
  <si>
    <t>O2685 O2857 O2394</t>
  </si>
  <si>
    <t>O2099 O2765</t>
  </si>
  <si>
    <t>O2570 O2745 O2866</t>
  </si>
  <si>
    <t>O2654 O2466</t>
  </si>
  <si>
    <t>O2780 O2962 O2997 O2841</t>
  </si>
  <si>
    <t>O2971 O2294 O2340</t>
  </si>
  <si>
    <t>O2691 O2322 O2951 O2496</t>
  </si>
  <si>
    <t>O3000 O2718</t>
  </si>
  <si>
    <t>O2613 O2788 O2769</t>
  </si>
  <si>
    <t>O2621 O2382 O2994</t>
  </si>
  <si>
    <t>O2709 O2915 O2265 O2234</t>
  </si>
  <si>
    <t>O2216 O2023 O2309</t>
  </si>
  <si>
    <t>O2500 O2501 O2787 O2325</t>
  </si>
  <si>
    <t>O2198 O2679 O2716</t>
  </si>
  <si>
    <t>O2126 O2082 O2790 O2593</t>
  </si>
  <si>
    <t>O2557 O2305 O2273 O2746</t>
  </si>
  <si>
    <t>O2897 O2698</t>
  </si>
  <si>
    <t>O2952 O2375 O2366</t>
  </si>
  <si>
    <t>O2019 O2155 O2633 O2095</t>
  </si>
  <si>
    <t>O2007 O2236</t>
  </si>
  <si>
    <t>O2872 O2397</t>
  </si>
  <si>
    <t>O2361 O2629</t>
  </si>
  <si>
    <t>O2178 O2851 O2379 O2581</t>
  </si>
  <si>
    <t>O2973 O2338 O2360</t>
  </si>
  <si>
    <t>O2568 O2196 O2898</t>
  </si>
  <si>
    <t>O2674 O2959</t>
  </si>
  <si>
    <t>O2067 O2107 O2318</t>
  </si>
  <si>
    <t>O2807 O2565 O2263 O2087</t>
  </si>
  <si>
    <t>O2435 O2088 O2656 O2631</t>
  </si>
  <si>
    <t>O2112 O2049 O2174 O2258</t>
  </si>
  <si>
    <t>O2653 O2886 O2110</t>
  </si>
  <si>
    <t>O2592 O2292</t>
  </si>
  <si>
    <t>O2114 O2963 O2455</t>
  </si>
  <si>
    <t>O2637 O2039 O2045 O2822</t>
  </si>
  <si>
    <t>O2418 O2383 O2413</t>
  </si>
  <si>
    <t>O2670 O2601 O2551 O2319</t>
  </si>
  <si>
    <t>O2550 O2882 O2380 O2677</t>
  </si>
  <si>
    <t>O2585 O2417</t>
  </si>
  <si>
    <t>O2730 O2948 O2334</t>
  </si>
  <si>
    <t>O2805 O2217 O2992</t>
  </si>
  <si>
    <t>O2655 O2022 O2109</t>
  </si>
  <si>
    <t>O2376 O2225 O2221</t>
  </si>
  <si>
    <t>O2104 O2523</t>
  </si>
  <si>
    <t>O2953 O2175</t>
  </si>
  <si>
    <t>O2016 O2262</t>
  </si>
  <si>
    <t>O2454 O2005 O2905</t>
  </si>
  <si>
    <t>O2243 O2672 O2763 O2919</t>
  </si>
  <si>
    <t>O2010 O2135</t>
  </si>
  <si>
    <t>O2136 O2409 O2428 O2154</t>
  </si>
  <si>
    <t>O2202 O2106 O2671</t>
  </si>
  <si>
    <t>O2297 O2792 O2075</t>
  </si>
  <si>
    <t>O2783 O2153 O2024</t>
  </si>
  <si>
    <t>O2098 O2149 O2302</t>
  </si>
  <si>
    <t>O2556 O2193 O2403 O2836</t>
  </si>
  <si>
    <t>O2287 O2238 O2436 O2793</t>
  </si>
  <si>
    <t>O2813 O2520 O2710 O2966</t>
  </si>
  <si>
    <t>O2981 O2396 O2938</t>
  </si>
  <si>
    <t>O2276 O2054</t>
  </si>
  <si>
    <t>O2526 O2578 O2600</t>
  </si>
  <si>
    <t>O2751 O2684 O2739 O2638</t>
  </si>
  <si>
    <t>O2620 O2733 O2541 O2184</t>
  </si>
  <si>
    <t>O2548 O2521</t>
  </si>
  <si>
    <t>O2310 O2617</t>
  </si>
  <si>
    <t>O2426 O2433 O2465</t>
  </si>
  <si>
    <t>O2390 O2384</t>
  </si>
  <si>
    <t>O2200 O2808 O2717</t>
  </si>
  <si>
    <t>O2967 O2903 O2220</t>
  </si>
  <si>
    <t>O2077 O2333</t>
  </si>
  <si>
    <t>O2204 O2842 O2622 O2762</t>
  </si>
  <si>
    <t>O2909 O2572 O2415</t>
  </si>
  <si>
    <t>O2544 O2101</t>
  </si>
  <si>
    <t>O2743 O2419 O2494 O2861</t>
  </si>
  <si>
    <t>O2736 O2400 O2560</t>
  </si>
  <si>
    <t>O2562 O2505</t>
  </si>
  <si>
    <t>O2536 O2835 O2342 O2176</t>
  </si>
  <si>
    <t>O2270 O2618</t>
  </si>
  <si>
    <t>O2168 O2761 O2411</t>
  </si>
  <si>
    <t>O2405 O2764 O2965</t>
  </si>
  <si>
    <t>O2893 O2612 O2091</t>
  </si>
  <si>
    <t>O2603 O2957</t>
  </si>
  <si>
    <t>O2026 O2070</t>
  </si>
  <si>
    <t>O2956 O2253 O2275 O2378</t>
  </si>
  <si>
    <t>O2284 O2254 O2740</t>
  </si>
  <si>
    <t>O2914 O2518</t>
  </si>
  <si>
    <t>O2298 O2044 O2690 O2277</t>
  </si>
  <si>
    <t>O2680 O2212</t>
  </si>
  <si>
    <t>O2591 O2770 O2301</t>
  </si>
  <si>
    <t>O2129 O2195</t>
  </si>
  <si>
    <t>O2356 O2115</t>
  </si>
  <si>
    <t>O2420 O2628 O2941</t>
  </si>
  <si>
    <t>O2416 O2489 O2515 O2156</t>
  </si>
  <si>
    <t>O2856 O2255 O2542</t>
  </si>
  <si>
    <t>O2700 O2906 O2457</t>
  </si>
  <si>
    <t>O2278 O2183 O2186</t>
  </si>
  <si>
    <t>O2846 O2372 O2311</t>
  </si>
  <si>
    <t>O2240 O2531 O2845</t>
  </si>
  <si>
    <t>O2094 O2499</t>
  </si>
  <si>
    <t>O2121 O2682 O2012</t>
  </si>
  <si>
    <t>O2779 O2543 O2351</t>
  </si>
  <si>
    <t>O2244 O2877</t>
  </si>
  <si>
    <t>O2686 O2187 O2961</t>
  </si>
  <si>
    <t>O2185 O2365 O2339</t>
  </si>
  <si>
    <t>O2491 O2335</t>
  </si>
  <si>
    <t>O2634 O2127</t>
  </si>
  <si>
    <t>O2425 O2177 O2507</t>
  </si>
  <si>
    <t>O2429 O2377 O2753</t>
  </si>
  <si>
    <t>O2159 O2133 O2862</t>
  </si>
  <si>
    <t>O2794 O2247 O2508 O2486</t>
  </si>
  <si>
    <t>O2659 O2282</t>
  </si>
  <si>
    <t>O2055 O2853</t>
  </si>
  <si>
    <t>O2529 O2033 O2371</t>
  </si>
  <si>
    <t>O2991 O2694</t>
  </si>
  <si>
    <t>O2865 O2482 O2266</t>
  </si>
  <si>
    <t>O2838 O2497</t>
  </si>
  <si>
    <t>O2958 O2777</t>
  </si>
  <si>
    <t>O2303 O2103</t>
  </si>
  <si>
    <t>O2768 O2203 O2105 O2286</t>
  </si>
  <si>
    <t>O2786 O2687 O2157 O2320</t>
  </si>
  <si>
    <t>O2626 O2609 O2714 O2939</t>
  </si>
  <si>
    <t>O2490 O2635 O2027 O2197</t>
  </si>
  <si>
    <t>O2139 O2998</t>
  </si>
  <si>
    <t>O2574 O2004 O2188 O2173</t>
  </si>
  <si>
    <t>O2013 O2752</t>
  </si>
  <si>
    <t>O2068 O2358 O2812</t>
  </si>
  <si>
    <t>O2090 O2623</t>
  </si>
  <si>
    <t>O2641 O2869 O2350</t>
  </si>
  <si>
    <t>O2006 O2758</t>
  </si>
  <si>
    <t>O2368 O2498 O2192</t>
  </si>
  <si>
    <t>O2954 O2248 O2972</t>
  </si>
  <si>
    <t>O2283 O2324 O2011</t>
  </si>
  <si>
    <t>O2140 O2924 O2987</t>
  </si>
  <si>
    <t>O2002 O2473 O2527</t>
  </si>
  <si>
    <t>O2349 O2823 O2806 O2796</t>
  </si>
  <si>
    <t>O2699 O2458 O2128 O2015</t>
  </si>
  <si>
    <t>O2532 O2640 O2113 O2530</t>
  </si>
  <si>
    <t>O2644 O2336</t>
  </si>
  <si>
    <t>O2214 O2921 O2066 O2442</t>
  </si>
  <si>
    <t>O2996 O2295</t>
  </si>
  <si>
    <t>O2689 O2495 O2878</t>
  </si>
  <si>
    <t>O2385 O2291 O2488</t>
  </si>
  <si>
    <t>O2935 O2117 O2162</t>
  </si>
  <si>
    <t>O2727 O2888 O2537</t>
  </si>
  <si>
    <t>O2463 O2170 O2125</t>
  </si>
  <si>
    <t>O2867 O2471 O2930 O2636</t>
  </si>
  <si>
    <t>O2299 O2725 O2043</t>
  </si>
  <si>
    <t>O2931 O2553</t>
  </si>
  <si>
    <t>O2738 O2701 O2922 O2388</t>
  </si>
  <si>
    <t>O2741 O2881 O2032 O2259</t>
  </si>
  <si>
    <t>O2327 O2797 O2353 O2459</t>
  </si>
  <si>
    <t>O2863 O2990</t>
  </si>
  <si>
    <t>O2516 O2506</t>
  </si>
  <si>
    <t>O2307 O2443 O2314 O2880</t>
  </si>
  <si>
    <t>O2280 O2401 O2756 O2288</t>
  </si>
  <si>
    <t>O2868 O2569 O2363</t>
  </si>
  <si>
    <t>O2982 O2281 O2614</t>
  </si>
  <si>
    <t>O2477 O2364 O2199 O2934</t>
  </si>
  <si>
    <t>O2819 O2975</t>
  </si>
  <si>
    <t>O2352 O2894 O2475</t>
  </si>
  <si>
    <t>O2979 O2018 O2579</t>
  </si>
  <si>
    <t>O2832 O2658</t>
  </si>
  <si>
    <t>O2778 O2484 O2969 O2347</t>
  </si>
  <si>
    <t>O2695 O2279 O2580 O2223</t>
  </si>
  <si>
    <t>O2487 O2999 O2728 O2332</t>
  </si>
  <si>
    <t>O2584 O2449 O2143</t>
  </si>
  <si>
    <t>O2721 O2031 O2020 O2048</t>
  </si>
  <si>
    <t>O2089 O2775 O2804</t>
  </si>
  <si>
    <t>O2719 O2369 O2892</t>
  </si>
  <si>
    <t>O2492 O2566</t>
  </si>
  <si>
    <t>O2917 O2767 O2858</t>
  </si>
  <si>
    <t>O2986 O2478 O2146</t>
  </si>
  <si>
    <t>O2538 O2876 O2164</t>
  </si>
  <si>
    <t>O2899 O2406 O2754</t>
  </si>
  <si>
    <t>O2215 O2744 O2030</t>
  </si>
  <si>
    <t>O2887 O2034</t>
  </si>
  <si>
    <t>O2642 O2983</t>
  </si>
  <si>
    <t>O2771 O2150 O2517</t>
  </si>
  <si>
    <t>O2657 O2269 O2073 O2519</t>
  </si>
  <si>
    <t>O2610 O2062 O2410 O2083</t>
  </si>
  <si>
    <t>O2561 O2947 O2485</t>
  </si>
  <si>
    <t>O2549 O2815 O2615 O2469</t>
  </si>
  <si>
    <t>O2590 O2445</t>
  </si>
  <si>
    <t>O2639 O2582 O2097 O2776</t>
  </si>
  <si>
    <t>O2713 O2664 O2977</t>
  </si>
  <si>
    <t>O2423 O2250 O2404</t>
  </si>
  <si>
    <t>O2697 O2060</t>
  </si>
  <si>
    <t>O2602 O2065 O2625</t>
  </si>
  <si>
    <t>O2119 O2412 O2151 O2130</t>
  </si>
  <si>
    <t>O2138 O2918 O2362</t>
  </si>
  <si>
    <t>O2337 O2978</t>
  </si>
  <si>
    <t>O2534 O2058</t>
  </si>
  <si>
    <t>O2927 O2502 O2604 O2467</t>
  </si>
  <si>
    <t>O2399 O2346</t>
  </si>
  <si>
    <t>O2587 O2120 O2249</t>
  </si>
  <si>
    <t>O2328 O2669</t>
  </si>
  <si>
    <t>O2239 O2926 O2583</t>
  </si>
  <si>
    <t>O2218 O2573 O2559 O2647</t>
  </si>
  <si>
    <t>O2722 O2908 O2652</t>
  </si>
  <si>
    <t>O2929 O2145</t>
  </si>
  <si>
    <t>O2555 O2933</t>
  </si>
  <si>
    <t>O2766 O2784 O2576 O2870</t>
  </si>
  <si>
    <t>O2720 O2964 O2408</t>
  </si>
  <si>
    <t>O2069 O2874</t>
  </si>
  <si>
    <t>O2233 O2480</t>
  </si>
  <si>
    <t>O2650 O2051 O2547 O2381</t>
  </si>
  <si>
    <t>O2864 O2960 O2911</t>
  </si>
  <si>
    <t>O2667 O2844 O2760</t>
  </si>
  <si>
    <t>O2312 O2272</t>
  </si>
  <si>
    <t>O2261 O2821 O2274 O2955</t>
  </si>
  <si>
    <t>O2535 O2057 O2257 O2665</t>
  </si>
  <si>
    <t>O2038 O2597</t>
  </si>
  <si>
    <t>O2605 O2676</t>
  </si>
  <si>
    <t>O2037 O2937</t>
  </si>
  <si>
    <t>O2293 O2330 O2850 O2504</t>
  </si>
  <si>
    <t>O2781 O2704</t>
  </si>
  <si>
    <t>O2708 O2407</t>
  </si>
  <si>
    <t>O2313 O2036</t>
  </si>
  <si>
    <t>O2834 O2916 O2859</t>
  </si>
  <si>
    <t>O2945 O2950 O2160</t>
  </si>
  <si>
    <t>O2552 O2108</t>
  </si>
  <si>
    <t>O2660 O2920 O2237 O2190</t>
  </si>
  <si>
    <t>O2884 O2875 O2304</t>
  </si>
  <si>
    <t>O2414 O2817</t>
  </si>
  <si>
    <t>O2514 O2345 O2421 O2152</t>
  </si>
  <si>
    <t>O2470 O2064</t>
  </si>
  <si>
    <t>O2317 O2824 O2205 O2430</t>
  </si>
  <si>
    <t>O2076 O2839</t>
  </si>
  <si>
    <t>O2148 O2707 O2142 O2901</t>
  </si>
  <si>
    <t>O2611 O2232</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</si>
  <si>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</si>
  <si>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</si>
  <si>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</si>
  <si>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</si>
  <si>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</si>
  <si>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</si>
  <si>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</si>
  <si>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</si>
  <si>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</si>
  <si>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</si>
  <si>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</si>
  <si>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</si>
  <si>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</si>
  <si>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</si>
  <si>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</si>
  <si>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</si>
  <si>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</si>
  <si>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</si>
  <si>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</si>
  <si>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</si>
  <si>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</si>
  <si>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</si>
  <si>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</si>
  <si>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</si>
  <si>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</si>
  <si>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</si>
  <si>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</si>
  <si>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</si>
  <si>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</si>
  <si>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</si>
  <si>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</si>
  <si>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</si>
  <si>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</si>
  <si>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</si>
  <si>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</si>
  <si>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</si>
  <si>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</si>
  <si>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</si>
  <si>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</si>
  <si>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</si>
  <si>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</si>
  <si>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</si>
  <si>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</si>
  <si>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</si>
  <si>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</si>
  <si>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</si>
  <si>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</si>
  <si>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</si>
  <si>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</si>
  <si>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</si>
  <si>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</si>
  <si>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</si>
  <si>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</si>
  <si>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</si>
  <si>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</si>
  <si>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</si>
  <si>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</si>
  <si>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</si>
  <si>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</si>
  <si>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</si>
  <si>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</si>
  <si>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</si>
  <si>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</si>
  <si>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</si>
  <si>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</si>
  <si>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</si>
  <si>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</si>
  <si>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</si>
  <si>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</si>
  <si>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</si>
  <si>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</si>
  <si>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</si>
  <si>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</si>
  <si>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</si>
  <si>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</si>
  <si>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</si>
  <si>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</si>
  <si>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</si>
  <si>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</si>
  <si>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</si>
  <si>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</si>
  <si>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</si>
  <si>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</si>
  <si>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</si>
  <si>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</si>
  <si>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</si>
  <si>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</si>
  <si>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</si>
  <si>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</si>
  <si>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</si>
  <si>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</si>
  <si>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</si>
  <si>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</si>
  <si>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</si>
  <si>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</si>
  <si>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</si>
  <si>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</si>
  <si>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</si>
  <si>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</si>
  <si>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</si>
  <si>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</si>
  <si>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</si>
  <si>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</si>
  <si>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</si>
  <si>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</si>
  <si>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</si>
  <si>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</si>
  <si>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</si>
  <si>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</si>
  <si>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</si>
  <si>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</si>
  <si>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</si>
  <si>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</si>
  <si>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</si>
  <si>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</si>
  <si>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</si>
  <si>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</si>
  <si>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</si>
  <si>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</si>
  <si>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</si>
  <si>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</si>
  <si>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</si>
  <si>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</si>
  <si>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</si>
  <si>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</si>
  <si>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</si>
  <si>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</si>
  <si>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</si>
  <si>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</si>
  <si>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</si>
  <si>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</si>
  <si>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</si>
  <si>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</si>
  <si>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</si>
  <si>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</si>
  <si>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</si>
  <si>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</si>
  <si>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</si>
  <si>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</si>
  <si>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</si>
  <si>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</si>
  <si>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</si>
  <si>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</si>
  <si>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</si>
  <si>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</si>
  <si>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</si>
  <si>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</si>
  <si>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</si>
  <si>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</si>
  <si>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</si>
  <si>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</si>
  <si>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</si>
  <si>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</si>
  <si>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</si>
  <si>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</si>
  <si>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</si>
  <si>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</si>
  <si>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</si>
  <si>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</si>
  <si>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</si>
  <si>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</si>
  <si>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</si>
  <si>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</si>
  <si>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</si>
  <si>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</si>
  <si>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</si>
  <si>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</si>
  <si>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</si>
  <si>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</si>
  <si>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</si>
  <si>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</si>
  <si>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</si>
  <si>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</si>
  <si>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</si>
  <si>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</si>
  <si>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</si>
  <si>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</si>
  <si>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</si>
  <si>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</si>
  <si>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</si>
  <si>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</si>
  <si>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</si>
  <si>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</si>
  <si>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</si>
  <si>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</si>
  <si>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</si>
  <si>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</si>
  <si>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</si>
  <si>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</si>
  <si>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</si>
  <si>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</si>
  <si>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</si>
  <si>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</si>
  <si>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</si>
  <si>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</si>
  <si>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</si>
  <si>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</si>
  <si>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</si>
  <si>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</si>
  <si>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raj.rao@example.com</t>
  </si>
  <si>
    <t>nikhil.nair@example.com</t>
  </si>
  <si>
    <t>Bhopal</t>
  </si>
  <si>
    <t>tara.menon@example.com</t>
  </si>
  <si>
    <t>aadhya.reddy@example.com</t>
  </si>
  <si>
    <t>diya.iyer@example.com</t>
  </si>
  <si>
    <t>myra.kumar@example.com</t>
  </si>
  <si>
    <t>krishna.joshi@example.com</t>
  </si>
  <si>
    <t>Bengaluru</t>
  </si>
  <si>
    <t>ishaan.kumar@example.com</t>
  </si>
  <si>
    <t>Vadodara</t>
  </si>
  <si>
    <t>vivaan.joshi@example.com</t>
  </si>
  <si>
    <t>kabir.gupta@example.com</t>
  </si>
  <si>
    <t>riya.chopra@example.com</t>
  </si>
  <si>
    <t>raj.nair@example.com</t>
  </si>
  <si>
    <t>aadhya.das@example.com</t>
  </si>
  <si>
    <t>neha.sharma@example.com</t>
  </si>
  <si>
    <t>ira.reddy@example.com</t>
  </si>
  <si>
    <t>meera.chopra@example.com</t>
  </si>
  <si>
    <t>ishaan.patel@example.com</t>
  </si>
  <si>
    <t>tara.verma@example.com</t>
  </si>
  <si>
    <t>nikhil.mishra@example.com</t>
  </si>
  <si>
    <t>anaya.malhotra@example.com</t>
  </si>
  <si>
    <t>kavya.menon@example.com</t>
  </si>
  <si>
    <t>kabir.malhotra@example.com</t>
  </si>
  <si>
    <t>myra.reddy@example.com</t>
  </si>
  <si>
    <t>Ludhiana</t>
  </si>
  <si>
    <t>tara.joshi@example.com</t>
  </si>
  <si>
    <t>aditya.kapoor@example.com</t>
  </si>
  <si>
    <t>tara.agarwal@example.com</t>
  </si>
  <si>
    <t>tara.das@example.com</t>
  </si>
  <si>
    <t>meera.mishra@example.com</t>
  </si>
  <si>
    <t>aditya.sharma@example.com</t>
  </si>
  <si>
    <t>riya.iyer@example.com</t>
  </si>
  <si>
    <t>krishna.kapoor@example.com</t>
  </si>
  <si>
    <t>nikhil.reddy@example.com</t>
  </si>
  <si>
    <t>nikhil.singh@example.com</t>
  </si>
  <si>
    <t>anaya.chopra@example.com</t>
  </si>
  <si>
    <t>ishaan.bhat@example.com</t>
  </si>
  <si>
    <t>aarav.singh@example.com</t>
  </si>
  <si>
    <t>saanvi.malhotra@example.com</t>
  </si>
  <si>
    <t>aryan.gupta@example.com</t>
  </si>
  <si>
    <t>myra.singh@example.com</t>
  </si>
  <si>
    <t>Kanpur</t>
  </si>
  <si>
    <t>saanvi.mishra@example.com</t>
  </si>
  <si>
    <t>raj.verma@example.com</t>
  </si>
  <si>
    <t>riya.joshi@example.com</t>
  </si>
  <si>
    <t>kabir.patel@example.com</t>
  </si>
  <si>
    <t>anaya.iyer@example.com</t>
  </si>
  <si>
    <t>saanvi.iyer@example.com</t>
  </si>
  <si>
    <t>diya.menon@example.com</t>
  </si>
  <si>
    <t>kavya.agarwal@example.com</t>
  </si>
  <si>
    <t>kabir.menon@example.com</t>
  </si>
  <si>
    <t>diya.sharma@example.com</t>
  </si>
  <si>
    <t>anaya.gupta@example.com</t>
  </si>
  <si>
    <t>saanvi.reddy@example.com</t>
  </si>
  <si>
    <t>aditya.menon@example.com</t>
  </si>
  <si>
    <t>vivaan.menon@example.com</t>
  </si>
  <si>
    <t>aryan.rao@example.com</t>
  </si>
  <si>
    <t>myra.menon@example.com</t>
  </si>
  <si>
    <t>tara.chopra@example.com</t>
  </si>
  <si>
    <t>aadhya.singh@example.com</t>
  </si>
  <si>
    <t>neha.iyer@example.com</t>
  </si>
  <si>
    <t>raj.malhotra@example.com</t>
  </si>
  <si>
    <t>aarav.bhat@example.com</t>
  </si>
  <si>
    <t>saanvi.kumar@example.com</t>
  </si>
  <si>
    <t>nikhil.chopra@example.com</t>
  </si>
  <si>
    <t>kavya.patel@example.com</t>
  </si>
  <si>
    <t>riya.sharma@example.com</t>
  </si>
  <si>
    <t>raj.kapoor@example.com</t>
  </si>
  <si>
    <t>krishna.singh@example.com</t>
  </si>
  <si>
    <t>krishna.nair@example.com</t>
  </si>
  <si>
    <t>nikhil.bhat@example.com</t>
  </si>
  <si>
    <t>ishaan.reddy@example.com</t>
  </si>
  <si>
    <t>neha.jain@example.com</t>
  </si>
  <si>
    <t>meera.kumar@example.com</t>
  </si>
  <si>
    <t>ishaan.das@example.com</t>
  </si>
  <si>
    <t>saanvi.singh@example.com</t>
  </si>
  <si>
    <t>anaya.jain@example.com</t>
  </si>
  <si>
    <t>anaya.sharma@example.com</t>
  </si>
  <si>
    <t>ishaan.kapoor@example.com</t>
  </si>
  <si>
    <t>kabir.kumar@example.com</t>
  </si>
  <si>
    <t>vivaan.nair@example.com</t>
  </si>
  <si>
    <t>anaya.reddy@example.com</t>
  </si>
  <si>
    <t>aarav.iyer@example.com</t>
  </si>
  <si>
    <t>meera.das@example.com</t>
  </si>
  <si>
    <t>riya.gupta@example.com</t>
  </si>
  <si>
    <t>riya.verma@example.com</t>
  </si>
  <si>
    <t>tara.iyer@example.com</t>
  </si>
  <si>
    <t>aryan.sharma@example.com</t>
  </si>
  <si>
    <t>myra.bhat@example.com</t>
  </si>
  <si>
    <t>ira.joshi@example.com</t>
  </si>
  <si>
    <t>nikhil.kumar@example.com</t>
  </si>
  <si>
    <t>aryan.joshi@example.com</t>
  </si>
  <si>
    <t>saanvi.jain@example.com</t>
  </si>
  <si>
    <t>kavya.mishra@example.com</t>
  </si>
  <si>
    <t>aadhya.kapoor@example.com</t>
  </si>
  <si>
    <t>krishna.mishra@example.com</t>
  </si>
  <si>
    <t>saanvi.chopra@example.com</t>
  </si>
  <si>
    <t>diya.bhat@example.com</t>
  </si>
  <si>
    <t>nikhil.kapoor@example.com</t>
  </si>
  <si>
    <t>aditya.verma@example.com</t>
  </si>
  <si>
    <t>aarav.sharma@example.com</t>
  </si>
  <si>
    <t>saanvi.verma@example.com</t>
  </si>
  <si>
    <t>meera.agarwal@example.com</t>
  </si>
  <si>
    <t>aditya.reddy@example.com</t>
  </si>
  <si>
    <t>riya.bhat@example.com</t>
  </si>
  <si>
    <t>krishna.kumar@example.com</t>
  </si>
  <si>
    <t>kavya.bhat@example.com</t>
  </si>
  <si>
    <t>ira.sharma@example.com</t>
  </si>
  <si>
    <t>neha.agarwal@example.com</t>
  </si>
  <si>
    <t>ira.menon@example.com</t>
  </si>
  <si>
    <t>kavya.das@example.com</t>
  </si>
  <si>
    <t>nikhil.das@example.com</t>
  </si>
  <si>
    <t>krishna.gupta@example.com</t>
  </si>
  <si>
    <t>vivaan.das@example.com</t>
  </si>
  <si>
    <t>vivaan.singh@example.com</t>
  </si>
  <si>
    <t>nikhil.malhotra@example.com</t>
  </si>
  <si>
    <t>raj.sharma@example.com</t>
  </si>
  <si>
    <t>kavya.gupta@example.com</t>
  </si>
  <si>
    <t>ira.iyer@example.com</t>
  </si>
  <si>
    <t>kavya.joshi@example.com</t>
  </si>
  <si>
    <t>aditya.rao@example.com</t>
  </si>
  <si>
    <t>aadhya.agarwal@example.com</t>
  </si>
  <si>
    <t>raj.gupta@example.com</t>
  </si>
  <si>
    <t>meera.malhotra@example.com</t>
  </si>
  <si>
    <t>raj.singh@example.com</t>
  </si>
  <si>
    <t>kabir.mishra@example.com</t>
  </si>
  <si>
    <t>riya.menon@example.com</t>
  </si>
  <si>
    <t>anaya.kumar@example.com</t>
  </si>
  <si>
    <t>myra.iyer@example.com</t>
  </si>
  <si>
    <t>aadhya.verma@example.com</t>
  </si>
  <si>
    <t>aadhya.rao@example.com</t>
  </si>
  <si>
    <t>neha.bhat@example.com</t>
  </si>
  <si>
    <t>aryan.jain@example.com</t>
  </si>
  <si>
    <t>krishna.verma@example.com</t>
  </si>
  <si>
    <t>ira.bhat@example.com</t>
  </si>
  <si>
    <t>meera.jain@example.com</t>
  </si>
  <si>
    <t>ishaan.agarwal@example.com</t>
  </si>
  <si>
    <t>kavya.rao@example.com</t>
  </si>
  <si>
    <t>nikhil.iyer@example.com</t>
  </si>
  <si>
    <t>nikhil.menon@example.com</t>
  </si>
  <si>
    <t>aadhya.chopra@example.com</t>
  </si>
  <si>
    <t>tara.patel@example.com</t>
  </si>
  <si>
    <t>tara.jain@example.com</t>
  </si>
  <si>
    <t>meera.rao@example.com</t>
  </si>
  <si>
    <t>neha.kapoor@example.com</t>
  </si>
  <si>
    <t>aditya.joshi@example.com</t>
  </si>
  <si>
    <t>tara.sharma@example.com</t>
  </si>
  <si>
    <t>aryan.mishra@example.com</t>
  </si>
  <si>
    <t>meera.reddy@example.com</t>
  </si>
  <si>
    <t>ira.rao@example.com</t>
  </si>
  <si>
    <t>ishaan.nair@example.com</t>
  </si>
  <si>
    <t>aditya.mishra@example.com</t>
  </si>
  <si>
    <t>raj.reddy@example.com</t>
  </si>
  <si>
    <t>aadhya.menon@example.com</t>
  </si>
  <si>
    <t>aarav.jain@example.com</t>
  </si>
  <si>
    <t>nikhil.agarwal@example.com</t>
  </si>
  <si>
    <t>riya.nair@example.com</t>
  </si>
  <si>
    <t>krishna.iyer@example.com</t>
  </si>
  <si>
    <t>aarav.verma@example.com</t>
  </si>
  <si>
    <t>neha.menon@example.com</t>
  </si>
  <si>
    <t>diya.jain@example.com</t>
  </si>
  <si>
    <t>tara.nair@example.com</t>
  </si>
  <si>
    <t>tara.gupta@example.com</t>
  </si>
  <si>
    <t>tara.reddy@example.com</t>
  </si>
  <si>
    <t>ira.kapoor@example.com</t>
  </si>
  <si>
    <t>aryan.menon@example.com</t>
  </si>
  <si>
    <t>vivaan.gupta@example.com</t>
  </si>
  <si>
    <t>raj.patel@example.com</t>
  </si>
  <si>
    <t>kabir.kapoor@example.com</t>
  </si>
  <si>
    <t>kabir.singh@example.com</t>
  </si>
  <si>
    <t>vivaan.verma@example.com</t>
  </si>
  <si>
    <t>raj.kumar@example.com</t>
  </si>
  <si>
    <t>saanvi.das@example.com</t>
  </si>
  <si>
    <t>riya.jain@example.com</t>
  </si>
  <si>
    <t>vivaan.malhotra@example.com</t>
  </si>
  <si>
    <t>ishaan.chopra@example.com</t>
  </si>
  <si>
    <t>kavya.reddy@example.com</t>
  </si>
  <si>
    <t>ishaan.joshi@example.com</t>
  </si>
  <si>
    <t>ira.mishra@example.com</t>
  </si>
  <si>
    <t>diya.das@example.com</t>
  </si>
  <si>
    <t>vivaan.kumar@example.com</t>
  </si>
  <si>
    <t>vivaan.agarwal@example.com</t>
  </si>
  <si>
    <t>saanvi.rao@example.com</t>
  </si>
  <si>
    <t>saanvi.kapoor@example.com</t>
  </si>
  <si>
    <t>meera.verma@example.com</t>
  </si>
  <si>
    <t>anaya.kapoor@example.com</t>
  </si>
  <si>
    <t>anaya.patel@example.com</t>
  </si>
  <si>
    <t>ishaan.mishra@example.com</t>
  </si>
  <si>
    <t>riya.agarwal@example.com</t>
  </si>
  <si>
    <t>ishaan.verma@example.com</t>
  </si>
  <si>
    <t>aarav.menon@example.com</t>
  </si>
  <si>
    <t>tara.kumar@example.com</t>
  </si>
  <si>
    <t>aadhya.nair@example.com</t>
  </si>
  <si>
    <t>ira.patel@example.com</t>
  </si>
  <si>
    <t>kavya.singh@example.com</t>
  </si>
  <si>
    <t>meera.nair@example.com</t>
  </si>
  <si>
    <t>kabir.sharma@example.com</t>
  </si>
  <si>
    <t>kabir.bhat@example.com</t>
  </si>
  <si>
    <t>ishaan.rao@example.com</t>
  </si>
  <si>
    <t>raj.das@example.com</t>
  </si>
  <si>
    <t>kabir.chopra@example.com</t>
  </si>
  <si>
    <t>aditya.kumar@example.com</t>
  </si>
  <si>
    <t>meera.bhat@example.com</t>
  </si>
  <si>
    <t>raj.menon@example.com</t>
  </si>
  <si>
    <t>aryan.reddy@example.com</t>
  </si>
  <si>
    <t>aarav.kapoor@example.com</t>
  </si>
  <si>
    <t>myra.kapoor@example.com</t>
  </si>
  <si>
    <t>raj.iyer@example.com</t>
  </si>
  <si>
    <t>neha.joshi@example.com</t>
  </si>
  <si>
    <t>saanvi.joshi@example.com</t>
  </si>
  <si>
    <t>diya.rao@example.com</t>
  </si>
  <si>
    <t>aditya.singh@example.com</t>
  </si>
  <si>
    <t>neha.gupta@example.com</t>
  </si>
  <si>
    <t>aadhya.patel@example.com</t>
  </si>
  <si>
    <t>ira.das@example.com</t>
  </si>
  <si>
    <t>anaya.menon@example.com</t>
  </si>
  <si>
    <t>aadhya.malhotra@example.com</t>
  </si>
  <si>
    <t>ishaan.singh@example.com</t>
  </si>
  <si>
    <t>aarav.agarwal@example.com</t>
  </si>
  <si>
    <t>aditya.agarwal@example.com</t>
  </si>
  <si>
    <t>vivaan.sharma@example.com</t>
  </si>
  <si>
    <t>aryan.malhotra@example.com</t>
  </si>
  <si>
    <t>neha.das@example.com</t>
  </si>
  <si>
    <t>anaya.verma@example.com</t>
  </si>
  <si>
    <t>meera.joshi@example.com</t>
  </si>
  <si>
    <t>kabir.agarwal@example.com</t>
  </si>
  <si>
    <t>riya.singh@example.com</t>
  </si>
  <si>
    <t>meera.iyer@example.com</t>
  </si>
  <si>
    <t>ira.malhotra@example.com</t>
  </si>
  <si>
    <t>aryan.das@example.com</t>
  </si>
  <si>
    <t>anaya.das@example.com</t>
  </si>
  <si>
    <t>meera.singh@example.com</t>
  </si>
  <si>
    <t>neha.nair@example.com</t>
  </si>
  <si>
    <t>diya.malhotra@example.com</t>
  </si>
  <si>
    <t>neha.rao@example.com</t>
  </si>
  <si>
    <t>aryan.iyer@example.com</t>
  </si>
  <si>
    <t>tara.mishra@example.com</t>
  </si>
  <si>
    <t>neha.chopra@example.com</t>
  </si>
  <si>
    <t>aarav.nair@example.com</t>
  </si>
  <si>
    <t>diya.mishra@example.com</t>
  </si>
  <si>
    <t>aarav.kumar@example.com</t>
  </si>
  <si>
    <t>tara.bhat@example.com</t>
  </si>
  <si>
    <t>kavya.nair@example.com</t>
  </si>
  <si>
    <t>aditya.jain@example.com</t>
  </si>
  <si>
    <t>nikhil.gupta@example.com</t>
  </si>
  <si>
    <t>ishaan.sharma@example.com</t>
  </si>
  <si>
    <t>nikhil.rao@example.com</t>
  </si>
  <si>
    <t>diya.gupta@example.com</t>
  </si>
  <si>
    <t>diya.nair@example.com</t>
  </si>
  <si>
    <t>aadhya.sharma@example.com</t>
  </si>
  <si>
    <t>Rating</t>
  </si>
  <si>
    <t>Average of Rating</t>
  </si>
  <si>
    <t>Sum of Total_Sale</t>
  </si>
  <si>
    <t>Sum of Quantity_Sold</t>
  </si>
  <si>
    <t>Row Labels</t>
  </si>
  <si>
    <t>Grand Total</t>
  </si>
  <si>
    <t>Gender</t>
  </si>
  <si>
    <t>Flo Masser</t>
  </si>
  <si>
    <t>Female</t>
  </si>
  <si>
    <t>Tarra Sey</t>
  </si>
  <si>
    <t>Lynnette Dinesen</t>
  </si>
  <si>
    <t>Lucais Poulney</t>
  </si>
  <si>
    <t>Male</t>
  </si>
  <si>
    <t>Nealy Redborn</t>
  </si>
  <si>
    <t>Justis Antoni</t>
  </si>
  <si>
    <t>Reine Divis</t>
  </si>
  <si>
    <t>Hilary Northedge</t>
  </si>
  <si>
    <t>Natividad Damant</t>
  </si>
  <si>
    <t>Barry Dysert</t>
  </si>
  <si>
    <t>Sonia Ferrar</t>
  </si>
  <si>
    <t>Ninnette Stoller</t>
  </si>
  <si>
    <t>Dall Hoogendorp</t>
  </si>
  <si>
    <t>Xaviera Blacker</t>
  </si>
  <si>
    <t>Lavinie Kimbly</t>
  </si>
  <si>
    <t>Anderea Ovitts</t>
  </si>
  <si>
    <t>Amelia Elldred</t>
  </si>
  <si>
    <t>Carey Collyer</t>
  </si>
  <si>
    <t>Gratia Hardway</t>
  </si>
  <si>
    <t>Dirk Charnick</t>
  </si>
  <si>
    <t>Rayshell Ludford</t>
  </si>
  <si>
    <t>Brinn Huggan</t>
  </si>
  <si>
    <t>Leesa Bussey</t>
  </si>
  <si>
    <t>Derron Parkes</t>
  </si>
  <si>
    <t>Camila Blazey</t>
  </si>
  <si>
    <t>Marcelo Hedditeh</t>
  </si>
  <si>
    <t>Brenden Pauler</t>
  </si>
  <si>
    <t>Jodie Ayscough</t>
  </si>
  <si>
    <t>Loella Conachy</t>
  </si>
  <si>
    <t>Caresa Gresch</t>
  </si>
  <si>
    <t>Trevor Logsdail</t>
  </si>
  <si>
    <t>Dougy Connew</t>
  </si>
  <si>
    <t>Deni Enterlein</t>
  </si>
  <si>
    <t>Lonnard Apted</t>
  </si>
  <si>
    <t>Nicky Evelyn</t>
  </si>
  <si>
    <t>Chevy Ruzek</t>
  </si>
  <si>
    <t>Bea Treadgall</t>
  </si>
  <si>
    <t>Lila Sparham</t>
  </si>
  <si>
    <t>Goldina Bowra</t>
  </si>
  <si>
    <t>Stephanie Arrol</t>
  </si>
  <si>
    <t>Cobb Vanezis</t>
  </si>
  <si>
    <t>Stefan Ponsford</t>
  </si>
  <si>
    <t>Wilmette Chillingworth</t>
  </si>
  <si>
    <t>Shawn Ziehms</t>
  </si>
  <si>
    <t>Melissa Marklow</t>
  </si>
  <si>
    <t>Thatcher Jurgenson</t>
  </si>
  <si>
    <t>Heidie Denholm</t>
  </si>
  <si>
    <t>Madelene Bedinn</t>
  </si>
  <si>
    <t>Lisette Wrist</t>
  </si>
  <si>
    <t>Archaimbaud Reaney</t>
  </si>
  <si>
    <t>Shoshana Pettie</t>
  </si>
  <si>
    <t>Raymund Fronsek</t>
  </si>
  <si>
    <t>Elisabet Glendenning</t>
  </si>
  <si>
    <t>Zebadiah Doley</t>
  </si>
  <si>
    <t>Tallulah Gadsby</t>
  </si>
  <si>
    <t>Teddi Anfusso</t>
  </si>
  <si>
    <t>Hinda Boother</t>
  </si>
  <si>
    <t>Reinald Kynan</t>
  </si>
  <si>
    <t>Car Trelease</t>
  </si>
  <si>
    <t>Giselbert Havard</t>
  </si>
  <si>
    <t>Kathe Alessandrucci</t>
  </si>
  <si>
    <t>Reidar Gaine</t>
  </si>
  <si>
    <t>Modesty Kimmings</t>
  </si>
  <si>
    <t>Abagael Barnsdall</t>
  </si>
  <si>
    <t>Lilli Cortese</t>
  </si>
  <si>
    <t>Barbee Pessolt</t>
  </si>
  <si>
    <t>Jan Wren</t>
  </si>
  <si>
    <t>Carie Ottawell</t>
  </si>
  <si>
    <t>Collete Fedorski</t>
  </si>
  <si>
    <t>Kevyn Woodham</t>
  </si>
  <si>
    <t>Jermain Kittman</t>
  </si>
  <si>
    <t>Andy Kerswill</t>
  </si>
  <si>
    <t>Stormie Medgwick</t>
  </si>
  <si>
    <t>Brand Stapells</t>
  </si>
  <si>
    <t>Florian Speeks</t>
  </si>
  <si>
    <t>Gusti Deely</t>
  </si>
  <si>
    <t>Sharia Gomersal</t>
  </si>
  <si>
    <t>Frieda Adame</t>
  </si>
  <si>
    <t>Staford Elvin</t>
  </si>
  <si>
    <t>Chandler Algie</t>
  </si>
  <si>
    <t>Pippa Spindler</t>
  </si>
  <si>
    <t>Galen Hemmingway</t>
  </si>
  <si>
    <t>Rebeka Tolussi</t>
  </si>
  <si>
    <t>Ulrika Jahns</t>
  </si>
  <si>
    <t>Tyler Dmych</t>
  </si>
  <si>
    <t>Gabbey Brinkman</t>
  </si>
  <si>
    <t>Ardath Mattiazzi</t>
  </si>
  <si>
    <t>Padriac Buckell</t>
  </si>
  <si>
    <t>Ettore Grebert</t>
  </si>
  <si>
    <t>Margy Spehr</t>
  </si>
  <si>
    <t>Ulrica Laurie</t>
  </si>
  <si>
    <t>Silas Kigelman</t>
  </si>
  <si>
    <t>Flin Strond</t>
  </si>
  <si>
    <t>Harriot Shireff</t>
  </si>
  <si>
    <t>Rayshell Klawi</t>
  </si>
  <si>
    <t>Rosco Crinion</t>
  </si>
  <si>
    <t>Lars Harrinson</t>
  </si>
  <si>
    <t>Karleen Borrott</t>
  </si>
  <si>
    <t>Feodora Echlin</t>
  </si>
  <si>
    <t>Daisey Burgane</t>
  </si>
  <si>
    <t>Josh Qualtrough</t>
  </si>
  <si>
    <t>Steffie Coker</t>
  </si>
  <si>
    <t>Gaston Brownjohn</t>
  </si>
  <si>
    <t>Marty Roffe</t>
  </si>
  <si>
    <t>Amory Da Costa</t>
  </si>
  <si>
    <t>Chalmers Sedgefield</t>
  </si>
  <si>
    <t>Waite Golborne</t>
  </si>
  <si>
    <t>Faun Ferroli</t>
  </si>
  <si>
    <t>Joseito Grigoriscu</t>
  </si>
  <si>
    <t>Kristel Melan</t>
  </si>
  <si>
    <t>Bert Rapson</t>
  </si>
  <si>
    <t>Ewan Baradel</t>
  </si>
  <si>
    <t>Umberto Gaythor</t>
  </si>
  <si>
    <t>Jodi Beeze</t>
  </si>
  <si>
    <t>Modesta Banford</t>
  </si>
  <si>
    <t>Bekki Trengove</t>
  </si>
  <si>
    <t>Mireielle Perkis</t>
  </si>
  <si>
    <t>Tomasine Burchatt</t>
  </si>
  <si>
    <t>Patton Fillan</t>
  </si>
  <si>
    <t>Herb Lehr</t>
  </si>
  <si>
    <t>Margot Giblin</t>
  </si>
  <si>
    <t>Burk Fideler</t>
  </si>
  <si>
    <t>Gayler Piegrome</t>
  </si>
  <si>
    <t>Daloris Caldera</t>
  </si>
  <si>
    <t>Sheridan Elcoat</t>
  </si>
  <si>
    <t>Reinhold Yockney</t>
  </si>
  <si>
    <t>Bastian Brauns</t>
  </si>
  <si>
    <t>Alicia Cotterell</t>
  </si>
  <si>
    <t>Laurens Anear</t>
  </si>
  <si>
    <t>Zed Masters</t>
  </si>
  <si>
    <t>Ali MacDirmid</t>
  </si>
  <si>
    <t>Virginie Perryn</t>
  </si>
  <si>
    <t>Lyn Hordell</t>
  </si>
  <si>
    <t>Brice Vanyukhin</t>
  </si>
  <si>
    <t>Bobbie Lilly</t>
  </si>
  <si>
    <t>Waylan Cowe</t>
  </si>
  <si>
    <t>Valery Cromarty</t>
  </si>
  <si>
    <t>Clarette Wonfar</t>
  </si>
  <si>
    <t>Anna Raynard</t>
  </si>
  <si>
    <t>Shannon Jewell</t>
  </si>
  <si>
    <t>Kev Bampforth</t>
  </si>
  <si>
    <t>Margarete Rowan</t>
  </si>
  <si>
    <t>Andree Yann</t>
  </si>
  <si>
    <t>Desmund Hoyes</t>
  </si>
  <si>
    <t>Gabby Pobjay</t>
  </si>
  <si>
    <t>Orazio O'Shaughnessy</t>
  </si>
  <si>
    <t>Obie Ivanyushkin</t>
  </si>
  <si>
    <t>Sal Rasor</t>
  </si>
  <si>
    <t>Lynelle Beecker</t>
  </si>
  <si>
    <t>Jerald Kleuer</t>
  </si>
  <si>
    <t>Sybila Haitlie</t>
  </si>
  <si>
    <t>Ettore Bernardet</t>
  </si>
  <si>
    <t>Geri Greenham</t>
  </si>
  <si>
    <t>Darwin Mc Grath</t>
  </si>
  <si>
    <t>Myrtice Bolin</t>
  </si>
  <si>
    <t>Norbie Davydoch</t>
  </si>
  <si>
    <t>Stefa Levine</t>
  </si>
  <si>
    <t>Lyndel D'Acth</t>
  </si>
  <si>
    <t>Vale Winspare</t>
  </si>
  <si>
    <t>Isabelle Taberer</t>
  </si>
  <si>
    <t>Renee Outerbridge</t>
  </si>
  <si>
    <t>Kylen Bockett</t>
  </si>
  <si>
    <t>Jobey Scones</t>
  </si>
  <si>
    <t>Hale Kabos</t>
  </si>
  <si>
    <t>Ellissa Inkster</t>
  </si>
  <si>
    <t>Rayshell Camps</t>
  </si>
  <si>
    <t>Walton Griss</t>
  </si>
  <si>
    <t>Kinna Cherrison</t>
  </si>
  <si>
    <t>Erie Blaycock</t>
  </si>
  <si>
    <t>Karoly Bath</t>
  </si>
  <si>
    <t>Culver Mougin</t>
  </si>
  <si>
    <t>Ellen Liggens</t>
  </si>
  <si>
    <t>Vinnie Brixey</t>
  </si>
  <si>
    <t>Cyrillus Schiersch</t>
  </si>
  <si>
    <t>Northrop Stonner</t>
  </si>
  <si>
    <t>Eartha Hollingdale</t>
  </si>
  <si>
    <t>Prince Dregan</t>
  </si>
  <si>
    <t>Tim O'Spillane</t>
  </si>
  <si>
    <t>Neile Iggo</t>
  </si>
  <si>
    <t>Francene Fayerman</t>
  </si>
  <si>
    <t>Melody Farlane</t>
  </si>
  <si>
    <t>Guthry Creyke</t>
  </si>
  <si>
    <t>Mervin Fyndon</t>
  </si>
  <si>
    <t>Isiahi Mugridge</t>
  </si>
  <si>
    <t>Jorey Wyley</t>
  </si>
  <si>
    <t>Ky Lunck</t>
  </si>
  <si>
    <t>Juditha Mager</t>
  </si>
  <si>
    <t>Arlen Tice</t>
  </si>
  <si>
    <t>Laird Alen</t>
  </si>
  <si>
    <t>Damon Chafer</t>
  </si>
  <si>
    <t>Zsa zsa Pengelly</t>
  </si>
  <si>
    <t>Jeannine Maylam</t>
  </si>
  <si>
    <t>Alvinia Verdy</t>
  </si>
  <si>
    <t>Kaycee Willett</t>
  </si>
  <si>
    <t>Gill Chessil</t>
  </si>
  <si>
    <t>Afton Huge</t>
  </si>
  <si>
    <t>Rickie Rainton</t>
  </si>
  <si>
    <t>Claiborn Cleeves</t>
  </si>
  <si>
    <t>Donielle Griffith</t>
  </si>
  <si>
    <t>Paton Oxton</t>
  </si>
  <si>
    <t>Fabe Adamek</t>
  </si>
  <si>
    <t>Albrecht Fumagalli</t>
  </si>
  <si>
    <t>Corbin Wakely</t>
  </si>
  <si>
    <t>Clarissa Stickles</t>
  </si>
  <si>
    <t>Harris Hatcliffe</t>
  </si>
  <si>
    <t>Sallyann Ricart</t>
  </si>
  <si>
    <t>Mady Ivanonko</t>
  </si>
  <si>
    <t>Morie Benian</t>
  </si>
  <si>
    <t>Marika Luckwell</t>
  </si>
  <si>
    <t>Garrick Shannon</t>
  </si>
  <si>
    <t>Katharyn Merredy</t>
  </si>
  <si>
    <t>Christiana Coolican</t>
  </si>
  <si>
    <t>Darsie Archibald</t>
  </si>
  <si>
    <t>La verne Jery</t>
  </si>
  <si>
    <t>Rozele McCullouch</t>
  </si>
  <si>
    <t>Jandy Garber</t>
  </si>
  <si>
    <t>Sibyl Billows</t>
  </si>
  <si>
    <t>Rhodia Wemes</t>
  </si>
  <si>
    <t>Dennet Dodell</t>
  </si>
  <si>
    <t>Zachariah Summerbell</t>
  </si>
  <si>
    <t>Pierette Orme</t>
  </si>
  <si>
    <t>Lisa Pearce</t>
  </si>
  <si>
    <t>Lorilee Mehmet</t>
  </si>
  <si>
    <t>Aliza Aimable</t>
  </si>
  <si>
    <t>Gib Peirpoint</t>
  </si>
  <si>
    <t>Prudence Ricco</t>
  </si>
  <si>
    <t>Gayleen Beauchop</t>
  </si>
  <si>
    <t>Hillie MacWhirter</t>
  </si>
  <si>
    <t>Brandi Hintzer</t>
  </si>
  <si>
    <t>Estelle Mayo</t>
  </si>
  <si>
    <t>Engracia Kovelmann</t>
  </si>
  <si>
    <t>Gibb Tankus</t>
  </si>
  <si>
    <t>Wilt Percifull</t>
  </si>
  <si>
    <t>Freeland Kuhlen</t>
  </si>
  <si>
    <t>Em Cluse</t>
  </si>
  <si>
    <t>Devin Forrester</t>
  </si>
  <si>
    <t>Gordie Walkey</t>
  </si>
  <si>
    <t>Olvan Tayt</t>
  </si>
  <si>
    <t>Demeter McCotter</t>
  </si>
  <si>
    <t>Vitoria Eplett</t>
  </si>
  <si>
    <t>Moria Hakewell</t>
  </si>
  <si>
    <t>Elisabetta Jonczyk</t>
  </si>
  <si>
    <t>Lance Grubbe</t>
  </si>
  <si>
    <t>Byrle Goch</t>
  </si>
  <si>
    <t>Morgen Wychard</t>
  </si>
  <si>
    <t>Cal Peers</t>
  </si>
  <si>
    <t>Merrill Coushe</t>
  </si>
  <si>
    <t>Teri Bollans</t>
  </si>
  <si>
    <t>Kalindi Skyner</t>
  </si>
  <si>
    <t>Ursulina Jost</t>
  </si>
  <si>
    <t>Del Sandeland</t>
  </si>
  <si>
    <t>Kelby Shadfourth</t>
  </si>
  <si>
    <t>Rees Scutching</t>
  </si>
  <si>
    <t>Thekla Moseby</t>
  </si>
  <si>
    <t>Henrieta Collete</t>
  </si>
  <si>
    <t>Jodie Kaminski</t>
  </si>
  <si>
    <t>Gasparo Corson</t>
  </si>
  <si>
    <t>Petronille holmes</t>
  </si>
  <si>
    <t>Leia Breit</t>
  </si>
  <si>
    <t>Hillery Antecki</t>
  </si>
  <si>
    <t>Celene Boscher</t>
  </si>
  <si>
    <t>De Fuggle</t>
  </si>
  <si>
    <t>Bernetta Kemmis</t>
  </si>
  <si>
    <t>Missy Foan</t>
  </si>
  <si>
    <t>Beitris O'Rowane</t>
  </si>
  <si>
    <t>Else Knellen</t>
  </si>
  <si>
    <t>Kate Cleveley</t>
  </si>
  <si>
    <t>Kristina Capstick</t>
  </si>
  <si>
    <t>Bettye Zecchetti</t>
  </si>
  <si>
    <t>Pablo Teodorski</t>
  </si>
  <si>
    <t>Any Lappine</t>
  </si>
  <si>
    <t>Judon Harsent</t>
  </si>
  <si>
    <t>Randolph Withull</t>
  </si>
  <si>
    <t>Kennie Pitford</t>
  </si>
  <si>
    <t>Papageno Blincko</t>
  </si>
  <si>
    <t>Benedikt Collison</t>
  </si>
  <si>
    <t>Stavro Antognazzi</t>
  </si>
  <si>
    <t>Gardie Corish</t>
  </si>
  <si>
    <t>Kelila Archard</t>
  </si>
  <si>
    <t>Nicole Howey</t>
  </si>
  <si>
    <t>Stacy Pecha</t>
  </si>
  <si>
    <t>Micah Reddyhoff</t>
  </si>
  <si>
    <t>Quintana Slyme</t>
  </si>
  <si>
    <t>Denice Tenpenny</t>
  </si>
  <si>
    <t>Gayle Braunlein</t>
  </si>
  <si>
    <t>Elisha Thurman</t>
  </si>
  <si>
    <t>Evonne Killough</t>
  </si>
  <si>
    <t>Caroline Labarre</t>
  </si>
  <si>
    <t>Caterina Sonschein</t>
  </si>
  <si>
    <t>Stacia Consterdine</t>
  </si>
  <si>
    <t>Findlay Brauner</t>
  </si>
  <si>
    <t>Gilemette Fronek</t>
  </si>
  <si>
    <t>Terence Lynds</t>
  </si>
  <si>
    <t>Daile Balaam</t>
  </si>
  <si>
    <t>Rafaelia Tully</t>
  </si>
  <si>
    <t>Emmaline Flaune</t>
  </si>
  <si>
    <t>Alene Lepope</t>
  </si>
  <si>
    <t>Averell Fallon</t>
  </si>
  <si>
    <t>Malory Janusz</t>
  </si>
  <si>
    <t>Celene Pendre</t>
  </si>
  <si>
    <t>Marius Smout</t>
  </si>
  <si>
    <t>Maje Cufflin</t>
  </si>
  <si>
    <t>Cahra Hedley</t>
  </si>
  <si>
    <t>Robinet Myderscough</t>
  </si>
  <si>
    <t>Gerrie Storey</t>
  </si>
  <si>
    <t>Marice Legendre</t>
  </si>
  <si>
    <t>Beale Clever</t>
  </si>
  <si>
    <t>Gar Seegar</t>
  </si>
  <si>
    <t>Calv Hallibone</t>
  </si>
  <si>
    <t>Kara Lipprose</t>
  </si>
  <si>
    <t>Elisa Loughran</t>
  </si>
  <si>
    <t>Marilee Tunna</t>
  </si>
  <si>
    <t>Stacey Denmead</t>
  </si>
  <si>
    <t>Ivan Tumbelty</t>
  </si>
  <si>
    <t>Cherianne Antonomoli</t>
  </si>
  <si>
    <t>Brose Peachey</t>
  </si>
  <si>
    <t>Elsinore Brunton</t>
  </si>
  <si>
    <t>Nedda Victor</t>
  </si>
  <si>
    <t>Emilee Flagg</t>
  </si>
  <si>
    <t>Morley Abbyss</t>
  </si>
  <si>
    <t>Davin Marieton</t>
  </si>
  <si>
    <t>Falito Hugues</t>
  </si>
  <si>
    <t>Gretchen Escott</t>
  </si>
  <si>
    <t>Consuela MacCauley</t>
  </si>
  <si>
    <t>Sean Malam</t>
  </si>
  <si>
    <t>Howard Pinilla</t>
  </si>
  <si>
    <t>Dagny Threadgold</t>
  </si>
  <si>
    <t>Humfrey Maddams</t>
  </si>
  <si>
    <t>Bron Keepe</t>
  </si>
  <si>
    <t>Arlena Rapp</t>
  </si>
  <si>
    <t>Marnia Algore</t>
  </si>
  <si>
    <t>Norbie Bebbington</t>
  </si>
  <si>
    <t>Kizzie Brychan</t>
  </si>
  <si>
    <t>Penni Creed</t>
  </si>
  <si>
    <t>Luciano Eberz</t>
  </si>
  <si>
    <t>Ilsa Chasteney</t>
  </si>
  <si>
    <t>Ann-marie Burgot</t>
  </si>
  <si>
    <t>Andrea Kwietak</t>
  </si>
  <si>
    <t>Carmelina Sutliff</t>
  </si>
  <si>
    <t>Frayda Still</t>
  </si>
  <si>
    <t>Jone Finch</t>
  </si>
  <si>
    <t>Wallis Alwood</t>
  </si>
  <si>
    <t>Moise Lambden</t>
  </si>
  <si>
    <t>Sarge Van de Velde</t>
  </si>
  <si>
    <t>Chandal Demcik</t>
  </si>
  <si>
    <t>Brendon Scrane</t>
  </si>
  <si>
    <t>Garald Palphreyman</t>
  </si>
  <si>
    <t>Dwain Edgars</t>
  </si>
  <si>
    <t>Barbe Riediger</t>
  </si>
  <si>
    <t>Caria Broxup</t>
  </si>
  <si>
    <t>Hobard Larder</t>
  </si>
  <si>
    <t>Kelcy Verlinden</t>
  </si>
  <si>
    <t>Ebeneser Guillou</t>
  </si>
  <si>
    <t>Kanya Ferrino</t>
  </si>
  <si>
    <t>Rurik Quigley</t>
  </si>
  <si>
    <t>Veronike Thaim</t>
  </si>
  <si>
    <t>Neall Clemente</t>
  </si>
  <si>
    <t>Fae Ebden</t>
  </si>
  <si>
    <t>Jillana Hein</t>
  </si>
  <si>
    <t>Codee Frankom</t>
  </si>
  <si>
    <t>Alvina Heffer</t>
  </si>
  <si>
    <t>Arvie Milliere</t>
  </si>
  <si>
    <t>Kial Yellowlee</t>
  </si>
  <si>
    <t>Jo Head</t>
  </si>
  <si>
    <t>Jenni Sidary</t>
  </si>
  <si>
    <t>Jenni Carlet</t>
  </si>
  <si>
    <t>Ilario Pinckney</t>
  </si>
  <si>
    <t>Elset Fellenor</t>
  </si>
  <si>
    <t>Corrine Hutten</t>
  </si>
  <si>
    <t>Ashia Colquite</t>
  </si>
  <si>
    <t>Allis Duchateau</t>
  </si>
  <si>
    <t>Jaynell Beatey</t>
  </si>
  <si>
    <t>Sharla Beevers</t>
  </si>
  <si>
    <t>Pepita Varley</t>
  </si>
  <si>
    <t>Angelo Gainseford</t>
  </si>
  <si>
    <t>Munmro Brendeke</t>
  </si>
  <si>
    <t>Stinky Nicholls</t>
  </si>
  <si>
    <t>Durante Treadgold</t>
  </si>
  <si>
    <t>Byron Ahmad</t>
  </si>
  <si>
    <t>Maryl Salerno</t>
  </si>
  <si>
    <t>Noemi Benet</t>
  </si>
  <si>
    <t>Kelvin Bulleyn</t>
  </si>
  <si>
    <t>Wiatt Stoddart</t>
  </si>
  <si>
    <t>Patty McFadzean</t>
  </si>
  <si>
    <t>Jarid Neave</t>
  </si>
  <si>
    <t>Patrica Elphey</t>
  </si>
  <si>
    <t>Ham Rigler</t>
  </si>
  <si>
    <t>Angel Bushaway</t>
  </si>
  <si>
    <t>Sollie Craigg</t>
  </si>
  <si>
    <t>Olvan Clamp</t>
  </si>
  <si>
    <t>Bertine Bricket</t>
  </si>
  <si>
    <t>Wilek Alenichev</t>
  </si>
  <si>
    <t>Marilin Attenborrow</t>
  </si>
  <si>
    <t>Kinna Proughten</t>
  </si>
  <si>
    <t>Myrlene Scragg</t>
  </si>
  <si>
    <t>Sheff Copping</t>
  </si>
  <si>
    <t>Orin Mailey</t>
  </si>
  <si>
    <t>Kristan Wray</t>
  </si>
  <si>
    <t>Claudell Schops</t>
  </si>
  <si>
    <t>Rae Giacometti</t>
  </si>
  <si>
    <t>Margit Crickmer</t>
  </si>
  <si>
    <t>Mode of Payment</t>
  </si>
  <si>
    <t>COD</t>
  </si>
  <si>
    <t>EMI</t>
  </si>
  <si>
    <t>10/02/2023</t>
  </si>
  <si>
    <t>18/09/2024</t>
  </si>
  <si>
    <t>09/07/2020</t>
  </si>
  <si>
    <t>Credit</t>
  </si>
  <si>
    <t>30/07/2022</t>
  </si>
  <si>
    <t>10/01/2020</t>
  </si>
  <si>
    <t>29/03/2021</t>
  </si>
  <si>
    <t>21/10/2023</t>
  </si>
  <si>
    <t>25/05/2025</t>
  </si>
  <si>
    <t>Debit</t>
  </si>
  <si>
    <t>13/12/2020</t>
  </si>
  <si>
    <t>15/04/2023</t>
  </si>
  <si>
    <t>23/05/2020</t>
  </si>
  <si>
    <t>09/06/2021</t>
  </si>
  <si>
    <t>18/02/2024</t>
  </si>
  <si>
    <t>25/04/2023</t>
  </si>
  <si>
    <t>15/06/2020</t>
  </si>
  <si>
    <t>06/03/2025</t>
  </si>
  <si>
    <t>06/07/2024</t>
  </si>
  <si>
    <t>24/01/2023</t>
  </si>
  <si>
    <t>21/07/2020</t>
  </si>
  <si>
    <t>13/08/2024</t>
  </si>
  <si>
    <t>14/10/2020</t>
  </si>
  <si>
    <t>11/08/2021</t>
  </si>
  <si>
    <t>23/07/2024</t>
  </si>
  <si>
    <t>23/03/2024</t>
  </si>
  <si>
    <t>12/09/2023</t>
  </si>
  <si>
    <t>02/08/2024</t>
  </si>
  <si>
    <t>04/07/2022</t>
  </si>
  <si>
    <t>17/09/2024</t>
  </si>
  <si>
    <t>24/03/2021</t>
  </si>
  <si>
    <t>10/12/2020</t>
  </si>
  <si>
    <t>05/10/2020</t>
  </si>
  <si>
    <t>17/09/2023</t>
  </si>
  <si>
    <t>09/09/2020</t>
  </si>
  <si>
    <t>03/01/2025</t>
  </si>
  <si>
    <t>12/07/2021</t>
  </si>
  <si>
    <t>01/10/2022</t>
  </si>
  <si>
    <t>11/05/2022</t>
  </si>
  <si>
    <t>13/11/2021</t>
  </si>
  <si>
    <t>05/02/2020</t>
  </si>
  <si>
    <t>26/11/2024</t>
  </si>
  <si>
    <t>08/03/2021</t>
  </si>
  <si>
    <t>09/04/2025</t>
  </si>
  <si>
    <t>14/03/2021</t>
  </si>
  <si>
    <t>08/10/2024</t>
  </si>
  <si>
    <t>27/06/2020</t>
  </si>
  <si>
    <t>11/03/2024</t>
  </si>
  <si>
    <t>13/12/2023</t>
  </si>
  <si>
    <t>05/05/2020</t>
  </si>
  <si>
    <t>06/03/2023</t>
  </si>
  <si>
    <t>26/04/2020</t>
  </si>
  <si>
    <t>09/07/2021</t>
  </si>
  <si>
    <t>04/11/2021</t>
  </si>
  <si>
    <t>08/01/2024</t>
  </si>
  <si>
    <t>24/04/2023</t>
  </si>
  <si>
    <t>03/06/2022</t>
  </si>
  <si>
    <t>27/04/2024</t>
  </si>
  <si>
    <t>14/08/2021</t>
  </si>
  <si>
    <t>26/09/2024</t>
  </si>
  <si>
    <t>26/02/2025</t>
  </si>
  <si>
    <t>11/03/2020</t>
  </si>
  <si>
    <t>20/11/2020</t>
  </si>
  <si>
    <t>28/11/2020</t>
  </si>
  <si>
    <t>16/02/2022</t>
  </si>
  <si>
    <t>09/10/2023</t>
  </si>
  <si>
    <t>16/03/2023</t>
  </si>
  <si>
    <t>30/07/2024</t>
  </si>
  <si>
    <t>31/12/2023</t>
  </si>
  <si>
    <t>17/07/2021</t>
  </si>
  <si>
    <t>25/02/2023</t>
  </si>
  <si>
    <t>24/09/2020</t>
  </si>
  <si>
    <t>06/07/2022</t>
  </si>
  <si>
    <t>11/04/2022</t>
  </si>
  <si>
    <t>02/01/2025</t>
  </si>
  <si>
    <t>13/03/2025</t>
  </si>
  <si>
    <t>25/08/2022</t>
  </si>
  <si>
    <t>26/01/2022</t>
  </si>
  <si>
    <t>11/05/2020</t>
  </si>
  <si>
    <t>15/05/2023</t>
  </si>
  <si>
    <t>22/10/2020</t>
  </si>
  <si>
    <t>29/03/2023</t>
  </si>
  <si>
    <t>27/10/2023</t>
  </si>
  <si>
    <t>10/09/2024</t>
  </si>
  <si>
    <t>26/05/2025</t>
  </si>
  <si>
    <t>12/05/2021</t>
  </si>
  <si>
    <t>08/03/2024</t>
  </si>
  <si>
    <t>18/07/2021</t>
  </si>
  <si>
    <t>20/04/2024</t>
  </si>
  <si>
    <t>20/04/2023</t>
  </si>
  <si>
    <t>16/11/2023</t>
  </si>
  <si>
    <t>28/11/2022</t>
  </si>
  <si>
    <t>27/05/2021</t>
  </si>
  <si>
    <t>05/07/2023</t>
  </si>
  <si>
    <t>15/12/2020</t>
  </si>
  <si>
    <t>11/01/2020</t>
  </si>
  <si>
    <t>24/06/2021</t>
  </si>
  <si>
    <t>09/04/2024</t>
  </si>
  <si>
    <t>11/07/2023</t>
  </si>
  <si>
    <t>08/09/2020</t>
  </si>
  <si>
    <t>16/09/2020</t>
  </si>
  <si>
    <t>17/04/2020</t>
  </si>
  <si>
    <t>16/01/2022</t>
  </si>
  <si>
    <t>31/01/2024</t>
  </si>
  <si>
    <t>04/08/2023</t>
  </si>
  <si>
    <t>19/11/2020</t>
  </si>
  <si>
    <t>02/01/2022</t>
  </si>
  <si>
    <t>13/04/2023</t>
  </si>
  <si>
    <t>15/02/2020</t>
  </si>
  <si>
    <t>01/07/2022</t>
  </si>
  <si>
    <t>03/03/2022</t>
  </si>
  <si>
    <t>19/03/2023</t>
  </si>
  <si>
    <t>03/02/2021</t>
  </si>
  <si>
    <t>11/09/2024</t>
  </si>
  <si>
    <t>08/12/2024</t>
  </si>
  <si>
    <t>27/03/2024</t>
  </si>
  <si>
    <t>05/06/2020</t>
  </si>
  <si>
    <t>26/06/2020</t>
  </si>
  <si>
    <t>19/07/2024</t>
  </si>
  <si>
    <t>24/03/2024</t>
  </si>
  <si>
    <t>09/09/2023</t>
  </si>
  <si>
    <t>08/10/2021</t>
  </si>
  <si>
    <t>21/06/2024</t>
  </si>
  <si>
    <t>28/01/2024</t>
  </si>
  <si>
    <t>04/05/2025</t>
  </si>
  <si>
    <t>18/11/2024</t>
  </si>
  <si>
    <t>23/04/2021</t>
  </si>
  <si>
    <t>01/05/2020</t>
  </si>
  <si>
    <t>26/11/2022</t>
  </si>
  <si>
    <t>19/07/2022</t>
  </si>
  <si>
    <t>27/12/2020</t>
  </si>
  <si>
    <t>15/01/2020</t>
  </si>
  <si>
    <t>21/01/2025</t>
  </si>
  <si>
    <t>06/03/2024</t>
  </si>
  <si>
    <t>16/07/2023</t>
  </si>
  <si>
    <t>09/01/2024</t>
  </si>
  <si>
    <t>17/01/2022</t>
  </si>
  <si>
    <t>04/01/2023</t>
  </si>
  <si>
    <t>11/10/2021</t>
  </si>
  <si>
    <t>14/05/2021</t>
  </si>
  <si>
    <t>08/06/2024</t>
  </si>
  <si>
    <t>13/05/2024</t>
  </si>
  <si>
    <t>23/03/2020</t>
  </si>
  <si>
    <t>19/07/2020</t>
  </si>
  <si>
    <t>04/10/2022</t>
  </si>
  <si>
    <t>15/06/2024</t>
  </si>
  <si>
    <t>18/09/2020</t>
  </si>
  <si>
    <t>16/02/2023</t>
  </si>
  <si>
    <t>02/07/2023</t>
  </si>
  <si>
    <t>08/02/2023</t>
  </si>
  <si>
    <t>01/05/2022</t>
  </si>
  <si>
    <t>13/02/2021</t>
  </si>
  <si>
    <t>19/04/2021</t>
  </si>
  <si>
    <t>21/05/2021</t>
  </si>
  <si>
    <t>15/05/2020</t>
  </si>
  <si>
    <t>01/09/2021</t>
  </si>
  <si>
    <t>27/07/2024</t>
  </si>
  <si>
    <t>15/07/2024</t>
  </si>
  <si>
    <t>28/11/2023</t>
  </si>
  <si>
    <t>30/04/2024</t>
  </si>
  <si>
    <t>23/08/2021</t>
  </si>
  <si>
    <t>30/01/2022</t>
  </si>
  <si>
    <t>28/10/2024</t>
  </si>
  <si>
    <t>14/04/2023</t>
  </si>
  <si>
    <t>22/12/2023</t>
  </si>
  <si>
    <t>15/06/2022</t>
  </si>
  <si>
    <t>29/01/2023</t>
  </si>
  <si>
    <t>20/06/2021</t>
  </si>
  <si>
    <t>15/10/2021</t>
  </si>
  <si>
    <t>20/04/2022</t>
  </si>
  <si>
    <t>17/03/2022</t>
  </si>
  <si>
    <t>05/12/2020</t>
  </si>
  <si>
    <t>08/09/2021</t>
  </si>
  <si>
    <t>16/11/2024</t>
  </si>
  <si>
    <t>29/07/2021</t>
  </si>
  <si>
    <t>25/12/2021</t>
  </si>
  <si>
    <t>12/01/2023</t>
  </si>
  <si>
    <t>28/08/2022</t>
  </si>
  <si>
    <t>02/05/2022</t>
  </si>
  <si>
    <t>08/05/2025</t>
  </si>
  <si>
    <t>08/04/2020</t>
  </si>
  <si>
    <t>01/07/2020</t>
  </si>
  <si>
    <t>24/02/2022</t>
  </si>
  <si>
    <t>28/01/2021</t>
  </si>
  <si>
    <t>12/11/2022</t>
  </si>
  <si>
    <t>25/12/2023</t>
  </si>
  <si>
    <t>14/02/2020</t>
  </si>
  <si>
    <t>28/04/2025</t>
  </si>
  <si>
    <t>16/04/2025</t>
  </si>
  <si>
    <t>09/12/2021</t>
  </si>
  <si>
    <t>28/02/2023</t>
  </si>
  <si>
    <t>08/08/2022</t>
  </si>
  <si>
    <t>11/09/2021</t>
  </si>
  <si>
    <t>20/10/2022</t>
  </si>
  <si>
    <t>10/04/2021</t>
  </si>
  <si>
    <t>22/03/2024</t>
  </si>
  <si>
    <t>27/03/2022</t>
  </si>
  <si>
    <t>05/08/2023</t>
  </si>
  <si>
    <t>25/03/2025</t>
  </si>
  <si>
    <t>19/03/2025</t>
  </si>
  <si>
    <t>14/06/2020</t>
  </si>
  <si>
    <t>08/07/2022</t>
  </si>
  <si>
    <t>21/08/2022</t>
  </si>
  <si>
    <t>08/11/2020</t>
  </si>
  <si>
    <t>30/12/2023</t>
  </si>
  <si>
    <t>02/06/2022</t>
  </si>
  <si>
    <t>26/08/2021</t>
  </si>
  <si>
    <t>27/12/2021</t>
  </si>
  <si>
    <t>09/01/2020</t>
  </si>
  <si>
    <t>05/05/2025</t>
  </si>
  <si>
    <t>23/06/2022</t>
  </si>
  <si>
    <t>21/03/2024</t>
  </si>
  <si>
    <t>12/02/2023</t>
  </si>
  <si>
    <t>14/12/2022</t>
  </si>
  <si>
    <t>29/01/2021</t>
  </si>
  <si>
    <t>31/08/2023</t>
  </si>
  <si>
    <t>14/11/2022</t>
  </si>
  <si>
    <t>08/01/2020</t>
  </si>
  <si>
    <t>04/10/2020</t>
  </si>
  <si>
    <t>13/04/2025</t>
  </si>
  <si>
    <t>24/08/2020</t>
  </si>
  <si>
    <t>07/05/2025</t>
  </si>
  <si>
    <t>26/01/2024</t>
  </si>
  <si>
    <t>01/12/2023</t>
  </si>
  <si>
    <t>25/03/2021</t>
  </si>
  <si>
    <t>17/07/2024</t>
  </si>
  <si>
    <t>06/11/2020</t>
  </si>
  <si>
    <t>10/10/2023</t>
  </si>
  <si>
    <t>18/11/2023</t>
  </si>
  <si>
    <t>22/03/2025</t>
  </si>
  <si>
    <t>25/09/2020</t>
  </si>
  <si>
    <t>11/11/2022</t>
  </si>
  <si>
    <t>04/11/2024</t>
  </si>
  <si>
    <t>16/03/2025</t>
  </si>
  <si>
    <t>15/03/2021</t>
  </si>
  <si>
    <t>13/12/2024</t>
  </si>
  <si>
    <t>28/12/2024</t>
  </si>
  <si>
    <t>15/09/2023</t>
  </si>
  <si>
    <t>01/11/2024</t>
  </si>
  <si>
    <t>12/05/2023</t>
  </si>
  <si>
    <t>22/01/2022</t>
  </si>
  <si>
    <t>13/03/2024</t>
  </si>
  <si>
    <t>28/06/2022</t>
  </si>
  <si>
    <t>10/04/2024</t>
  </si>
  <si>
    <t>31/08/2020</t>
  </si>
  <si>
    <t>24/11/2021</t>
  </si>
  <si>
    <t>04/01/2022</t>
  </si>
  <si>
    <t>14/07/2020</t>
  </si>
  <si>
    <t>09/03/2021</t>
  </si>
  <si>
    <t>23/02/2024</t>
  </si>
  <si>
    <t>27/07/2023</t>
  </si>
  <si>
    <t>13/05/2021</t>
  </si>
  <si>
    <t>04/08/2020</t>
  </si>
  <si>
    <t>16/06/2021</t>
  </si>
  <si>
    <t>18/12/2023</t>
  </si>
  <si>
    <t>24/01/2025</t>
  </si>
  <si>
    <t>17/01/2024</t>
  </si>
  <si>
    <t>25/04/2022</t>
  </si>
  <si>
    <t>16/07/2021</t>
  </si>
  <si>
    <t>22/04/2021</t>
  </si>
  <si>
    <t>09/11/2021</t>
  </si>
  <si>
    <t>21/02/2023</t>
  </si>
  <si>
    <t>02/11/2023</t>
  </si>
  <si>
    <t>27/07/2020</t>
  </si>
  <si>
    <t>21/07/2024</t>
  </si>
  <si>
    <t>26/09/2020</t>
  </si>
  <si>
    <t>07/10/2021</t>
  </si>
  <si>
    <t>19/10/2021</t>
  </si>
  <si>
    <t>22/03/2021</t>
  </si>
  <si>
    <t>24/10/2024</t>
  </si>
  <si>
    <t>20/04/2021</t>
  </si>
  <si>
    <t>25/08/2020</t>
  </si>
  <si>
    <t>03/05/2024</t>
  </si>
  <si>
    <t>26/08/2023</t>
  </si>
  <si>
    <t>13/11/2022</t>
  </si>
  <si>
    <t>25/10/2023</t>
  </si>
  <si>
    <t>09/05/2022</t>
  </si>
  <si>
    <t>26/03/2022</t>
  </si>
  <si>
    <t>14/08/2020</t>
  </si>
  <si>
    <t>01/05/2023</t>
  </si>
  <si>
    <t>15/09/2022</t>
  </si>
  <si>
    <t>18/04/2020</t>
  </si>
  <si>
    <t>24/03/2022</t>
  </si>
  <si>
    <t>20/08/2023</t>
  </si>
  <si>
    <t>18/12/2024</t>
  </si>
  <si>
    <t>04/12/2021</t>
  </si>
  <si>
    <t>22/03/2023</t>
  </si>
  <si>
    <t>16/01/2021</t>
  </si>
  <si>
    <t>08/01/2023</t>
  </si>
  <si>
    <t>26/04/2024</t>
  </si>
  <si>
    <t>15/04/2020</t>
  </si>
  <si>
    <t>11/11/2024</t>
  </si>
  <si>
    <t>03/08/2024</t>
  </si>
  <si>
    <t>08/04/2023</t>
  </si>
  <si>
    <t>21/03/2022</t>
  </si>
  <si>
    <t>23/01/2020</t>
  </si>
  <si>
    <t>02/07/2022</t>
  </si>
  <si>
    <t>06/01/2020</t>
  </si>
  <si>
    <t>26/03/2025</t>
  </si>
  <si>
    <t>20/12/2022</t>
  </si>
  <si>
    <t>20/10/2020</t>
  </si>
  <si>
    <t>18/01/2022</t>
  </si>
  <si>
    <t>18/05/2023</t>
  </si>
  <si>
    <t>06/06/2023</t>
  </si>
  <si>
    <t>13/08/2023</t>
  </si>
  <si>
    <t>11/02/2024</t>
  </si>
  <si>
    <t>14/03/2024</t>
  </si>
  <si>
    <t>11/06/2020</t>
  </si>
  <si>
    <t>05/07/2024</t>
  </si>
  <si>
    <t>15/03/2022</t>
  </si>
  <si>
    <t>01/09/2020</t>
  </si>
  <si>
    <t>10/02/2021</t>
  </si>
  <si>
    <t>07/08/2021</t>
  </si>
  <si>
    <t>03/08/2020</t>
  </si>
  <si>
    <t>15/07/2021</t>
  </si>
  <si>
    <t>13/02/2022</t>
  </si>
  <si>
    <t>13/03/2021</t>
  </si>
  <si>
    <t>10/11/2022</t>
  </si>
  <si>
    <t>01/08/2022</t>
  </si>
  <si>
    <t>31/01/2021</t>
  </si>
  <si>
    <t>04/09/2021</t>
  </si>
  <si>
    <t>11/07/2024</t>
  </si>
  <si>
    <t>07/03/2024</t>
  </si>
  <si>
    <t>01/05/2024</t>
  </si>
  <si>
    <t>29/01/2022</t>
  </si>
  <si>
    <t>10/03/2022</t>
  </si>
  <si>
    <t>27/03/2025</t>
  </si>
  <si>
    <t>11/07/2020</t>
  </si>
  <si>
    <t>14/10/2021</t>
  </si>
  <si>
    <t>27/09/2024</t>
  </si>
  <si>
    <t>16/06/2023</t>
  </si>
  <si>
    <t>15/02/2021</t>
  </si>
  <si>
    <t>21/01/2022</t>
  </si>
  <si>
    <t>10/11/2024</t>
  </si>
  <si>
    <t>12/04/2025</t>
  </si>
  <si>
    <t>27/04/2022</t>
  </si>
  <si>
    <t>12/07/2023</t>
  </si>
  <si>
    <t>23/01/2022</t>
  </si>
  <si>
    <t>13/09/2024</t>
  </si>
  <si>
    <t>15/04/2021</t>
  </si>
  <si>
    <t>03/02/2025</t>
  </si>
  <si>
    <t>25/03/2022</t>
  </si>
  <si>
    <t>04/06/2022</t>
  </si>
  <si>
    <t>25/07/2021</t>
  </si>
  <si>
    <t>05/02/2024</t>
  </si>
  <si>
    <t>04/03/2024</t>
  </si>
  <si>
    <t>03/11/2023</t>
  </si>
  <si>
    <t>28/05/2022</t>
  </si>
  <si>
    <t>18/03/2023</t>
  </si>
  <si>
    <t>09/01/2022</t>
  </si>
  <si>
    <t>10/02/2020</t>
  </si>
  <si>
    <t>23/05/2025</t>
  </si>
  <si>
    <t>08/07/2020</t>
  </si>
  <si>
    <t>17/03/2021</t>
  </si>
  <si>
    <t>22/09/2023</t>
  </si>
  <si>
    <t>29/08/2024</t>
  </si>
  <si>
    <t>02/10/2022</t>
  </si>
  <si>
    <t>19/08/2022</t>
  </si>
  <si>
    <t>25/02/2025</t>
  </si>
  <si>
    <t>21/09/2020</t>
  </si>
  <si>
    <t>06/09/2024</t>
  </si>
  <si>
    <t>24/12/2020</t>
  </si>
  <si>
    <t>13/03/2023</t>
  </si>
  <si>
    <t>15/06/2021</t>
  </si>
  <si>
    <t>13/12/2021</t>
  </si>
  <si>
    <t>15/09/2020</t>
  </si>
  <si>
    <t>04/01/2025</t>
  </si>
  <si>
    <t>18/07/2020</t>
  </si>
  <si>
    <t>04/12/2020</t>
  </si>
  <si>
    <t>29/05/2022</t>
  </si>
  <si>
    <t>02/12/2020</t>
  </si>
  <si>
    <t>30/12/2021</t>
  </si>
  <si>
    <t>15/11/2022</t>
  </si>
  <si>
    <t>02/02/2023</t>
  </si>
  <si>
    <t>23/09/2022</t>
  </si>
  <si>
    <t>24/12/2024</t>
  </si>
  <si>
    <t>02/10/2023</t>
  </si>
  <si>
    <t>28/10/2022</t>
  </si>
  <si>
    <t>18/01/2020</t>
  </si>
  <si>
    <t>24/06/2024</t>
  </si>
  <si>
    <t>15/01/2023</t>
  </si>
  <si>
    <t>18/06/2020</t>
  </si>
  <si>
    <t>14/06/2024</t>
  </si>
  <si>
    <t>15/10/2020</t>
  </si>
  <si>
    <t>02/09/2020</t>
  </si>
  <si>
    <t>25/02/2020</t>
  </si>
  <si>
    <t>22/06/2022</t>
  </si>
  <si>
    <t>23/09/2020</t>
  </si>
  <si>
    <t>18/06/2021</t>
  </si>
  <si>
    <t>05/11/2024</t>
  </si>
  <si>
    <t>25/09/2022</t>
  </si>
  <si>
    <t>29/04/2025</t>
  </si>
  <si>
    <t>15/06/2023</t>
  </si>
  <si>
    <t>15/08/2024</t>
  </si>
  <si>
    <t>04/10/2023</t>
  </si>
  <si>
    <t>21/07/2022</t>
  </si>
  <si>
    <t>29/10/2023</t>
  </si>
  <si>
    <t>07/04/2021</t>
  </si>
  <si>
    <t>05/09/2023</t>
  </si>
  <si>
    <t>27/08/2024</t>
  </si>
  <si>
    <t>09/10/2022</t>
  </si>
  <si>
    <t>22/09/2020</t>
  </si>
  <si>
    <t>06/06/2024</t>
  </si>
  <si>
    <t>09/09/2022</t>
  </si>
  <si>
    <t>22/11/2022</t>
  </si>
  <si>
    <t>06/06/2022</t>
  </si>
  <si>
    <t>04/07/2024</t>
  </si>
  <si>
    <t>25/12/2024</t>
  </si>
  <si>
    <t>04/11/2020</t>
  </si>
  <si>
    <t>04/09/2023</t>
  </si>
  <si>
    <t>12/08/2022</t>
  </si>
  <si>
    <t>28/04/2020</t>
  </si>
  <si>
    <t>27/01/2021</t>
  </si>
  <si>
    <t>28/05/2024</t>
  </si>
  <si>
    <t>13/02/2025</t>
  </si>
  <si>
    <t>18/06/2023</t>
  </si>
  <si>
    <t>26/03/2023</t>
  </si>
  <si>
    <t>23/10/2020</t>
  </si>
  <si>
    <t>07/11/2023</t>
  </si>
  <si>
    <t>03/07/2023</t>
  </si>
  <si>
    <t>03/05/2025</t>
  </si>
  <si>
    <t>04/05/2024</t>
  </si>
  <si>
    <t>08/02/2020</t>
  </si>
  <si>
    <t>21/01/2023</t>
  </si>
  <si>
    <t>29/06/2024</t>
  </si>
  <si>
    <t>16/04/2024</t>
  </si>
  <si>
    <t>24/03/2023</t>
  </si>
  <si>
    <t>18/08/2022</t>
  </si>
  <si>
    <t>28/04/2021</t>
  </si>
  <si>
    <t>07/01/2021</t>
  </si>
  <si>
    <t>13/01/2023</t>
  </si>
  <si>
    <t>02/05/2025</t>
  </si>
  <si>
    <t>07/12/2021</t>
  </si>
  <si>
    <t>10/02/2025</t>
  </si>
  <si>
    <t>26/02/2024</t>
  </si>
  <si>
    <t>01/08/2023</t>
  </si>
  <si>
    <t>02/06/2024</t>
  </si>
  <si>
    <t>19/03/2024</t>
  </si>
  <si>
    <t>14/11/2023</t>
  </si>
  <si>
    <t>21/03/2020</t>
  </si>
  <si>
    <t>29/12/2024</t>
  </si>
  <si>
    <t>08/11/2024</t>
  </si>
  <si>
    <t>13/08/2022</t>
  </si>
  <si>
    <t>18/11/2020</t>
  </si>
  <si>
    <t>11/04/2020</t>
  </si>
  <si>
    <t>30/06/2021</t>
  </si>
  <si>
    <t>01/02/2020</t>
  </si>
  <si>
    <t>19/08/2021</t>
  </si>
  <si>
    <t>28/03/2022</t>
  </si>
  <si>
    <t>22/06/2021</t>
  </si>
  <si>
    <t>29/03/2020</t>
  </si>
  <si>
    <t>25/05/2024</t>
  </si>
  <si>
    <t>02/11/2024</t>
  </si>
  <si>
    <t>23/11/2024</t>
  </si>
  <si>
    <t>14/02/2021</t>
  </si>
  <si>
    <t>29/12/2022</t>
  </si>
  <si>
    <t>20/03/2023</t>
  </si>
  <si>
    <t>01/12/2022</t>
  </si>
  <si>
    <t>20/09/2022</t>
  </si>
  <si>
    <t>17/04/2021</t>
  </si>
  <si>
    <t>07/06/2020</t>
  </si>
  <si>
    <t>18/11/2022</t>
  </si>
  <si>
    <t>18/03/2024</t>
  </si>
  <si>
    <t>22/11/2020</t>
  </si>
  <si>
    <t>03/10/2021</t>
  </si>
  <si>
    <t>12/05/2025</t>
  </si>
  <si>
    <t>20/03/2021</t>
  </si>
  <si>
    <t>06/07/2021</t>
  </si>
  <si>
    <t>24/06/2022</t>
  </si>
  <si>
    <t>29/02/2024</t>
  </si>
  <si>
    <t>15/11/2021</t>
  </si>
  <si>
    <t>12/03/2023</t>
  </si>
  <si>
    <t>28/07/2024</t>
  </si>
  <si>
    <t>02/06/2021</t>
  </si>
  <si>
    <t>18/08/2023</t>
  </si>
  <si>
    <t>10/08/2022</t>
  </si>
  <si>
    <t>14/04/2024</t>
  </si>
  <si>
    <t>15/03/2023</t>
  </si>
  <si>
    <t>03/03/2025</t>
  </si>
  <si>
    <t>30/08/2023</t>
  </si>
  <si>
    <t>10/10/2024</t>
  </si>
  <si>
    <t>02/09/2024</t>
  </si>
  <si>
    <t>22/07/2023</t>
  </si>
  <si>
    <t>11/06/2021</t>
  </si>
  <si>
    <t>20/08/2024</t>
  </si>
  <si>
    <t>22/06/2023</t>
  </si>
  <si>
    <t>21/10/2024</t>
  </si>
  <si>
    <t>31/03/2020</t>
  </si>
  <si>
    <t>30/08/2021</t>
  </si>
  <si>
    <t>17/10/2020</t>
  </si>
  <si>
    <t>04/12/2024</t>
  </si>
  <si>
    <t>29/06/2023</t>
  </si>
  <si>
    <t>10/03/2025</t>
  </si>
  <si>
    <t>01/04/2024</t>
  </si>
  <si>
    <t>26/07/2021</t>
  </si>
  <si>
    <t>24/04/2022</t>
  </si>
  <si>
    <t>14/05/2024</t>
  </si>
  <si>
    <t>29/11/2020</t>
  </si>
  <si>
    <t>13/11/2023</t>
  </si>
  <si>
    <t>09/12/2022</t>
  </si>
  <si>
    <t>20/11/2022</t>
  </si>
  <si>
    <t>07/11/2022</t>
  </si>
  <si>
    <t>03/07/2022</t>
  </si>
  <si>
    <t>28/01/2023</t>
  </si>
  <si>
    <t>14/07/2023</t>
  </si>
  <si>
    <t>20/05/2020</t>
  </si>
  <si>
    <t>22/06/2020</t>
  </si>
  <si>
    <t>05/04/2023</t>
  </si>
  <si>
    <t>17/08/2021</t>
  </si>
  <si>
    <t>29/09/2020</t>
  </si>
  <si>
    <t>23/08/2022</t>
  </si>
  <si>
    <t>26/07/2024</t>
  </si>
  <si>
    <t>07/11/2024</t>
  </si>
  <si>
    <t>08/12/2023</t>
  </si>
  <si>
    <t>30/12/2020</t>
  </si>
  <si>
    <t>09/05/2025</t>
  </si>
  <si>
    <t>19/12/2024</t>
  </si>
  <si>
    <t>20/01/2024</t>
  </si>
  <si>
    <t>23/05/2022</t>
  </si>
  <si>
    <t>31/10/2022</t>
  </si>
  <si>
    <t>19/03/2020</t>
  </si>
  <si>
    <t>22/11/2024</t>
  </si>
  <si>
    <t>10/05/2024</t>
  </si>
  <si>
    <t>08/03/2022</t>
  </si>
  <si>
    <t>04/04/2021</t>
  </si>
  <si>
    <t>09/10/2021</t>
  </si>
  <si>
    <t>24/03/2020</t>
  </si>
  <si>
    <t>05/08/2021</t>
  </si>
  <si>
    <t>04/02/2025</t>
  </si>
  <si>
    <t>28/06/2023</t>
  </si>
  <si>
    <t>22/09/2024</t>
  </si>
  <si>
    <t>01/01/2020</t>
  </si>
  <si>
    <t>21/05/2020</t>
  </si>
  <si>
    <t>26/08/2024</t>
  </si>
  <si>
    <t>25/07/2020</t>
  </si>
  <si>
    <t>18/05/2021</t>
  </si>
  <si>
    <t>09/02/2021</t>
  </si>
  <si>
    <t>12/02/2022</t>
  </si>
  <si>
    <t>21/11/2022</t>
  </si>
  <si>
    <t>14/03/2023</t>
  </si>
  <si>
    <t>02/11/2021</t>
  </si>
  <si>
    <t>09/01/2025</t>
  </si>
  <si>
    <t>27/02/2022</t>
  </si>
  <si>
    <t>16/11/2020</t>
  </si>
  <si>
    <t>12/12/2021</t>
  </si>
  <si>
    <t>22/04/2020</t>
  </si>
  <si>
    <t>27/05/2024</t>
  </si>
  <si>
    <t>24/10/2020</t>
  </si>
  <si>
    <t>28/07/2022</t>
  </si>
  <si>
    <t>30/11/2023</t>
  </si>
  <si>
    <t>31/05/2022</t>
  </si>
  <si>
    <t>19/07/2023</t>
  </si>
  <si>
    <t>03/12/2023</t>
  </si>
  <si>
    <t>09/05/2024</t>
  </si>
  <si>
    <t>07/03/2022</t>
  </si>
  <si>
    <t>27/08/2022</t>
  </si>
  <si>
    <t>16/04/2022</t>
  </si>
  <si>
    <t>15/12/2021</t>
  </si>
  <si>
    <t>22/01/2020</t>
  </si>
  <si>
    <t>17/11/2021</t>
  </si>
  <si>
    <t>30/01/2020</t>
  </si>
  <si>
    <t>24/04/2021</t>
  </si>
  <si>
    <t>30/12/2022</t>
  </si>
  <si>
    <t>25/01/2020</t>
  </si>
  <si>
    <t>14/09/2024</t>
  </si>
  <si>
    <t>28/02/2022</t>
  </si>
  <si>
    <t>03/10/2024</t>
  </si>
  <si>
    <t>14/04/2020</t>
  </si>
  <si>
    <t>13/06/2022</t>
  </si>
  <si>
    <t>21/05/2022</t>
  </si>
  <si>
    <t>21/09/2024</t>
  </si>
  <si>
    <t>01/08/2020</t>
  </si>
  <si>
    <t>11/11/2021</t>
  </si>
  <si>
    <t>22/02/2023</t>
  </si>
  <si>
    <t>07/02/2022</t>
  </si>
  <si>
    <t>23/11/2020</t>
  </si>
  <si>
    <t>12/01/2020</t>
  </si>
  <si>
    <t>19/02/2022</t>
  </si>
  <si>
    <t>14/11/2024</t>
  </si>
  <si>
    <t>27/11/2021</t>
  </si>
  <si>
    <t>30/11/2022</t>
  </si>
  <si>
    <t>27/09/2020</t>
  </si>
  <si>
    <t>19/03/2022</t>
  </si>
  <si>
    <t>11/06/2023</t>
  </si>
  <si>
    <t>11/01/2024</t>
  </si>
  <si>
    <t>06/11/2024</t>
  </si>
  <si>
    <t>11/02/2021</t>
  </si>
  <si>
    <t>28/10/2023</t>
  </si>
  <si>
    <t>18/03/2025</t>
  </si>
  <si>
    <t>10/06/2020</t>
  </si>
  <si>
    <t>19/08/2020</t>
  </si>
  <si>
    <t>24/09/2023</t>
  </si>
  <si>
    <t>31/08/2021</t>
  </si>
  <si>
    <t>27/05/2022</t>
  </si>
  <si>
    <t>16/06/2020</t>
  </si>
  <si>
    <t>13/01/2020</t>
  </si>
  <si>
    <t>02/04/2020</t>
  </si>
  <si>
    <t>02/02/2021</t>
  </si>
  <si>
    <t>12/11/2024</t>
  </si>
  <si>
    <t>03/03/2021</t>
  </si>
  <si>
    <t>29/03/2025</t>
  </si>
  <si>
    <t>28/03/2020</t>
  </si>
  <si>
    <t>07/01/2024</t>
  </si>
  <si>
    <t>29/05/2021</t>
  </si>
  <si>
    <t>27/03/2023</t>
  </si>
  <si>
    <t>16/07/2022</t>
  </si>
  <si>
    <t>08/09/2023</t>
  </si>
  <si>
    <t>07/12/2022</t>
  </si>
  <si>
    <t>24/02/2021</t>
  </si>
  <si>
    <t>02/05/2024</t>
  </si>
  <si>
    <t>29/11/2022</t>
  </si>
  <si>
    <t>04/03/2025</t>
  </si>
  <si>
    <t>31/05/2021</t>
  </si>
  <si>
    <t>22/03/2020</t>
  </si>
  <si>
    <t>03/01/2020</t>
  </si>
  <si>
    <t>16/02/2021</t>
  </si>
  <si>
    <t>27/06/2021</t>
  </si>
  <si>
    <t>26/10/2024</t>
  </si>
  <si>
    <t>12/08/2021</t>
  </si>
  <si>
    <t>19/01/2025</t>
  </si>
  <si>
    <t>16/05/2022</t>
  </si>
  <si>
    <t>27/01/2022</t>
  </si>
  <si>
    <t>22/10/2021</t>
  </si>
  <si>
    <t>13/02/2023</t>
  </si>
  <si>
    <t>28/02/2025</t>
  </si>
  <si>
    <t>20/11/2023</t>
  </si>
  <si>
    <t>26/05/2020</t>
  </si>
  <si>
    <t>02/04/2021</t>
  </si>
  <si>
    <t>31/10/2020</t>
  </si>
  <si>
    <t>14/02/2022</t>
  </si>
  <si>
    <t>15/11/2023</t>
  </si>
  <si>
    <t>15/08/2023</t>
  </si>
  <si>
    <t>26/04/2022</t>
  </si>
  <si>
    <t>04/07/2021</t>
  </si>
  <si>
    <t>27/10/2024</t>
  </si>
  <si>
    <t>24/05/2025</t>
  </si>
  <si>
    <t>19/09/2024</t>
  </si>
  <si>
    <t>20/02/2022</t>
  </si>
  <si>
    <t>25/11/2023</t>
  </si>
  <si>
    <t>08/08/2024</t>
  </si>
  <si>
    <t>06/12/2024</t>
  </si>
  <si>
    <t>25/10/2021</t>
  </si>
  <si>
    <t>25/05/2021</t>
  </si>
  <si>
    <t>03/05/2022</t>
  </si>
  <si>
    <t>11/05/2024</t>
  </si>
  <si>
    <t>03/04/2024</t>
  </si>
  <si>
    <t>12/11/2023</t>
  </si>
  <si>
    <t>10/12/2023</t>
  </si>
  <si>
    <t>09/01/2021</t>
  </si>
  <si>
    <t>24/05/2022</t>
  </si>
  <si>
    <t>03/05/2021</t>
  </si>
  <si>
    <t>29/01/2025</t>
  </si>
  <si>
    <t>07/09/2021</t>
  </si>
  <si>
    <t>06/03/2020</t>
  </si>
  <si>
    <t>17/05/2025</t>
  </si>
  <si>
    <t>10/06/2023</t>
  </si>
  <si>
    <t>23/04/2020</t>
  </si>
  <si>
    <t>12/07/2022</t>
  </si>
  <si>
    <t>07/06/2022</t>
  </si>
  <si>
    <t>22/07/2021</t>
  </si>
  <si>
    <t>28/12/2021</t>
  </si>
  <si>
    <t>03/09/2021</t>
  </si>
  <si>
    <t>18/04/2024</t>
  </si>
  <si>
    <t>27/11/2022</t>
  </si>
  <si>
    <t>07/07/2023</t>
  </si>
  <si>
    <t>19/08/2023</t>
  </si>
  <si>
    <t>08/09/2022</t>
  </si>
  <si>
    <t>28/02/2020</t>
  </si>
  <si>
    <t>03/07/2021</t>
  </si>
  <si>
    <t>18/07/2024</t>
  </si>
  <si>
    <t>25/06/2024</t>
  </si>
  <si>
    <t>05/05/2023</t>
  </si>
  <si>
    <t>06/04/2020</t>
  </si>
  <si>
    <t>27/09/2023</t>
  </si>
  <si>
    <t>20/02/2024</t>
  </si>
  <si>
    <t>03/04/2025</t>
  </si>
  <si>
    <t>11/01/2022</t>
  </si>
  <si>
    <t>03/09/2020</t>
  </si>
  <si>
    <t>11/12/2024</t>
  </si>
  <si>
    <t>25/09/2023</t>
  </si>
  <si>
    <t>06/07/2023</t>
  </si>
  <si>
    <t>30/04/2025</t>
  </si>
  <si>
    <t>12/12/2022</t>
  </si>
  <si>
    <t>27/08/2020</t>
  </si>
  <si>
    <t>21/02/2025</t>
  </si>
  <si>
    <t>07/04/2023</t>
  </si>
  <si>
    <t>04/05/2022</t>
  </si>
  <si>
    <t>05/07/2022</t>
  </si>
  <si>
    <t>27/12/2023</t>
  </si>
  <si>
    <t>06/03/2022</t>
  </si>
  <si>
    <t>11/04/2025</t>
  </si>
  <si>
    <t>10/07/2024</t>
  </si>
  <si>
    <t>01/09/2024</t>
  </si>
  <si>
    <t>14/03/2022</t>
  </si>
  <si>
    <t>16/08/2021</t>
  </si>
  <si>
    <t>06/11/2022</t>
  </si>
  <si>
    <t>02/06/2023</t>
  </si>
  <si>
    <t>26/11/2021</t>
  </si>
  <si>
    <t>24/01/2022</t>
  </si>
  <si>
    <t>01/07/2023</t>
  </si>
  <si>
    <t>18/01/2023</t>
  </si>
  <si>
    <t>25/07/2024</t>
  </si>
  <si>
    <t>03/06/2021</t>
  </si>
  <si>
    <t>30/06/2023</t>
  </si>
  <si>
    <t>18/07/2023</t>
  </si>
  <si>
    <t>02/10/2024</t>
  </si>
  <si>
    <t>11/07/2022</t>
  </si>
  <si>
    <t>10/07/2021</t>
  </si>
  <si>
    <t>29/02/2020</t>
  </si>
  <si>
    <t>05/06/2023</t>
  </si>
  <si>
    <t>01/11/2021</t>
  </si>
  <si>
    <t>06/02/2021</t>
  </si>
  <si>
    <t>14/01/2022</t>
  </si>
  <si>
    <t>30/01/2024</t>
  </si>
  <si>
    <t>05/10/2024</t>
  </si>
  <si>
    <t>27/06/2024</t>
  </si>
  <si>
    <t>06/08/2023</t>
  </si>
  <si>
    <t>29/09/2022</t>
  </si>
  <si>
    <t>28/04/2022</t>
  </si>
  <si>
    <t>17/01/2023</t>
  </si>
  <si>
    <t>16/10/2021</t>
  </si>
  <si>
    <t>31/01/2025</t>
  </si>
  <si>
    <t>26/10/2023</t>
  </si>
  <si>
    <t>23/12/2023</t>
  </si>
  <si>
    <t>13/05/2025</t>
  </si>
  <si>
    <t>06/04/2021</t>
  </si>
  <si>
    <t>31/12/2022</t>
  </si>
  <si>
    <t>04/02/2024</t>
  </si>
  <si>
    <t>08/11/2023</t>
  </si>
  <si>
    <t>21/12/2023</t>
  </si>
  <si>
    <t>05/07/2020</t>
  </si>
  <si>
    <t>25/01/2022</t>
  </si>
  <si>
    <t>31/07/2020</t>
  </si>
  <si>
    <t>23/05/2021</t>
  </si>
  <si>
    <t>09/05/2020</t>
  </si>
  <si>
    <t>06/01/2025</t>
  </si>
  <si>
    <t>01/04/2020</t>
  </si>
  <si>
    <t>19/11/2021</t>
  </si>
  <si>
    <t>29/01/2024</t>
  </si>
  <si>
    <t>02/01/2024</t>
  </si>
  <si>
    <t>28/09/2022</t>
  </si>
  <si>
    <t>20/10/2023</t>
  </si>
  <si>
    <t>28/02/2021</t>
  </si>
  <si>
    <t>19/04/2022</t>
  </si>
  <si>
    <t>12/01/2024</t>
  </si>
  <si>
    <t>18/03/2020</t>
  </si>
  <si>
    <t>19/04/2024</t>
  </si>
  <si>
    <t>25/03/2024</t>
  </si>
  <si>
    <t>17/02/2020</t>
  </si>
  <si>
    <t>15/01/2022</t>
  </si>
  <si>
    <t>08/06/2022</t>
  </si>
  <si>
    <t>10/01/2021</t>
  </si>
  <si>
    <t>05/01/2024</t>
  </si>
  <si>
    <t>23/10/2021</t>
  </si>
  <si>
    <t>12/06/2022</t>
  </si>
  <si>
    <t>01/12/2024</t>
  </si>
  <si>
    <t>14/02/2023</t>
  </si>
  <si>
    <t>26/12/2022</t>
  </si>
  <si>
    <t>07/04/2022</t>
  </si>
  <si>
    <t>09/01/2023</t>
  </si>
  <si>
    <t>21/08/2024</t>
  </si>
  <si>
    <t>01/04/2021</t>
  </si>
  <si>
    <t>05/12/2021</t>
  </si>
  <si>
    <t>12/11/2020</t>
  </si>
  <si>
    <t>28/09/2024</t>
  </si>
  <si>
    <t>10/01/2022</t>
  </si>
  <si>
    <t>10/05/2023</t>
  </si>
  <si>
    <t>01/01/2023</t>
  </si>
  <si>
    <t>27/11/2020</t>
  </si>
  <si>
    <t>06/05/2022</t>
  </si>
  <si>
    <t>28/06/2021</t>
  </si>
  <si>
    <t>24/05/2020</t>
  </si>
  <si>
    <t>24/05/2021</t>
  </si>
  <si>
    <t>24/05/2023</t>
  </si>
  <si>
    <t>05/09/2021</t>
  </si>
  <si>
    <t>11/06/2022</t>
  </si>
  <si>
    <t>30/09/2021</t>
  </si>
  <si>
    <t>06/11/2021</t>
  </si>
  <si>
    <t>08/11/2021</t>
  </si>
  <si>
    <t>14/06/2023</t>
  </si>
  <si>
    <t>24/01/2024</t>
  </si>
  <si>
    <t>26/04/2023</t>
  </si>
  <si>
    <t>16/12/2020</t>
  </si>
  <si>
    <t>19/11/2022</t>
  </si>
  <si>
    <t>10/05/2022</t>
  </si>
  <si>
    <t>30/04/2023</t>
  </si>
  <si>
    <t>28/03/2021</t>
  </si>
  <si>
    <t>13/04/2022</t>
  </si>
  <si>
    <t>19/09/2022</t>
  </si>
  <si>
    <t>10/06/2021</t>
  </si>
  <si>
    <t>27/08/2023</t>
  </si>
  <si>
    <t>21/04/2022</t>
  </si>
  <si>
    <t>05/01/2021</t>
  </si>
  <si>
    <t>15/12/2024</t>
  </si>
  <si>
    <t>Profit</t>
  </si>
  <si>
    <t>Cost Price</t>
  </si>
  <si>
    <t>Selling Price</t>
  </si>
  <si>
    <t>Sum of Profit</t>
  </si>
  <si>
    <t>Date(Year)</t>
  </si>
  <si>
    <t>Purchase History 1</t>
  </si>
  <si>
    <t>Purchase History 2</t>
  </si>
  <si>
    <t>Purchase History 3</t>
  </si>
  <si>
    <t>Purchase History 4</t>
  </si>
  <si>
    <t>Date(Month)</t>
  </si>
  <si>
    <t>April</t>
  </si>
  <si>
    <t>August</t>
  </si>
  <si>
    <t>December</t>
  </si>
  <si>
    <t>February</t>
  </si>
  <si>
    <t>July</t>
  </si>
  <si>
    <t>June</t>
  </si>
  <si>
    <t>March</t>
  </si>
  <si>
    <t>May</t>
  </si>
  <si>
    <t>November</t>
  </si>
  <si>
    <t>October</t>
  </si>
  <si>
    <t>September</t>
  </si>
  <si>
    <t>Column Labels</t>
  </si>
  <si>
    <t xml:space="preserve">            </t>
  </si>
  <si>
    <t>Order idPu</t>
  </si>
  <si>
    <t>Attribute</t>
  </si>
  <si>
    <t>Total</t>
  </si>
  <si>
    <t xml:space="preserve">                                                                                                                                                                                                                                </t>
  </si>
  <si>
    <t>Feb</t>
  </si>
  <si>
    <t>Mar</t>
  </si>
  <si>
    <t>Apr</t>
  </si>
  <si>
    <t>Jun</t>
  </si>
  <si>
    <t>Jul</t>
  </si>
  <si>
    <t>Aug</t>
  </si>
  <si>
    <t>Sep</t>
  </si>
  <si>
    <t>Oct</t>
  </si>
  <si>
    <t>Nov</t>
  </si>
  <si>
    <t>Dec</t>
  </si>
  <si>
    <t>Count of Order_id</t>
  </si>
  <si>
    <t>January</t>
  </si>
  <si>
    <t>Jan</t>
  </si>
  <si>
    <t>Beauty &amp;
 Personal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</si>
</sst>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K&quot;"/>
    <numFmt numFmtId="165" formatCode="&quot;₹&quot;\ #,##0"/>
    <numFmt numFmtId="166"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Arial"/>
      <family val="1"/>
    </font>
    <font>
      <b/>
      <sz val="11"/>
      <color theme="0"/>
      <name val="Arial"/>
      <family val="1"/>
    </font>
    <font>
      <b/>
      <sz val="11"/>
      <color theme="0"/>
      <name val="Arial"/>
      <family val="2"/>
    </font>
    <font>
      <b/>
      <sz val="11"/>
      <color rgb="FFFF000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0" tint="-0.14999847407452621"/>
        <bgColor theme="0" tint="-0.14999847407452621"/>
      </patternFill>
    </fill>
    <fill>
      <patternFill patternType="solid">
        <fgColor theme="0"/>
        <bgColor indexed="64"/>
      </patternFill>
    </fill>
    <fill>
      <patternFill patternType="solid">
        <fgColor theme="1"/>
        <bgColor indexed="64"/>
      </patternFill>
    </fill>
    <fill>
      <patternFill patternType="solid">
        <fgColor theme="4" tint="0.79998168889431442"/>
        <bgColor theme="4" tint="0.79998168889431442"/>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style="thin">
        <color theme="1"/>
      </top>
      <bottom style="thin">
        <color theme="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theme="1"/>
      </bottom>
      <diagonal/>
    </border>
    <border>
      <left/>
      <right/>
      <top style="thin">
        <color theme="1"/>
      </top>
      <bottom/>
      <diagonal/>
    </border>
    <border>
      <left style="thin">
        <color auto="1"/>
      </left>
      <right/>
      <top/>
      <bottom/>
      <diagonal/>
    </border>
    <border>
      <left style="thin">
        <color auto="1"/>
      </left>
      <right style="thin">
        <color auto="1"/>
      </right>
      <top/>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58">
    <xf numFmtId="0" fontId="0" fillId="0" borderId="0" xfId="0"/>
    <xf numFmtId="0" fontId="0" fillId="0" borderId="0" xfId="0" applyAlignment="1">
      <alignment horizontal="center" vertical="center"/>
    </xf>
    <xf numFmtId="0" fontId="16"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horizontal="left" vertical="center" wrapText="1"/>
    </xf>
    <xf numFmtId="2" fontId="0" fillId="0" borderId="0" xfId="0" applyNumberFormat="1" applyAlignment="1">
      <alignment horizontal="center" vertical="center"/>
    </xf>
    <xf numFmtId="0" fontId="0" fillId="0" borderId="0" xfId="0" pivotButton="1" applyAlignment="1">
      <alignment horizontal="center" vertical="center"/>
    </xf>
    <xf numFmtId="0" fontId="0" fillId="0" borderId="10" xfId="0" applyBorder="1"/>
    <xf numFmtId="0" fontId="0" fillId="35" borderId="10" xfId="0" applyFill="1" applyBorder="1"/>
    <xf numFmtId="0" fontId="0" fillId="0" borderId="10" xfId="0" applyBorder="1" applyAlignment="1">
      <alignment horizontal="center"/>
    </xf>
    <xf numFmtId="0" fontId="19" fillId="0" borderId="0" xfId="42" applyAlignment="1">
      <alignment vertical="center"/>
    </xf>
    <xf numFmtId="0" fontId="0" fillId="0" borderId="13"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3" xfId="0" applyBorder="1" applyAlignment="1">
      <alignment horizontal="center" vertical="center"/>
    </xf>
    <xf numFmtId="0" fontId="17" fillId="0" borderId="0" xfId="0" applyFont="1"/>
    <xf numFmtId="0" fontId="20" fillId="33" borderId="13" xfId="0" applyFont="1" applyFill="1" applyBorder="1" applyAlignment="1">
      <alignment horizontal="center" vertical="center"/>
    </xf>
    <xf numFmtId="0" fontId="13" fillId="33" borderId="13" xfId="0" applyFont="1" applyFill="1" applyBorder="1" applyAlignment="1">
      <alignment horizontal="center" vertical="center"/>
    </xf>
    <xf numFmtId="0" fontId="0" fillId="34" borderId="13" xfId="0" applyFill="1" applyBorder="1" applyAlignment="1">
      <alignment horizontal="center"/>
    </xf>
    <xf numFmtId="0" fontId="0" fillId="34" borderId="13" xfId="0" applyFill="1" applyBorder="1" applyAlignment="1">
      <alignment horizontal="center" vertical="center"/>
    </xf>
    <xf numFmtId="0" fontId="0" fillId="0" borderId="12" xfId="0" applyBorder="1" applyAlignment="1">
      <alignment horizontal="center" vertical="center"/>
    </xf>
    <xf numFmtId="0" fontId="20" fillId="33" borderId="14" xfId="0" applyFont="1" applyFill="1" applyBorder="1" applyAlignment="1">
      <alignment horizontal="center" vertical="center"/>
    </xf>
    <xf numFmtId="0" fontId="0" fillId="34" borderId="14" xfId="0" applyFill="1" applyBorder="1" applyAlignment="1">
      <alignment horizontal="center"/>
    </xf>
    <xf numFmtId="0" fontId="0" fillId="0" borderId="16" xfId="0" applyBorder="1" applyAlignment="1">
      <alignment horizontal="center" vertical="center"/>
    </xf>
    <xf numFmtId="0" fontId="13" fillId="36" borderId="13" xfId="0" applyFont="1" applyFill="1" applyBorder="1" applyAlignment="1">
      <alignment horizontal="center" vertical="center"/>
    </xf>
    <xf numFmtId="0" fontId="13" fillId="33" borderId="17" xfId="0" applyFont="1" applyFill="1" applyBorder="1" applyAlignment="1">
      <alignment horizontal="center" vertical="center"/>
    </xf>
    <xf numFmtId="0" fontId="0" fillId="34" borderId="17" xfId="0" applyFill="1" applyBorder="1" applyAlignment="1">
      <alignment horizontal="center" vertical="center"/>
    </xf>
    <xf numFmtId="0" fontId="0" fillId="0" borderId="17" xfId="0" applyBorder="1" applyAlignment="1">
      <alignment horizontal="center" vertical="center"/>
    </xf>
    <xf numFmtId="0" fontId="0" fillId="0" borderId="11" xfId="0" applyBorder="1" applyAlignment="1">
      <alignment horizontal="center" vertical="center"/>
    </xf>
    <xf numFmtId="164" fontId="0" fillId="0" borderId="0" xfId="0" applyNumberFormat="1"/>
    <xf numFmtId="0" fontId="0" fillId="0" borderId="0" xfId="0" applyAlignment="1">
      <alignment horizontal="center"/>
    </xf>
    <xf numFmtId="164" fontId="0" fillId="0" borderId="0" xfId="0" applyNumberFormat="1" applyAlignment="1">
      <alignment horizontal="center"/>
    </xf>
    <xf numFmtId="0" fontId="0" fillId="0" borderId="0" xfId="0" pivotButton="1" applyAlignment="1">
      <alignment horizontal="center"/>
    </xf>
    <xf numFmtId="2" fontId="0" fillId="0" borderId="0" xfId="0" applyNumberFormat="1"/>
    <xf numFmtId="0" fontId="0" fillId="0" borderId="0" xfId="0" pivotButton="1" applyAlignment="1">
      <alignment vertical="center"/>
    </xf>
    <xf numFmtId="164" fontId="0" fillId="0" borderId="0" xfId="0" applyNumberFormat="1" applyAlignment="1">
      <alignment vertical="center"/>
    </xf>
    <xf numFmtId="2" fontId="0" fillId="0" borderId="0" xfId="0" applyNumberFormat="1" applyAlignment="1">
      <alignment vertical="center"/>
    </xf>
    <xf numFmtId="2" fontId="0" fillId="0" borderId="0" xfId="0" applyNumberFormat="1" applyAlignment="1">
      <alignment horizontal="center"/>
    </xf>
    <xf numFmtId="0" fontId="0" fillId="0" borderId="18" xfId="0" applyBorder="1" applyAlignment="1">
      <alignment horizontal="center"/>
    </xf>
    <xf numFmtId="0" fontId="20" fillId="33" borderId="19" xfId="0" applyFont="1" applyFill="1" applyBorder="1" applyAlignment="1">
      <alignment horizontal="center" vertical="center"/>
    </xf>
    <xf numFmtId="0" fontId="19" fillId="0" borderId="0" xfId="42"/>
    <xf numFmtId="0" fontId="21" fillId="0" borderId="0" xfId="42" applyFont="1" applyAlignment="1">
      <alignment horizontal="center" vertical="center"/>
    </xf>
    <xf numFmtId="0" fontId="19" fillId="0" borderId="0" xfId="42" applyAlignment="1">
      <alignment horizontal="center" vertical="center"/>
    </xf>
    <xf numFmtId="0" fontId="16" fillId="37" borderId="20" xfId="0" applyFont="1" applyFill="1" applyBorder="1" applyAlignment="1">
      <alignment horizontal="center" vertical="center"/>
    </xf>
    <xf numFmtId="0" fontId="16" fillId="37" borderId="21" xfId="0" applyFont="1" applyFill="1" applyBorder="1" applyAlignment="1">
      <alignment horizontal="center" vertical="center"/>
    </xf>
    <xf numFmtId="0" fontId="16" fillId="0" borderId="0" xfId="0" applyFont="1" applyAlignment="1">
      <alignment vertical="center" wrapText="1"/>
    </xf>
    <xf numFmtId="0" fontId="22" fillId="0" borderId="0" xfId="42" applyFont="1" applyAlignment="1">
      <alignment horizontal="center" vertical="center"/>
    </xf>
    <xf numFmtId="0" fontId="16" fillId="0" borderId="10" xfId="0" applyFont="1" applyBorder="1" applyAlignment="1">
      <alignment horizontal="center"/>
    </xf>
    <xf numFmtId="165" fontId="0" fillId="0" borderId="0" xfId="0" applyNumberFormat="1" applyAlignment="1">
      <alignment horizontal="center"/>
    </xf>
    <xf numFmtId="165" fontId="0" fillId="0" borderId="0" xfId="0" applyNumberFormat="1" applyAlignment="1">
      <alignment horizontal="center" vertical="center"/>
    </xf>
    <xf numFmtId="0" fontId="0" fillId="0" borderId="0" xfId="0" applyAlignment="1">
      <alignment horizontal="center" indent="1"/>
    </xf>
    <xf numFmtId="166" fontId="0" fillId="0" borderId="0" xfId="0" applyNumberFormat="1" applyAlignment="1">
      <alignment horizontal="center"/>
    </xf>
    <xf numFmtId="0" fontId="16" fillId="0" borderId="0" xfId="0" applyFont="1"/>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8DE1C8E3-70F4-464D-BD4C-49531750C43B}"/>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9">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165" formatCode="&quot;₹&quot;\ #,##0"/>
    </dxf>
    <dxf>
      <alignment horizontal="center"/>
    </dxf>
    <dxf>
      <alignment horizontal="center"/>
    </dxf>
    <dxf>
      <alignment horizontal="center"/>
    </dxf>
    <dxf>
      <alignment vertical="center"/>
    </dxf>
    <dxf>
      <alignment vertical="center"/>
    </dxf>
    <dxf>
      <alignment vertical="center"/>
    </dxf>
    <dxf>
      <numFmt numFmtId="164" formatCode="0.0,&quot;K&quot;"/>
    </dxf>
    <dxf>
      <alignment horizontal="center"/>
    </dxf>
    <dxf>
      <alignment vertical="center"/>
    </dxf>
    <dxf>
      <numFmt numFmtId="167" formatCode="0,&quot;K&quot;"/>
    </dxf>
    <dxf>
      <numFmt numFmtId="164" formatCode="0.0,&quot;K&quot;"/>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vertical="center"/>
    </dxf>
    <dxf>
      <numFmt numFmtId="167" formatCode="0,&quot;K&quot;"/>
    </dxf>
    <dxf>
      <numFmt numFmtId="164" formatCode="0.0,&quot;K&quot;"/>
    </dxf>
    <dxf>
      <numFmt numFmtId="164" formatCode="0.0,&quot;K&quot;"/>
    </dxf>
    <dxf>
      <numFmt numFmtId="164" formatCode="0.0,&quot;K&quot;"/>
    </dxf>
    <dxf>
      <numFmt numFmtId="164" formatCode="0.0,&quot;K&quot;"/>
    </dxf>
    <dxf>
      <numFmt numFmtId="164" formatCode="0.0,&quot;K&quot;"/>
    </dxf>
    <dxf>
      <numFmt numFmtId="2" formatCode="0.00"/>
    </dxf>
    <dxf>
      <numFmt numFmtId="2" formatCode="0.00"/>
    </dxf>
    <dxf>
      <alignment horizontal="center"/>
    </dxf>
    <dxf>
      <alignment horizontal="center"/>
    </dxf>
    <dxf>
      <alignment horizontal="center"/>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numFmt numFmtId="166" formatCode="0.0"/>
    </dxf>
    <dxf>
      <numFmt numFmtId="2" formatCode="0.00"/>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horizontal="center"/>
    </dxf>
    <dxf>
      <alignment vertical="center"/>
    </dxf>
    <dxf>
      <alignment vertical="center"/>
    </dxf>
    <dxf>
      <numFmt numFmtId="167" formatCode="0,&quot;K&quot;"/>
    </dxf>
    <dxf>
      <numFmt numFmtId="2" formatCode="0.00"/>
    </dxf>
    <dxf>
      <alignment vertical="center"/>
    </dxf>
    <dxf>
      <alignment vertical="center"/>
    </dxf>
    <dxf>
      <alignment vertical="center"/>
    </dxf>
    <dxf>
      <alignment horizontal="center"/>
    </dxf>
    <dxf>
      <alignment horizontal="center"/>
    </dxf>
    <dxf>
      <alignment horizontal="center"/>
    </dxf>
    <dxf>
      <numFmt numFmtId="166" formatCode="0.0"/>
    </dxf>
    <dxf>
      <numFmt numFmtId="164" formatCode="0.0,&quot;K&quot;"/>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vertical="center"/>
    </dxf>
    <dxf>
      <numFmt numFmtId="167" formatCode="0,&quot;K&quot;"/>
    </dxf>
    <dxf>
      <numFmt numFmtId="165" formatCode="&quot;₹&quot;\ #,##0"/>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horizontal="center"/>
    </dxf>
    <dxf>
      <alignment vertical="center"/>
    </dxf>
    <dxf>
      <alignment vertical="center"/>
    </dxf>
    <dxf>
      <numFmt numFmtId="167" formatCode="0,&quot;K&quot;"/>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horizontal="center"/>
    </dxf>
    <dxf>
      <alignment vertical="center"/>
    </dxf>
    <dxf>
      <alignment vertical="center"/>
    </dxf>
    <dxf>
      <numFmt numFmtId="167" formatCode="0,&quot;K&quot;"/>
    </dxf>
    <dxf>
      <numFmt numFmtId="165" formatCode="&quot;₹&quot;\ #,##0"/>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vertical="center"/>
    </dxf>
    <dxf>
      <numFmt numFmtId="167" formatCode="0,&quot;K&quot;"/>
    </dxf>
    <dxf>
      <numFmt numFmtId="164" formatCode="0.0,&quot;K&quot;"/>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vertical="center"/>
    </dxf>
    <dxf>
      <numFmt numFmtId="167" formatCode="0,&quot;K&quot;"/>
    </dxf>
    <dxf>
      <numFmt numFmtId="164" formatCode="0.0,&quot;K&quot;"/>
    </dxf>
    <dxf>
      <numFmt numFmtId="164" formatCode="0.0,&quot;K&quot;"/>
    </dxf>
    <dxf>
      <numFmt numFmtId="164" formatCode="0.0,&quot;K&quot;"/>
    </dxf>
    <dxf>
      <numFmt numFmtId="2" formatCode="0.00"/>
    </dxf>
    <dxf>
      <alignment horizontal="center"/>
    </dxf>
    <dxf>
      <alignment horizontal="general"/>
    </dxf>
    <dxf>
      <alignment horizontal="general"/>
    </dxf>
    <dxf>
      <alignment horizontal="general"/>
    </dxf>
    <dxf>
      <alignment vertical="center"/>
    </dxf>
    <dxf>
      <alignment vertical="center"/>
    </dxf>
    <dxf>
      <alignment vertical="center"/>
    </dxf>
    <dxf>
      <alignment vertical="center"/>
    </dxf>
    <dxf>
      <numFmt numFmtId="166" formatCode="0.0"/>
    </dxf>
    <dxf>
      <numFmt numFmtId="164" formatCode="0.0,&quot;K&quot;"/>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vertical="center"/>
    </dxf>
    <dxf>
      <numFmt numFmtId="167" formatCode="0,&quot;K&quot;"/>
    </dxf>
    <dxf>
      <numFmt numFmtId="166" formatCode="0.0"/>
    </dxf>
    <dxf>
      <numFmt numFmtId="164" formatCode="0.0,&quot;K&quot;"/>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vertical="center"/>
    </dxf>
    <dxf>
      <numFmt numFmtId="167" formatCode="0,&quot;K&quot;"/>
    </dxf>
    <dxf>
      <numFmt numFmtId="2" formatCode="0.00"/>
    </dxf>
    <dxf>
      <numFmt numFmtId="2" formatCode="0.00"/>
    </dxf>
    <dxf>
      <numFmt numFmtId="2" formatCode="0.00"/>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vertical="center"/>
    </dxf>
    <dxf>
      <numFmt numFmtId="167" formatCode="0,&quot;K&quot;"/>
    </dxf>
    <dxf>
      <numFmt numFmtId="164" formatCode="0.0,&quot;K&quot;"/>
    </dxf>
    <dxf>
      <alignment vertical="bottom"/>
    </dxf>
    <dxf>
      <alignment vertical="bottom"/>
    </dxf>
    <dxf>
      <alignment vertical="bottom"/>
    </dxf>
    <dxf>
      <alignment horizontal="center"/>
    </dxf>
    <dxf>
      <alignment horizontal="center"/>
    </dxf>
    <dxf>
      <alignment horizontal="center"/>
    </dxf>
    <dxf>
      <numFmt numFmtId="164" formatCode="0.0,&quot;K&quot;"/>
    </dxf>
    <dxf>
      <alignment horizontal="center"/>
    </dxf>
    <dxf>
      <alignment vertical="center"/>
    </dxf>
    <dxf>
      <numFmt numFmtId="167" formatCode="0,&quot;K&quo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border outline="0">
        <right style="thin">
          <color theme="1"/>
        </right>
        <bottom style="thin">
          <color theme="1"/>
        </bottom>
      </border>
    </dxf>
    <dxf>
      <font>
        <b/>
        <strike val="0"/>
        <outline val="0"/>
        <shadow val="0"/>
        <u val="none"/>
        <vertAlign val="baseline"/>
        <sz val="11"/>
        <color theme="0"/>
        <name val="Arial"/>
        <family val="2"/>
        <scheme val="none"/>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vertical="center" textRotation="0" indent="0" justifyLastLine="0" shrinkToFit="0" readingOrder="0"/>
    </dxf>
    <dxf>
      <alignment horizontal="center"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auto="1"/>
        </top>
        <bottom/>
        <vertical/>
        <horizontal/>
      </border>
    </dxf>
    <dxf>
      <border outline="0">
        <left style="thin">
          <color auto="1"/>
        </left>
        <right style="thin">
          <color theme="1"/>
        </right>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Arial"/>
        <family val="1"/>
        <scheme val="none"/>
      </font>
      <fill>
        <patternFill patternType="solid">
          <fgColor theme="1"/>
          <bgColor theme="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E5B6B5"/>
      <color rgb="FFDB9B99"/>
      <color rgb="FFFCD8DB"/>
      <color rgb="FFF6DDD8"/>
      <color rgb="FFF2E6F0"/>
      <color rgb="FFEFE1ED"/>
      <color rgb="FFFDF9E7"/>
      <color rgb="FFFCF4D2"/>
      <color rgb="FFFFDF79"/>
      <color rgb="FFEAB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2.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styles" Target="styles.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connections" Target="connections.xml"/><Relationship Id="rId30" Type="http://schemas.openxmlformats.org/officeDocument/2006/relationships/sheetMetadata" Target="metadata.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Data.xlsx]Pivot_Table!PivotTable6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Pivot_Table!$E$57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Pivot_Table!$D$58:$D$70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Pivot_Table!$E$58:$E$70</c:f>
              <c:numCache>
                <c:formatCode>0.0,"K"</c:formatCode>
                <c:ptCount val="12"/>
                <c:pt idx="0">
                  <c:v>29419</c:v>
                </c:pt>
                <c:pt idx="1">
                  <c:v>30275</c:v>
                </c:pt>
                <c:pt idx="2">
                  <c:v>24617</c:v>
                </c:pt>
                <c:pt idx="3">
                  <c:v>22760</c:v>
                </c:pt>
                <c:pt idx="4">
                  <c:v>20282</c:v>
                </c:pt>
                <c:pt idx="5">
                  <c:v>40646</c:v>
                </c:pt>
                <c:pt idx="6">
                  <c:v>30414</c:v>
                </c:pt>
                <c:pt idx="7">
                  <c:v>18982</c:v>
                </c:pt>
                <c:pt idx="8">
                  <c:v>13005</c:v>
                </c:pt>
                <c:pt idx="9">
                  <c:v>15611</c:v>
                </c:pt>
                <c:pt idx="10">
                  <c:v>16322</c:v>
                </c:pt>
                <c:pt idx="11">
                  <c:v>24997</c:v>
                </c:pt>
              </c:numCache>
            </c:numRef>
          </c:val>
          <c:extLst>
            <c:ext xmlns:c16="http://schemas.microsoft.com/office/drawing/2014/chart" uri="{C3380CC4-5D6E-409C-BE32-E72D297353CC}">
              <c16:uniqueId val="{00000000-89AE-4D17-AC7B-5DE51EA984E8}"/>
            </c:ext>
          </c:extLst>
        </c:ser>
        <c:dLbls>
          <c:showLegendKey val="0"/>
          <c:showVal val="0"/>
          <c:showCatName val="0"/>
          <c:showSerName val="0"/>
          <c:showPercent val="0"/>
          <c:showBubbleSize val="0"/>
        </c:dLbls>
        <c:gapWidth val="100"/>
        <c:overlap val="-24"/>
        <c:axId val="1828176351"/>
        <c:axId val="1828181151"/>
      </c:barChart>
      <c:catAx>
        <c:axId val="1828176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8181151"/>
        <c:crosses val="autoZero"/>
        <c:auto val="1"/>
        <c:lblAlgn val="ctr"/>
        <c:lblOffset val="100"/>
        <c:noMultiLvlLbl val="0"/>
      </c:catAx>
      <c:valAx>
        <c:axId val="1828181151"/>
        <c:scaling>
          <c:orientation val="minMax"/>
        </c:scaling>
        <c:delete val="0"/>
        <c:axPos val="l"/>
        <c:majorGridlines>
          <c:spPr>
            <a:ln w="9525" cap="flat" cmpd="sng" algn="ctr">
              <a:solidFill>
                <a:schemeClr val="lt1">
                  <a:lumMod val="95000"/>
                  <a:alpha val="10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817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841678117254343"/>
          <c:y val="0.16939669921999281"/>
          <c:w val="0.78086730313834962"/>
          <c:h val="0.70062435283076885"/>
        </c:manualLayout>
      </c:layout>
      <c:pie3DChart>
        <c:varyColors val="1"/>
        <c:ser>
          <c:idx val="0"/>
          <c:order val="0"/>
          <c:tx>
            <c:strRef>
              <c:f>Pivot_Table!$K$28</c:f>
              <c:strCache>
                <c:ptCount val="1"/>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79A-4338-A335-63EF0329A21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79A-4338-A335-63EF0329A21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Pivot_Table!$I$29:$J$30</c:f>
            </c:multiLvlStrRef>
          </c:cat>
          <c:val>
            <c:numRef>
              <c:f>Pivot_Table!$K$29:$K$30</c:f>
              <c:numCache>
                <c:formatCode>0.00</c:formatCode>
                <c:ptCount val="2"/>
              </c:numCache>
            </c:numRef>
          </c:val>
          <c:extLst>
            <c:ext xmlns:c16="http://schemas.microsoft.com/office/drawing/2014/chart" uri="{C3380CC4-5D6E-409C-BE32-E72D297353CC}">
              <c16:uniqueId val="{00000000-8077-4968-A59D-93B7408B1995}"/>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0631822964538804"/>
          <c:y val="0.41304070196641551"/>
          <c:w val="0.13767688882060361"/>
          <c:h val="0.1907313129119689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Data.xlsx]Pivot_Table!PivotTable15</c:name>
    <c:fmtId val="4"/>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Pivot_Table!$E$76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Pivot_Table!$D$77:$D$89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Pivot_Table!$E$77:$E$89</c:f>
              <c:numCache>
                <c:formatCode>0.0,"K"</c:formatCode>
                <c:ptCount val="12"/>
                <c:pt idx="0">
                  <c:v>253083</c:v>
                </c:pt>
                <c:pt idx="1">
                  <c:v>187801</c:v>
                </c:pt>
                <c:pt idx="2">
                  <c:v>274636</c:v>
                </c:pt>
                <c:pt idx="3">
                  <c:v>237626</c:v>
                </c:pt>
                <c:pt idx="4">
                  <c:v>236208</c:v>
                </c:pt>
                <c:pt idx="5">
                  <c:v>205545</c:v>
                </c:pt>
                <c:pt idx="6">
                  <c:v>213715</c:v>
                </c:pt>
                <c:pt idx="7">
                  <c:v>196531</c:v>
                </c:pt>
                <c:pt idx="8">
                  <c:v>169102</c:v>
                </c:pt>
                <c:pt idx="9">
                  <c:v>141141</c:v>
                </c:pt>
                <c:pt idx="10">
                  <c:v>203982</c:v>
                </c:pt>
                <c:pt idx="11">
                  <c:v>171303</c:v>
                </c:pt>
              </c:numCache>
            </c:numRef>
          </c:val>
          <c:extLst>
            <c:ext xmlns:c16="http://schemas.microsoft.com/office/drawing/2014/chart" uri="{C3380CC4-5D6E-409C-BE32-E72D297353CC}">
              <c16:uniqueId val="{00000000-5863-43B8-897E-FBE1C3C2538F}"/>
            </c:ext>
          </c:extLst>
        </c:ser>
        <c:dLbls>
          <c:showLegendKey val="0"/>
          <c:showVal val="1"/>
          <c:showCatName val="0"/>
          <c:showSerName val="0"/>
          <c:showPercent val="0"/>
          <c:showBubbleSize val="0"/>
        </c:dLbls>
        <c:gapWidth val="79"/>
        <c:shape val="box"/>
        <c:axId val="1741292847"/>
        <c:axId val="1741302927"/>
        <c:axId val="0"/>
      </c:bar3DChart>
      <c:catAx>
        <c:axId val="174129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41302927"/>
        <c:crosses val="autoZero"/>
        <c:auto val="1"/>
        <c:lblAlgn val="ctr"/>
        <c:lblOffset val="100"/>
        <c:noMultiLvlLbl val="0"/>
      </c:catAx>
      <c:valAx>
        <c:axId val="1741302927"/>
        <c:scaling>
          <c:orientation val="minMax"/>
        </c:scaling>
        <c:delete val="1"/>
        <c:axPos val="b"/>
        <c:numFmt formatCode="0.0,&quot;K&quot;" sourceLinked="1"/>
        <c:majorTickMark val="none"/>
        <c:minorTickMark val="none"/>
        <c:tickLblPos val="nextTo"/>
        <c:crossAx val="174129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Data.xlsx]Pivot_Table!PivotTable6</c:name>
    <c:fmtId val="10"/>
  </c:pivotSource>
  <c:chart>
    <c:title>
      <c:tx>
        <c:rich>
          <a:bodyPr rot="0" spcFirstLastPara="1" vertOverflow="ellipsis" vert="horz" wrap="square" anchor="ctr" anchorCtr="1"/>
          <a:lstStyle/>
          <a:p>
            <a:pPr>
              <a:defRPr sz="1500" b="0" i="0" u="none" strike="noStrike" kern="1200" spc="0" baseline="0">
                <a:solidFill>
                  <a:schemeClr val="accent1">
                    <a:lumMod val="50000"/>
                  </a:schemeClr>
                </a:solidFill>
                <a:latin typeface="Times New Roman" panose="02020603050405020304" pitchFamily="18" charset="0"/>
                <a:ea typeface="+mn-ea"/>
                <a:cs typeface="Times New Roman" panose="02020603050405020304" pitchFamily="18" charset="0"/>
              </a:defRPr>
            </a:pPr>
            <a:r>
              <a:rPr lang="en-IN" sz="1500" b="1" i="0" u="none" strike="noStrike" baseline="0">
                <a:solidFill>
                  <a:schemeClr val="accent1">
                    <a:lumMod val="50000"/>
                  </a:schemeClr>
                </a:solidFill>
                <a:effectLst/>
                <a:latin typeface="Times New Roman" panose="02020603050405020304" pitchFamily="18" charset="0"/>
                <a:cs typeface="Times New Roman" panose="02020603050405020304" pitchFamily="18" charset="0"/>
              </a:rPr>
              <a:t>Monthly Profit Summary </a:t>
            </a:r>
            <a:endParaRPr lang="en-US" sz="1500" b="1">
              <a:solidFill>
                <a:schemeClr val="accent1">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7112489063867021"/>
          <c:y val="7.7682997958588504E-2"/>
        </c:manualLayout>
      </c:layout>
      <c:overlay val="0"/>
      <c:spPr>
        <a:noFill/>
        <a:ln>
          <a:noFill/>
        </a:ln>
        <a:effectLst/>
      </c:spPr>
      <c:txPr>
        <a:bodyPr rot="0" spcFirstLastPara="1" vertOverflow="ellipsis" vert="horz" wrap="square" anchor="ctr" anchorCtr="1"/>
        <a:lstStyle/>
        <a:p>
          <a:pPr>
            <a:defRPr sz="1500" b="0" i="0" u="none" strike="noStrike" kern="1200" spc="0" baseline="0">
              <a:solidFill>
                <a:schemeClr val="accent1">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Pivot_Table!$E$57</c:f>
              <c:strCache>
                <c:ptCount val="1"/>
                <c:pt idx="0">
                  <c:v>Total</c:v>
                </c:pt>
              </c:strCache>
            </c:strRef>
          </c:tx>
          <c:spPr>
            <a:solidFill>
              <a:schemeClr val="accent1"/>
            </a:solidFill>
            <a:ln>
              <a:noFill/>
            </a:ln>
            <a:effectLst/>
            <a:sp3d/>
          </c:spPr>
          <c:invertIfNegative val="0"/>
          <c:cat>
            <c:strRef>
              <c:f>Pivot_Table!$D$58:$D$70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Pivot_Table!$E$58:$E$70</c:f>
              <c:numCache>
                <c:formatCode>0.0,"K"</c:formatCode>
                <c:ptCount val="12"/>
                <c:pt idx="0">
                  <c:v>29419</c:v>
                </c:pt>
                <c:pt idx="1">
                  <c:v>30275</c:v>
                </c:pt>
                <c:pt idx="2">
                  <c:v>24617</c:v>
                </c:pt>
                <c:pt idx="3">
                  <c:v>22760</c:v>
                </c:pt>
                <c:pt idx="4">
                  <c:v>20282</c:v>
                </c:pt>
                <c:pt idx="5">
                  <c:v>40646</c:v>
                </c:pt>
                <c:pt idx="6">
                  <c:v>30414</c:v>
                </c:pt>
                <c:pt idx="7">
                  <c:v>18982</c:v>
                </c:pt>
                <c:pt idx="8">
                  <c:v>13005</c:v>
                </c:pt>
                <c:pt idx="9">
                  <c:v>15611</c:v>
                </c:pt>
                <c:pt idx="10">
                  <c:v>16322</c:v>
                </c:pt>
                <c:pt idx="11">
                  <c:v>24997</c:v>
                </c:pt>
              </c:numCache>
            </c:numRef>
          </c:val>
          <c:extLst>
            <c:ext xmlns:c16="http://schemas.microsoft.com/office/drawing/2014/chart" uri="{C3380CC4-5D6E-409C-BE32-E72D297353CC}">
              <c16:uniqueId val="{00000000-5F86-4236-8AC9-FC5C3A382255}"/>
            </c:ext>
          </c:extLst>
        </c:ser>
        <c:dLbls>
          <c:showLegendKey val="0"/>
          <c:showVal val="0"/>
          <c:showCatName val="0"/>
          <c:showSerName val="0"/>
          <c:showPercent val="0"/>
          <c:showBubbleSize val="0"/>
        </c:dLbls>
        <c:gapWidth val="150"/>
        <c:shape val="box"/>
        <c:axId val="1808140559"/>
        <c:axId val="1808139119"/>
        <c:axId val="0"/>
      </c:bar3DChart>
      <c:catAx>
        <c:axId val="1808140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139119"/>
        <c:crosses val="autoZero"/>
        <c:auto val="1"/>
        <c:lblAlgn val="ctr"/>
        <c:lblOffset val="100"/>
        <c:noMultiLvlLbl val="0"/>
      </c:catAx>
      <c:valAx>
        <c:axId val="1808139119"/>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14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Data.xlsx]Pivot_Table!PivotTable15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Pivot_Table!$E$76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Pivot_Table!$D$77:$D$89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Pivot_Table!$E$77:$E$89</c:f>
              <c:numCache>
                <c:formatCode>0.0,"K"</c:formatCode>
                <c:ptCount val="12"/>
                <c:pt idx="0">
                  <c:v>253083</c:v>
                </c:pt>
                <c:pt idx="1">
                  <c:v>187801</c:v>
                </c:pt>
                <c:pt idx="2">
                  <c:v>274636</c:v>
                </c:pt>
                <c:pt idx="3">
                  <c:v>237626</c:v>
                </c:pt>
                <c:pt idx="4">
                  <c:v>236208</c:v>
                </c:pt>
                <c:pt idx="5">
                  <c:v>205545</c:v>
                </c:pt>
                <c:pt idx="6">
                  <c:v>213715</c:v>
                </c:pt>
                <c:pt idx="7">
                  <c:v>196531</c:v>
                </c:pt>
                <c:pt idx="8">
                  <c:v>169102</c:v>
                </c:pt>
                <c:pt idx="9">
                  <c:v>141141</c:v>
                </c:pt>
                <c:pt idx="10">
                  <c:v>203982</c:v>
                </c:pt>
                <c:pt idx="11">
                  <c:v>171303</c:v>
                </c:pt>
              </c:numCache>
            </c:numRef>
          </c:val>
          <c:smooth val="0"/>
          <c:extLst>
            <c:ext xmlns:c16="http://schemas.microsoft.com/office/drawing/2014/chart" uri="{C3380CC4-5D6E-409C-BE32-E72D297353CC}">
              <c16:uniqueId val="{00000000-4576-4D90-A310-6D4A1798ABE8}"/>
            </c:ext>
          </c:extLst>
        </c:ser>
        <c:dLbls>
          <c:showLegendKey val="0"/>
          <c:showVal val="0"/>
          <c:showCatName val="0"/>
          <c:showSerName val="0"/>
          <c:showPercent val="0"/>
          <c:showBubbleSize val="0"/>
        </c:dLbls>
        <c:marker val="1"/>
        <c:smooth val="0"/>
        <c:axId val="449071328"/>
        <c:axId val="650678112"/>
      </c:lineChart>
      <c:catAx>
        <c:axId val="44907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678112"/>
        <c:crosses val="autoZero"/>
        <c:auto val="1"/>
        <c:lblAlgn val="ctr"/>
        <c:lblOffset val="100"/>
        <c:noMultiLvlLbl val="0"/>
      </c:catAx>
      <c:valAx>
        <c:axId val="650678112"/>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07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Data.xlsx]Pivot_Table!PivotTable7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12-4319-AC01-1DE1AAFBA5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12-4319-AC01-1DE1AAFBA5D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Pivot_Table!$A$26:$A$28</c:f>
              <c:strCache>
                <c:ptCount val="2"/>
                <c:pt idx="0">
                  <c:v>Male</c:v>
                </c:pt>
                <c:pt idx="1">
                  <c:v>Female</c:v>
                </c:pt>
              </c:strCache>
            </c:strRef>
          </c:cat>
          <c:val>
            <c:numRef>
              <c:f>Pivot_Table!$B$26:$B$28</c:f>
              <c:numCache>
                <c:formatCode>0.00</c:formatCode>
                <c:ptCount val="2"/>
                <c:pt idx="0">
                  <c:v>464</c:v>
                </c:pt>
                <c:pt idx="1">
                  <c:v>536</c:v>
                </c:pt>
              </c:numCache>
            </c:numRef>
          </c:val>
          <c:extLst>
            <c:ext xmlns:c16="http://schemas.microsoft.com/office/drawing/2014/chart" uri="{C3380CC4-5D6E-409C-BE32-E72D297353CC}">
              <c16:uniqueId val="{00000004-1FE8-4459-A281-03DC0C1AF2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Data.xlsx]Pivot_Table!PivotTable6</c:name>
    <c:fmtId val="12"/>
  </c:pivotSource>
  <c:chart>
    <c:title>
      <c:tx>
        <c:rich>
          <a:bodyPr rot="0" spcFirstLastPara="1" vertOverflow="ellipsis" vert="horz" wrap="square" anchor="ctr" anchorCtr="1"/>
          <a:lstStyle/>
          <a:p>
            <a:pPr>
              <a:defRPr sz="1800" b="0" i="0" u="none" strike="noStrike" kern="1200" spc="0" baseline="0">
                <a:solidFill>
                  <a:schemeClr val="accent1">
                    <a:lumMod val="75000"/>
                  </a:schemeClr>
                </a:solidFill>
                <a:latin typeface="Times New Roman" panose="02020603050405020304" pitchFamily="18" charset="0"/>
                <a:ea typeface="+mn-ea"/>
                <a:cs typeface="Times New Roman" panose="02020603050405020304" pitchFamily="18" charset="0"/>
              </a:defRPr>
            </a:pPr>
            <a:r>
              <a:rPr lang="en-IN" sz="2000" b="1" i="0" u="none" strike="noStrike" baseline="0">
                <a:solidFill>
                  <a:schemeClr val="accent1">
                    <a:lumMod val="75000"/>
                  </a:schemeClr>
                </a:solidFill>
                <a:effectLst/>
                <a:latin typeface="Times New Roman" panose="02020603050405020304" pitchFamily="18" charset="0"/>
                <a:cs typeface="Times New Roman" panose="02020603050405020304" pitchFamily="18" charset="0"/>
              </a:rPr>
              <a:t>Profit Performance by Month</a:t>
            </a:r>
            <a:endParaRPr lang="en-US" sz="2000" b="1" i="0" u="none" strike="noStrike" kern="1200" spc="0" baseline="0">
              <a:solidFill>
                <a:schemeClr val="accent1">
                  <a:lumMod val="75000"/>
                </a:schemeClr>
              </a:solidFill>
              <a:latin typeface="Times New Roman" panose="02020603050405020304" pitchFamily="18" charset="0"/>
              <a:cs typeface="Times New Roman" panose="02020603050405020304" pitchFamily="18" charset="0"/>
            </a:endParaRPr>
          </a:p>
        </c:rich>
      </c:tx>
      <c:layout>
        <c:manualLayout>
          <c:xMode val="edge"/>
          <c:yMode val="edge"/>
          <c:x val="0.25742399673560623"/>
          <c:y val="2.994113363090147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90218981978781E-2"/>
          <c:y val="0.1456790483811542"/>
          <c:w val="0.90362584487036812"/>
          <c:h val="0.7523049462789595"/>
        </c:manualLayout>
      </c:layout>
      <c:bar3DChart>
        <c:barDir val="col"/>
        <c:grouping val="clustered"/>
        <c:varyColors val="0"/>
        <c:ser>
          <c:idx val="0"/>
          <c:order val="0"/>
          <c:tx>
            <c:strRef>
              <c:f>Pivot_Table!$E$57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Pivot_Table!$D$58:$D$70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Pivot_Table!$E$58:$E$70</c:f>
              <c:numCache>
                <c:formatCode>0.0,"K"</c:formatCode>
                <c:ptCount val="12"/>
                <c:pt idx="0">
                  <c:v>29419</c:v>
                </c:pt>
                <c:pt idx="1">
                  <c:v>30275</c:v>
                </c:pt>
                <c:pt idx="2">
                  <c:v>24617</c:v>
                </c:pt>
                <c:pt idx="3">
                  <c:v>22760</c:v>
                </c:pt>
                <c:pt idx="4">
                  <c:v>20282</c:v>
                </c:pt>
                <c:pt idx="5">
                  <c:v>40646</c:v>
                </c:pt>
                <c:pt idx="6">
                  <c:v>30414</c:v>
                </c:pt>
                <c:pt idx="7">
                  <c:v>18982</c:v>
                </c:pt>
                <c:pt idx="8">
                  <c:v>13005</c:v>
                </c:pt>
                <c:pt idx="9">
                  <c:v>15611</c:v>
                </c:pt>
                <c:pt idx="10">
                  <c:v>16322</c:v>
                </c:pt>
                <c:pt idx="11">
                  <c:v>24997</c:v>
                </c:pt>
              </c:numCache>
            </c:numRef>
          </c:val>
          <c:extLst>
            <c:ext xmlns:c16="http://schemas.microsoft.com/office/drawing/2014/chart" uri="{C3380CC4-5D6E-409C-BE32-E72D297353CC}">
              <c16:uniqueId val="{00000000-7F2F-4E35-A9A6-2843D47167F3}"/>
            </c:ext>
          </c:extLst>
        </c:ser>
        <c:dLbls>
          <c:showLegendKey val="0"/>
          <c:showVal val="1"/>
          <c:showCatName val="0"/>
          <c:showSerName val="0"/>
          <c:showPercent val="0"/>
          <c:showBubbleSize val="0"/>
        </c:dLbls>
        <c:gapWidth val="150"/>
        <c:shape val="box"/>
        <c:axId val="1808140559"/>
        <c:axId val="1808139119"/>
        <c:axId val="0"/>
      </c:bar3DChart>
      <c:catAx>
        <c:axId val="1808140559"/>
        <c:scaling>
          <c:orientation val="minMax"/>
        </c:scaling>
        <c:delete val="0"/>
        <c:axPos val="b"/>
        <c:numFmt formatCode="General" sourceLinked="1"/>
        <c:majorTickMark val="none"/>
        <c:minorTickMark val="none"/>
        <c:tickLblPos val="low"/>
        <c:spPr>
          <a:noFill/>
          <a:ln>
            <a:noFill/>
          </a:ln>
          <a:effectLst/>
        </c:spPr>
        <c:txPr>
          <a:bodyPr rot="0" spcFirstLastPara="1" vertOverflow="ellipsis" wrap="square" anchor="t" anchorCtr="0"/>
          <a:lstStyle/>
          <a:p>
            <a:pPr>
              <a:defRPr sz="1000" b="0" i="0" u="none" strike="noStrike" kern="1200" baseline="0">
                <a:ln w="0" cap="flat" cmpd="thinThick">
                  <a:solidFill>
                    <a:schemeClr val="accent1">
                      <a:lumMod val="50000"/>
                      <a:alpha val="96000"/>
                    </a:schemeClr>
                  </a:solidFill>
                  <a:headEnd type="none"/>
                </a:ln>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crossAx val="1808139119"/>
        <c:crosses val="autoZero"/>
        <c:auto val="0"/>
        <c:lblAlgn val="ctr"/>
        <c:lblOffset val="100"/>
        <c:noMultiLvlLbl val="0"/>
      </c:catAx>
      <c:valAx>
        <c:axId val="1808139119"/>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crossAx val="180814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Data.xlsx]Pivot_Table!PivotTable11</c:name>
    <c:fmtId val="5"/>
  </c:pivotSource>
  <c:chart>
    <c:title>
      <c:tx>
        <c:rich>
          <a:bodyPr rot="0" spcFirstLastPara="1" vertOverflow="ellipsis" vert="horz" wrap="square" anchor="t" anchorCtr="0"/>
          <a:lstStyle/>
          <a:p>
            <a:pPr algn="ctr">
              <a:defRPr sz="1400" b="1"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800" b="1" i="0" u="none" strike="noStrike" cap="all" normalizeH="0" baseline="0">
                <a:solidFill>
                  <a:schemeClr val="accent2">
                    <a:lumMod val="75000"/>
                  </a:schemeClr>
                </a:solidFill>
                <a:effectLst/>
                <a:latin typeface="Times New Roman" panose="02020603050405020304" pitchFamily="18" charset="0"/>
                <a:cs typeface="Times New Roman" panose="02020603050405020304" pitchFamily="18" charset="0"/>
              </a:rPr>
              <a:t>Total Sales by Product Category</a:t>
            </a:r>
            <a:endParaRPr lang="en-US" sz="1800" b="1">
              <a:solidFill>
                <a:schemeClr val="accent2">
                  <a:lumMod val="75000"/>
                </a:schemeClr>
              </a:solidFill>
              <a:latin typeface="Times New Roman" panose="02020603050405020304" pitchFamily="18" charset="0"/>
              <a:cs typeface="Times New Roman" panose="02020603050405020304" pitchFamily="18" charset="0"/>
            </a:endParaRPr>
          </a:p>
        </c:rich>
      </c:tx>
      <c:layout>
        <c:manualLayout>
          <c:xMode val="edge"/>
          <c:yMode val="edge"/>
          <c:x val="0.17021385440416328"/>
          <c:y val="2.3879349885956087E-2"/>
        </c:manualLayout>
      </c:layout>
      <c:overlay val="0"/>
      <c:spPr>
        <a:noFill/>
        <a:ln>
          <a:noFill/>
        </a:ln>
        <a:effectLst/>
      </c:spPr>
      <c:txPr>
        <a:bodyPr rot="0" spcFirstLastPara="1" vertOverflow="ellipsis" vert="horz" wrap="square" anchor="t" anchorCtr="0"/>
        <a:lstStyle/>
        <a:p>
          <a:pPr algn="ctr">
            <a:defRPr sz="1400" b="1" i="0" u="none" strike="noStrike" kern="1200" cap="all" spc="120" normalizeH="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Pivot_Table!$G$16</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Pivot_Table!$F$17:$F$27</c:f>
              <c:strCache>
                <c:ptCount val="10"/>
                <c:pt idx="0">
                  <c:v>Beauty &amp;
 Personal Care</c:v>
                </c:pt>
                <c:pt idx="1">
                  <c:v>Books</c:v>
                </c:pt>
                <c:pt idx="2">
                  <c:v>Clothing</c:v>
                </c:pt>
                <c:pt idx="3">
                  <c:v>Electronics</c:v>
                </c:pt>
                <c:pt idx="4">
                  <c:v>Footwear</c:v>
                </c:pt>
                <c:pt idx="5">
                  <c:v>Furniture</c:v>
                </c:pt>
                <c:pt idx="6">
                  <c:v>Home Appliances</c:v>
                </c:pt>
                <c:pt idx="7">
                  <c:v>Sports &amp; Fitness</c:v>
                </c:pt>
                <c:pt idx="8">
                  <c:v>Stationery</c:v>
                </c:pt>
                <c:pt idx="9">
                  <c:v>Toys &amp; Games</c:v>
                </c:pt>
              </c:strCache>
            </c:strRef>
          </c:cat>
          <c:val>
            <c:numRef>
              <c:f>Pivot_Table!$G$17:$G$27</c:f>
              <c:numCache>
                <c:formatCode>0.0,"K"</c:formatCode>
                <c:ptCount val="10"/>
                <c:pt idx="0">
                  <c:v>231375</c:v>
                </c:pt>
                <c:pt idx="1">
                  <c:v>186782</c:v>
                </c:pt>
                <c:pt idx="2">
                  <c:v>184206</c:v>
                </c:pt>
                <c:pt idx="3">
                  <c:v>304451</c:v>
                </c:pt>
                <c:pt idx="4">
                  <c:v>236332</c:v>
                </c:pt>
                <c:pt idx="5">
                  <c:v>402280</c:v>
                </c:pt>
                <c:pt idx="6">
                  <c:v>358771</c:v>
                </c:pt>
                <c:pt idx="7">
                  <c:v>179550</c:v>
                </c:pt>
                <c:pt idx="8">
                  <c:v>269456</c:v>
                </c:pt>
                <c:pt idx="9">
                  <c:v>137470</c:v>
                </c:pt>
              </c:numCache>
            </c:numRef>
          </c:val>
          <c:extLst>
            <c:ext xmlns:c16="http://schemas.microsoft.com/office/drawing/2014/chart" uri="{C3380CC4-5D6E-409C-BE32-E72D297353CC}">
              <c16:uniqueId val="{00000000-9FBC-4E7C-A779-6CC33661B136}"/>
            </c:ext>
          </c:extLst>
        </c:ser>
        <c:dLbls>
          <c:showLegendKey val="0"/>
          <c:showVal val="1"/>
          <c:showCatName val="0"/>
          <c:showSerName val="0"/>
          <c:showPercent val="0"/>
          <c:showBubbleSize val="0"/>
        </c:dLbls>
        <c:gapWidth val="62"/>
        <c:gapDepth val="127"/>
        <c:shape val="box"/>
        <c:axId val="1582367471"/>
        <c:axId val="1582367951"/>
        <c:axId val="0"/>
      </c:bar3DChart>
      <c:catAx>
        <c:axId val="1582367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US"/>
          </a:p>
        </c:txPr>
        <c:crossAx val="1582367951"/>
        <c:crosses val="autoZero"/>
        <c:auto val="1"/>
        <c:lblAlgn val="ctr"/>
        <c:lblOffset val="100"/>
        <c:noMultiLvlLbl val="0"/>
      </c:catAx>
      <c:valAx>
        <c:axId val="1582367951"/>
        <c:scaling>
          <c:orientation val="minMax"/>
        </c:scaling>
        <c:delete val="0"/>
        <c:axPos val="b"/>
        <c:numFmt formatCode="0.0,&quot;K&quot;"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US"/>
          </a:p>
        </c:txPr>
        <c:crossAx val="158236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Data.xlsx]Pivot_Table!PivotTable9</c:name>
    <c:fmtId val="19"/>
  </c:pivotSource>
  <c:chart>
    <c:title>
      <c:tx>
        <c:rich>
          <a:bodyPr rot="0" spcFirstLastPara="1" vertOverflow="ellipsis" vert="horz" wrap="square" anchor="ctr" anchorCtr="1"/>
          <a:lstStyle/>
          <a:p>
            <a:pPr>
              <a:defRPr sz="1400" b="1" i="0" u="none" strike="noStrike" kern="1200" cap="all" spc="50" baseline="0">
                <a:solidFill>
                  <a:schemeClr val="accent5">
                    <a:lumMod val="75000"/>
                  </a:schemeClr>
                </a:solidFill>
                <a:latin typeface="+mn-lt"/>
                <a:ea typeface="+mn-ea"/>
                <a:cs typeface="+mn-cs"/>
              </a:defRPr>
            </a:pPr>
            <a:r>
              <a:rPr lang="en-IN" sz="1800">
                <a:solidFill>
                  <a:schemeClr val="accent5">
                    <a:lumMod val="75000"/>
                  </a:schemeClr>
                </a:solidFill>
                <a:latin typeface="Times New Roman" panose="02020603050405020304" pitchFamily="18" charset="0"/>
                <a:cs typeface="Times New Roman" panose="02020603050405020304" pitchFamily="18" charset="0"/>
              </a:rPr>
              <a:t>Mode of Payment </a:t>
            </a:r>
          </a:p>
        </c:rich>
      </c:tx>
      <c:layout>
        <c:manualLayout>
          <c:xMode val="edge"/>
          <c:yMode val="edge"/>
          <c:x val="0.1742985850636424"/>
          <c:y val="6.836005128642616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accent5">
                  <a:lumMod val="7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ln>
                    <a:noFill/>
                  </a:ln>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6305796758941762"/>
          <c:y val="0.20700559032081617"/>
          <c:w val="0.66709321237971297"/>
          <c:h val="0.71067564855848919"/>
        </c:manualLayout>
      </c:layout>
      <c:doughnutChart>
        <c:varyColors val="1"/>
        <c:ser>
          <c:idx val="0"/>
          <c:order val="0"/>
          <c:tx>
            <c:strRef>
              <c:f>Pivot_Table!$G$8</c:f>
              <c:strCache>
                <c:ptCount val="1"/>
                <c:pt idx="0">
                  <c:v>Total</c:v>
                </c:pt>
              </c:strCache>
            </c:strRef>
          </c:tx>
          <c:dPt>
            <c:idx val="0"/>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FE3-49DD-929B-89BA21060206}"/>
              </c:ext>
            </c:extLst>
          </c:dPt>
          <c:dPt>
            <c:idx val="1"/>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E3-49DD-929B-89BA21060206}"/>
              </c:ext>
            </c:extLst>
          </c:dPt>
          <c:dPt>
            <c:idx val="2"/>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FE3-49DD-929B-89BA21060206}"/>
              </c:ext>
            </c:extLst>
          </c:dPt>
          <c:dPt>
            <c:idx val="3"/>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FE3-49DD-929B-89BA2106020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ln>
                      <a:noFill/>
                    </a:ln>
                    <a:solidFill>
                      <a:srgbClr val="00206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Pivot_Table!$F$9:$F$13</c:f>
              <c:strCache>
                <c:ptCount val="4"/>
                <c:pt idx="0">
                  <c:v>COD</c:v>
                </c:pt>
                <c:pt idx="1">
                  <c:v>Credit</c:v>
                </c:pt>
                <c:pt idx="2">
                  <c:v>Debit</c:v>
                </c:pt>
                <c:pt idx="3">
                  <c:v>EMI</c:v>
                </c:pt>
              </c:strCache>
            </c:strRef>
          </c:cat>
          <c:val>
            <c:numRef>
              <c:f>Pivot_Table!$G$9:$G$13</c:f>
              <c:numCache>
                <c:formatCode>0.0,"K"</c:formatCode>
                <c:ptCount val="4"/>
                <c:pt idx="0">
                  <c:v>739523</c:v>
                </c:pt>
                <c:pt idx="1">
                  <c:v>468103</c:v>
                </c:pt>
                <c:pt idx="2">
                  <c:v>661245</c:v>
                </c:pt>
                <c:pt idx="3">
                  <c:v>621802</c:v>
                </c:pt>
              </c:numCache>
            </c:numRef>
          </c:val>
          <c:extLst>
            <c:ext xmlns:c16="http://schemas.microsoft.com/office/drawing/2014/chart" uri="{C3380CC4-5D6E-409C-BE32-E72D297353CC}">
              <c16:uniqueId val="{00000008-B8DC-4019-BD0B-2D4414C1167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Data.xlsx]Pivot_Table!PivotTable7</c:name>
    <c:fmtId val="2"/>
  </c:pivotSource>
  <c:chart>
    <c:title>
      <c:tx>
        <c:rich>
          <a:bodyPr rot="0" spcFirstLastPara="1" vertOverflow="ellipsis" vert="horz" wrap="square" anchor="ctr" anchorCtr="1"/>
          <a:lstStyle/>
          <a:p>
            <a:pPr>
              <a:defRPr sz="1400" b="1" i="0" u="none" strike="noStrike" kern="1200" cap="all" spc="50" baseline="0">
                <a:solidFill>
                  <a:schemeClr val="accent6">
                    <a:lumMod val="75000"/>
                  </a:schemeClr>
                </a:solidFill>
                <a:latin typeface="Times New Roman" panose="02020603050405020304" pitchFamily="18" charset="0"/>
                <a:ea typeface="+mn-ea"/>
                <a:cs typeface="Times New Roman" panose="02020603050405020304" pitchFamily="18" charset="0"/>
              </a:defRPr>
            </a:pPr>
            <a:r>
              <a:rPr lang="en-IN">
                <a:solidFill>
                  <a:schemeClr val="accent6">
                    <a:lumMod val="75000"/>
                  </a:schemeClr>
                </a:solidFill>
                <a:latin typeface="Times New Roman" panose="02020603050405020304" pitchFamily="18" charset="0"/>
                <a:cs typeface="Times New Roman" panose="02020603050405020304" pitchFamily="18" charset="0"/>
              </a:rPr>
              <a:t>Purchase Distribution by Gender</a:t>
            </a:r>
            <a:endParaRPr lang="en-US">
              <a:solidFill>
                <a:schemeClr val="accent6">
                  <a:lumMod val="75000"/>
                </a:schemeClr>
              </a:solidFill>
              <a:latin typeface="Times New Roman" panose="02020603050405020304" pitchFamily="18" charset="0"/>
              <a:cs typeface="Times New Roman" panose="02020603050405020304" pitchFamily="18" charset="0"/>
            </a:endParaRPr>
          </a:p>
        </c:rich>
      </c:tx>
      <c:layout>
        <c:manualLayout>
          <c:xMode val="edge"/>
          <c:yMode val="edge"/>
          <c:x val="0.10708931716025803"/>
          <c:y val="3.950619127342452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accent6">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5499516967949859"/>
              <c:y val="-5.6972663571749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31495080801601349"/>
              <c:y val="7.891384681749213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985864509397631"/>
          <c:y val="0.22178775780900531"/>
          <c:w val="0.72019459562583787"/>
          <c:h val="0.7186705015668714"/>
        </c:manualLayout>
      </c:layout>
      <c:pieChart>
        <c:varyColors val="1"/>
        <c:ser>
          <c:idx val="0"/>
          <c:order val="0"/>
          <c:tx>
            <c:strRef>
              <c:f>Pivot_Table!$B$25</c:f>
              <c:strCache>
                <c:ptCount val="1"/>
                <c:pt idx="0">
                  <c:v>Total</c:v>
                </c:pt>
              </c:strCache>
            </c:strRef>
          </c:tx>
          <c:dPt>
            <c:idx val="0"/>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C65-4B21-AFB4-7C90AE981D1B}"/>
              </c:ext>
            </c:extLst>
          </c:dPt>
          <c:dPt>
            <c:idx val="1"/>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65-4B21-AFB4-7C90AE981D1B}"/>
              </c:ext>
            </c:extLst>
          </c:dPt>
          <c:dLbls>
            <c:dLbl>
              <c:idx val="0"/>
              <c:layout>
                <c:manualLayout>
                  <c:x val="-0.25499516967949859"/>
                  <c:y val="-5.6972663571749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65-4B21-AFB4-7C90AE981D1B}"/>
                </c:ext>
              </c:extLst>
            </c:dLbl>
            <c:dLbl>
              <c:idx val="1"/>
              <c:layout>
                <c:manualLayout>
                  <c:x val="0.31495080801601349"/>
                  <c:y val="7.891384681749213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65-4B21-AFB4-7C90AE981D1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Pivot_Table!$A$26:$A$28</c:f>
              <c:strCache>
                <c:ptCount val="2"/>
                <c:pt idx="0">
                  <c:v>Male</c:v>
                </c:pt>
                <c:pt idx="1">
                  <c:v>Female</c:v>
                </c:pt>
              </c:strCache>
            </c:strRef>
          </c:cat>
          <c:val>
            <c:numRef>
              <c:f>Pivot_Table!$B$26:$B$28</c:f>
              <c:numCache>
                <c:formatCode>0.00</c:formatCode>
                <c:ptCount val="2"/>
                <c:pt idx="0">
                  <c:v>464</c:v>
                </c:pt>
                <c:pt idx="1">
                  <c:v>536</c:v>
                </c:pt>
              </c:numCache>
            </c:numRef>
          </c:val>
          <c:extLst>
            <c:ext xmlns:c16="http://schemas.microsoft.com/office/drawing/2014/chart" uri="{C3380CC4-5D6E-409C-BE32-E72D297353CC}">
              <c16:uniqueId val="{00000004-F04E-4046-8347-573C4558FF82}"/>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Data.xlsx]Pivot_Table!PivotTable15</c:name>
    <c:fmtId val="16"/>
  </c:pivotSource>
  <c:chart>
    <c:title>
      <c:tx>
        <c:rich>
          <a:bodyPr rot="0" spcFirstLastPara="1" vertOverflow="ellipsis" vert="horz" wrap="square" anchor="ctr" anchorCtr="1"/>
          <a:lstStyle/>
          <a:p>
            <a:pPr>
              <a:defRPr sz="1800" b="0" i="0" u="none" strike="noStrike" kern="1200" spc="0" baseline="0">
                <a:solidFill>
                  <a:schemeClr val="accent3"/>
                </a:solidFill>
                <a:latin typeface="+mn-lt"/>
                <a:ea typeface="+mn-ea"/>
                <a:cs typeface="+mn-cs"/>
              </a:defRPr>
            </a:pPr>
            <a:r>
              <a:rPr lang="en-IN" sz="2000" b="1" i="0" u="none" strike="noStrike" kern="1200" spc="0" baseline="0">
                <a:solidFill>
                  <a:schemeClr val="accent3"/>
                </a:solidFill>
                <a:effectLst/>
                <a:latin typeface="Times New Roman" panose="02020603050405020304" pitchFamily="18" charset="0"/>
                <a:cs typeface="Times New Roman" panose="02020603050405020304" pitchFamily="18" charset="0"/>
              </a:rPr>
              <a:t>Sales Performance by Month</a:t>
            </a:r>
            <a:endParaRPr lang="en-US" sz="2000" b="1" i="0" u="none" strike="noStrike" kern="1200" spc="0" baseline="0">
              <a:solidFill>
                <a:schemeClr val="accent3"/>
              </a:solidFill>
              <a:latin typeface="Times New Roman" panose="02020603050405020304" pitchFamily="18" charset="0"/>
              <a:cs typeface="Times New Roman" panose="02020603050405020304" pitchFamily="18" charset="0"/>
            </a:endParaRPr>
          </a:p>
        </c:rich>
      </c:tx>
      <c:layout>
        <c:manualLayout>
          <c:xMode val="edge"/>
          <c:yMode val="edge"/>
          <c:x val="0.25876673026566488"/>
          <c:y val="5.535108624087339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27345935123931"/>
          <c:y val="0.19353278156508141"/>
          <c:w val="0.79883608633798997"/>
          <c:h val="0.61577148785263247"/>
        </c:manualLayout>
      </c:layout>
      <c:lineChart>
        <c:grouping val="standard"/>
        <c:varyColors val="0"/>
        <c:ser>
          <c:idx val="0"/>
          <c:order val="0"/>
          <c:tx>
            <c:strRef>
              <c:f>Pivot_Table!$E$76</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Pivot_Table!$D$77:$D$89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Pivot_Table!$E$77:$E$89</c:f>
              <c:numCache>
                <c:formatCode>0.0,"K"</c:formatCode>
                <c:ptCount val="12"/>
                <c:pt idx="0">
                  <c:v>253083</c:v>
                </c:pt>
                <c:pt idx="1">
                  <c:v>187801</c:v>
                </c:pt>
                <c:pt idx="2">
                  <c:v>274636</c:v>
                </c:pt>
                <c:pt idx="3">
                  <c:v>237626</c:v>
                </c:pt>
                <c:pt idx="4">
                  <c:v>236208</c:v>
                </c:pt>
                <c:pt idx="5">
                  <c:v>205545</c:v>
                </c:pt>
                <c:pt idx="6">
                  <c:v>213715</c:v>
                </c:pt>
                <c:pt idx="7">
                  <c:v>196531</c:v>
                </c:pt>
                <c:pt idx="8">
                  <c:v>169102</c:v>
                </c:pt>
                <c:pt idx="9">
                  <c:v>141141</c:v>
                </c:pt>
                <c:pt idx="10">
                  <c:v>203982</c:v>
                </c:pt>
                <c:pt idx="11">
                  <c:v>171303</c:v>
                </c:pt>
              </c:numCache>
            </c:numRef>
          </c:val>
          <c:smooth val="0"/>
          <c:extLst>
            <c:ext xmlns:c16="http://schemas.microsoft.com/office/drawing/2014/chart" uri="{C3380CC4-5D6E-409C-BE32-E72D297353CC}">
              <c16:uniqueId val="{00000000-329A-49D1-9618-A1997010BC3D}"/>
            </c:ext>
          </c:extLst>
        </c:ser>
        <c:dLbls>
          <c:showLegendKey val="0"/>
          <c:showVal val="0"/>
          <c:showCatName val="0"/>
          <c:showSerName val="0"/>
          <c:showPercent val="0"/>
          <c:showBubbleSize val="0"/>
        </c:dLbls>
        <c:marker val="1"/>
        <c:smooth val="0"/>
        <c:axId val="449071328"/>
        <c:axId val="650678112"/>
      </c:lineChart>
      <c:catAx>
        <c:axId val="44907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3"/>
                </a:solidFill>
                <a:latin typeface="Times New Roman" panose="02020603050405020304" pitchFamily="18" charset="0"/>
                <a:ea typeface="+mn-ea"/>
                <a:cs typeface="Times New Roman" panose="02020603050405020304" pitchFamily="18" charset="0"/>
              </a:defRPr>
            </a:pPr>
            <a:endParaRPr lang="en-US"/>
          </a:p>
        </c:txPr>
        <c:crossAx val="650678112"/>
        <c:crosses val="autoZero"/>
        <c:auto val="1"/>
        <c:lblAlgn val="ctr"/>
        <c:lblOffset val="100"/>
        <c:noMultiLvlLbl val="0"/>
      </c:catAx>
      <c:valAx>
        <c:axId val="650678112"/>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3"/>
                </a:solidFill>
                <a:latin typeface="Times New Roman" panose="02020603050405020304" pitchFamily="18" charset="0"/>
                <a:ea typeface="+mn-ea"/>
                <a:cs typeface="Times New Roman" panose="02020603050405020304" pitchFamily="18" charset="0"/>
              </a:defRPr>
            </a:pPr>
            <a:endParaRPr lang="en-US"/>
          </a:p>
        </c:txPr>
        <c:crossAx val="44907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Orders Placed in Different Areas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Orders Placed in Different Areas</a:t>
          </a:r>
        </a:p>
      </cx:txPr>
    </cx:title>
    <cx:plotArea>
      <cx:plotAreaRegion>
        <cx:plotSurface>
          <cx:spPr>
            <a:ln>
              <a:noFill/>
            </a:ln>
          </cx:spPr>
        </cx:plotSurface>
        <cx:series layoutId="regionMap" uniqueId="{6DF1021D-FFD5-4BDC-9FB0-2C23EB6BB009}">
          <cx:dataId val="0"/>
          <cx:layoutPr>
            <cx:geography cultureLanguage="en-US" cultureRegion="IN" attribution="Powered by Bing">
              <cx:geoCache provider="{E9337A44-BEBE-4D9F-B70C-5C5E7DAFC167}">
                <cx:binary>1H1Zc9u40vZfSeX6o4fYgVMnp+qQkmk7dmJnmUzmhqU4DvcNJLj9+rdlx4mEyHaGla/qRHMxFYkE
m/2gF3Q/gP99Pf7rOr/Z6GdjkZftv67HF8/jrqv/9ccf7XV8U2zaoyK51lVbfemOrqvij+rLl+T6
5o/PejMkZfQHdhH94zre6O5mfP6ff8No0U11Xl1vuqQqr8yNnt7ctCbv2kd+O/jTs83nIilXSdvp
5LrDL57/Ny5uPm8+bT4/f3ZTdkk3vZvqmxfP9y97/uwPe7QfnvwsB+E68xluxvhICCKYkvT5s7wq
o6/fC3yEKWIEEeHefuDnu4e+2hRw38/JcivJ5vNnfdO28Dq3/9+7d0/2F8+Ds+ePvfV1Zcpuq88I
VPvi+Wn5Odk8f5a0lX/3g19tX+n01a0O/thH4j//tr4ArVjf7IBlq/Cpn36Q2rspo01utLlX2y/A
CuEjJbignPF9rMQREwwLhS2QvM1WiErfPHuvP23KR0U5DNUPI1iAvfzvj4D9cM9vBJtfJcWnTQcq
e1RZ/8zGkHskBXcVlXgfNw54UgpmhtXth9w/9M7GflKYw8jt3myB9g4MZO8r8C27l/9GeHlxVW/y
e7X9AhvD5IgK8OhKyTtM1D5k4ogoV3BMyJ1bRPfPvoPsJ+Q5DNf9jXu4vHh+cfkjVPeX/kYwvTV6
091r6leghI4wF4oLjA6iRI5cSZFgCB0MXk+Lcxikr/dZGB0KWl+v/I0g8uObstwkvxAkBCgI7Crs
skMgSfcIUifJJMN3IIFz3M0wfkagwzB9u9MC6qDfu3/t3wiqPzefq88bDanPr0wDMZVIMc72/R05
wkRxV0KGePuBzGMXpJ8S5TBK32+1YDpkT98v/o1wWt3k8a80KALBhyuBKeaHDEptfwZzI+L7z7tY
gTiwXokfnzaHsfp+q4XV1e2I8JJ730M+8f0OCzA/TkoQIYcFUg5LmBfPTzbJmDy7gKVHlT/blJ+f
vUs+3XSb8tl/TVeVVVGZ9tmlvvlyc92ZbVpmp/v+/0K6fzJ9vtG/eGmGtngigRT6nmvsrtAkZCoM
cU4sx/lzshwGeufePURfPH8X/AjyztUWyv/LSzOQ7dfm99s1NGCkOP8eyXaBYkdCglUi9jVZkfs+
9CfkOQzW/Y0WUodyxvtLfyOYzjZJbfS9qn5F0rhdbnFO6X3CAbm7BROS0iX0a9Io7p99l9r/hDyH
Ybq/0YLpzYFax/2lvxFMLzflL4eJKASf+8rTPky3aaPEGFF6lzZai+Y7eZ692kSbxyfPYbD2b7cg
e39gNbZ/w+8EXJVnm+7xbOCf1TnAD0L+yAQW+7VEKY8AS4w4ZC+3H6tM9fInJHkArfs7LaA+eD8G
q29P+Y0wOjfXWVkN947o1zhBWBmDH0Tfk8QdJwjWpVzGCJZfrcvK939GoMNQfbvTguqQTX279jeC
ChzOL/aD6AgJ6UKCx7+VmnaQEmpb45AE2UXfnxDkMEL3N1oAXZz8aEv3l/5G+Jybz3Gy2S49ftmi
mUBd12Ww5hLqWwVjFyF2JKFMSBmsn28/VkLxUxIdhur7rRZYlwcc3/eLfyO4LgzU4X/l4hnJI8WV
C0smqO3efvazP3wkMUKQWLCDYP2EPIehur/RAuqQVd1f+hvBdLnpfqlJYXZEGRVK8a8w4D2UJDvC
WEiG5NfoBdWq3RLH0+IcBunrfRZG3psfPd/XK38niEz5S5tZEpqNUGWSDNzZrrejRy6H1dN2IXz7
saF5SowHkLm9zQLmkPFc3l74G+HyZ9JusnhTby2ouJ/GvyDDg7KRwASr+w6Va5kQOSLQwHKh1Hvn
6Kz108+LdRgw634Luf8eWEFZd/wPQ3hYtN18Yu+Kf07FIAzCD5aHy0gKyoGEC5ccjlBQ4tmyIR6W
5jBeX2/bE/x/i1phifa1gPzwe/6zRSvhR4wpqM6pg3kBcsmRYIRQZdnJk2IcVvfX2w6/0/+f0vbD
LJdvxKAVFALWt5SiHaLL47/evh4wnaxbH5l/X386/QysIwTR4RtPaTvE1x/vSm1voauwqXeKtN/u
udm03YvnyKVH1OXQ4ZWUb/vA6vmz4ebuF3LEXQ5JueQME0qg1lpWuovhpiPKJSVKESiZCwm3Pn/W
Vubup20ZHbIOiGpSSmgrfyNyXVb5FFXlN118/fez0hSXVVJ27YvnFNbI9d1lWzmFlND1FBwmFVUC
xnNBhvp68wZeCq5G/29MEjpN2imDpgyz65h0q0L31J+TefRShPmfmE/FpgNeVuqlikzSG8MedV6R
6d5jbdu1Xi3CsvBCOUWnbNDxus3UXPujMKP280lIv296JI5DYV6PuGappyM3Xbl5ih1P107U+xl2
ytc61/NlXYdp6eVG5VetSZz3GBX524QImngzyuTkuWp+7VZh1/t1jnjuh+EcILfPXC/lCf+QGyrL
FYv6iHiNUY6fDSLLvK7g6eghgmo/z5r5tO8b93wH9QOaxFtN7WsSmo+UQCcfA0UG6hL7msz7UHSS
51UwzuyEh271UmuWnMq20H5R8tDri6k41kwo37Ruf5YP6UWYjh9pkWOviIbN2DnRCWGqfKUpecnD
Lj+P5/ymiphat4pckTlkn6Kq1x7t6/li7km6EmliJo/mum89lQ2hF9IZarnfpvOBFzv4Xoxsl+8M
eEH2DIHiTNWO7lAF5eB8Uqb1HJGTi5yVpY9i511aZq/iMGsgmD721B/nJWhzO88R9OWB8QcJ3O68
ZHGc5ikdq8AhvfRxmpLjJAsdTxU99cLZRcHjz9uOZ6MHXBoGBiUlgbr7/vN00ZPRcVgVTBRPl04f
ueeYNc0KDVG8SsNZX4gRj0+odjvoYw/dKmHH+CpVEK5HWQWqi10v5I302yxE62lOxfHj74cOKVRQ
LJGkAmEoBOw/q3T7OpJa1QDjNB8zotcak7OWRGezStFqiqJoNVEVHc8qf5V1XeTHZZ9ei7rNVkXs
YM8URXVRzk3i8ca4sLb/p3AryhiFbJ0ryi24dRTlJhJFFRj5ges2ednpeT7FKh1OtK78xx8GzvMH
tSsGlFEsgaAIJcR9VdRRNaZ1CpYqwzk+hRkYHQ953jzxSodmlGLgpoFKBzPYtcDVU9hSbdoq6KeQ
nuo06vyZ11OQF1nvs1HU4NHScb3g1QSBvEwgYH5h69U4T6qsI/Bqw5Cm/lgm3apyU/PEZGIQsywN
QskVQW/fpfAfktD22J243VBltJ54FcTiNDJvpD4NtbtKE7WuKvQy1/V6KN4M5YnjfDDNtKK18Ls6
XSnni+scI62OnaL1u/D9VHReWZHjOV+P6POAtRdW1EvzzE+ob6b02B3qlRZBSPiJJus8al827mdq
6HoKtRe1myKcTwfnTOYioPTvrlnH6jTML2rGPFZwLy9RUIVXJCq9rp/Oddl5HR78omB+NtfeEBlP
dMOaVclx1GUe1Ql7YhbgrV3t2zjERgItVYwpQ5RZAVarVjlzkjVBmjjOcRHx2B/AEK7KlKfrtBaT
35BmPq4IOP+YpMgr5WBOOumKNWOFPnWHPHmV9F0ThM7kBk0qIs+Jmk2TxNIr8ZQd00i2T03eg2JD
f4QwSD8YpAXW7OU57acEaR1M0lelR2N/G5evxXvypTjnlVevuT9+IJPXYk9GHg/4myu+x364vNPS
XbZyXdWTTqL4K/P82z//87q+Kd92+uamu9jUtyTo779t+evf/3VxT3y3r9rmlN8ug8d9zTG3mdze
P35IKh9IG+8o8g/8+HM5JTQMd+z6h5xyb3m0zdNur7/LJ4E5QxESBLCx8kkuj4AUhRTUeZUL6zIC
Vvk1nwQ2jiu2aR7km7DYZup7PsmPYIENqSYkgoJuGy3/LJ/cm+0OdDoFVC2ZsvxOG45hlSWKn8Ro
pdjrtn8iUu677O/jbr/fiZAKJz1v81GsOxbnsTfP0/Qhxny8m2l3rPqvE20vDX5AbCtnS4WTTcNY
inWsG63fDHx2o3fROFdfduA7MP7WWr47ge/iQ3ljT/xizqTJQr5WmLXzVY0K5Xpg5Qx54FcL7FHS
dOET3vkhXVlOuQXs0yEq+XpsiSQe1L8i7VUTl38//jL7ge37y1gZhFCNW6dq4muDanqB0ECLt4Ob
uvx8kl05Bo6YufaKqanfPP7AB15IbqPQDvi1dOtebB/Y50qMZ1VsQuPT1sTJE1FzP5x9eyNp+WaZ
zIPbGcLWQ9aK4YxPJMR+nbU4PmdZnOILZDKT+U3blJPw3Jyi5tgt416fPP6CaD9IfBfASntqUbQZ
aye2NlHUN77EMhAEfakz0gyZ10RDX3hmEs55NUQoWxtcVbIE9y9x8cTy5SEdW34+j6aiz9kAKpCY
+URXXwQbkife76HBLa9QgaUOcurYeppa8ZdbTZUX9iZ9/bj2Hhp9+/3O9MhlmvCWaLbOSJLcuLAp
6rx0ksz8o2zxOzaWb6icgdVNzNg670T/JxoaCkvfWSzzPNvdFrvCa1j91TVu2LqrnHleu6PT6xWv
q0osFN/yBniMkJzyFLxBRU3qT5yP1GsaMKXV4+p/wLdxy3gK1Q8shaQ9KPK2Cd+IomjMn5DKKPes
c2IlrqBWQfjp4w97CGvL9+B0csqqrZ2grCbBL9ukjbs/i65zviwaX1iuppWucYeRyWCuULGeIupo
b0yyVj+BxnbGHwgEwlKWgnw5N3gKg8qRc3E8aFT363yYULKCRI6qhY+x/AmhVSiH2hFB1xncnZS8
Kt31XKJ8XNdJN4zL7FpYTqOp+iYkYyGDGmfzu0xP8esSiL7vHsfiIV1ZXmPIRokGyHEC7IzJOm+1
IOcRnarmQ8ZkNj6hqgdm1JYGtGuAsYzqTIpaBjqn06lTzO5rFSGdP5H/PzQ82R++CpPJBeXwwIgG
j56bjvQjn6t6/biOHhrech+mFxXwMTgP+hwQ6PKoWFPjwJpy2fCW8zAJKad8SmVA2z4DDCY5Ol7r
Tsm88AGWPWfKYY0aQfsKFU15WiNWDmudinm4XPQG26rrLrwCT6RFzsgD1cbJn0K27eWYRM20TH67
XiEmDVuvXCaCmtAuOelmMiovzorBXWZi3DKxMZka3mFY+mZtVNPTtsC99FIDK9QnHrD1PAc80nYv
xa6CpiiN3GIAiJtwqvUqjYgQl4Uz9/ws6sIiW48Rnsq/8kKSv00ZDeUTnvyhnIdbhpePUSiqeQBX
mMu8PoudNhSQ2WcK0jrZDSmFkkCXzr2fxLwujrNxjsSK04FUb3u34+aJ93/AgrhloFPIHSEzJwwK
4ZgVSQYRSChsPjE/0NZSDqkX76uX9d2YNLhRAXFnXa1nFPbdmoXznJ/U0OGZXkdtUX2pHToUJ3SW
JXs1QhWhvABGgUz/khmGCsYyS7BsWZYpq6shoQHU6Vvi81nd1OM4NMv8qF1XzDXsC5jGVATaqYcg
6hDNvYjI6PMi6W8rUTtJnkGayzSNaBDVo/zIILq9al2nWOZG7eJMA4Wh1HGEClgOKxnfIFnMnkn0
1D4xyx6wsi0PYdfK2qSZGB61DLppCPGppFq7n8YagcXFOHYrr0xMXXgYKoPRdV3MLV4Gy3YX9u6D
yVDmMIk01GVkWBivbnBbeJOhzkIPbhdRZzpnjeFarE3D0JpPfbSaeeWslsFuOQkeKrdMm3EOWhN1
wVyK1OO6Tp/wQQ/Yvt2q4ciNnRFS1SDFSeHjDqWrcKrwwkllmT6seiqJkmoOMKwbPTdGH8qIPpVI
PiS6Zc2I1yUd82gOIjF1F2YqXQjPTYzShfPGCsxxarqa6GkOnLBQp7gfs1VIJA0WwUqtqEzqntVd
BqN3Iab+QETrtQVKlslOt0a44ytkiWfZC4DV6XDsZ8T0Hs8EXeZHqWXKqetodwjbOWhQkh+3qoz8
ntH5+HHNbMPugXhx26fdkb0MWTzPyBmCwWE3sOzM+mPaZXUZdIPgC9/ACvmkF32ZZuEQEDDcN6qr
0jWiVbZsOU4tk+1KSIWGmQ9BRRk/lYqZVTqVC90NJfvYoq7IQzmnJojanL5M8kJc1GO+UHTLYiFQ
h1mGSBc0VRoiXzPc+iIes3j1OLgPGC21jJaFUZs5M5R56jIZz7Iu6s5NGOYLjcoyWaiPOj0yaXes
TTS0b8ngyvw105LHy+YNsaw2Q0nfRD0eISU0s5/V7OOkpvKJif+AbrYkiF2jZamTUSnDft3kMfJI
a7DXKGUWim4ZLalTisNU9qB556PGkN+VagyXwUqsGJvVs3acln8VneIGe6znS0W3rZXJ0MgY9Ws1
QNEYb0dvlytmC8eOv8mgHRzmLYw+pir2jcyMB1sG04Vqt6w1hjZY5WIXRqf4pklofhwl0cLK1nZL
6Z7ocDSSTCIYXM2mCHKhNKy8+LgsN9g2UXZHHzsiwnzK+jXrwsEbUY89VIfdshBFLFst4hpDv9M1
67KfS2+IkxuTzmiZ1rFlp+2su7qKB7Musph6nLKPTg/tuUU+7Jb+sjNh3JBpMsVOtxaNW67aMdm0
Zm4XDm6ZadOqMYVM2KxTrmKPp0nuGY3FwtEtOwXqkhMljgLRlUEXLbRHLkMR5ctaVHbLfTQUl8AS
N8GM4GAuby6B7bVyOke2y+bMdg/N7ozEzagKU0c9UFOKUnsOqVlQD7i7XgasZasoCbGuxgIia9jm
Zypt0arN0mlZMozxvvBGhzWJJmaCTpG/UYqvWkqulgluW2o7pcU0OV2QxM4rcI8fJywWlu9u2+M7
s10lSSFQKbogHWK5MjF7V2XhP+OhfOssIMtOy6x1tJLGBE7SJX6einOBm6cYNQ/EU2TFU2gLD3U7
Smdd5uPnZEIfMCteLlI4sqxUJkPkQLyeAhi27bwZtzH3JqAQLXO9txSmHaX3ETNxRnUXAGff/Yt2
4Ae8NpnRskxjS+vctSPT5NjNw8oERaXnVTWKT3FSh8t8DLKMNJRJI/pEm4BNegKCSQ2iZ091Xh/C
1DJRVXKa1E7RBcAeVReyjdBF7oT1h2WwWiaKO9xpONYPpmMcxh4phr+ETBZCatnoTCuVhnFmAs16
4iE5fswbuazEe1tg3JkudKDjkBAY20nbd9RMF4y2F4tU4loWWg1hGHUk6tZu6Di+k4bnyewurA/Y
hEqE6lrMDnbWsPHhdTGJj1JP+bJY4Vom6sSQp+sKdJLH5VUVVcdhES/z5DafjdbDREaoqa+ruT/R
A35J2bII6lqGWU+s41UNazteROeyGoNSh8varK5llknejbExIHRdvJ9746fiz2UzxDLJXKW6noG3
vKZx9kmP6krOfJmf2u6J2fdTfTZOA++CqU3Ru3nqcJAa0q6WCW5ZJCnDsQSiXhe0DlAJcJmdqFD9
tWxsK7vN8qRlArnOmiWQ3Tou38BWhWWBDTZA7KsFJnbT5C6E5DjhI1DPqbNSSvSLDIcqK2zKthcd
Zb2zbvhbXa0kVLGX6ARY9vtix1Hc0CaeOmC2ApljIG3toYa/Wza4ldkO0H+fpjJs1yiuT4DDqlYN
SbtFM4XanC5tjJs5OQwuc3ZJTH0NWwX0Qq1YdglU4MltpGrXuiCXDMYeDfDalynFMk00JEDIHBGU
jTFxz42M0rOGjnyhVizrjFva55DPwkRhM/dmN32f83hRgkWVZZujMnTIFFj+SKYu9V0a8mqFIQNK
FrkWqiwDrYeChtCr6YKI1htn6D9A8+H9Iq3bZK0etvhpTkAvxkRs1Zgs8YjEYlEeAQWhfSvScS+g
Hj2C4ON4aSr3bOybhRZqbzVICwE7sWPSBjKDfQ1AOFxLIfAyjds8WhNp4FyavgvcOr+iTu6nOl6U
pFBphU3NnHKKSNEGQAPH/lAg7SOaflkGp2WgE3QUWll0LRAM+MeoHc8Swd4uG9qyz1F3YSaxA9Ri
lA9eXonmuCzSZcyI22Nsd6NnxYZS9UDfCaCFNK/KuXolSLus7Q+HEO5PQ1PjNovRoIMK6C+51xrt
vHR6d3qzTDOWeQ4OAa9IDSDaT59byODGVn5aNLRNcOog8MQ17OQJMh69Gev61C2KZfPQ5jb1ocx4
mlMdzH0Tr/shwisnL6+XyW2Fz2SmYavHrA1UXPsZnV4V8qm0c2snP7ZcqM1iGhyoB/e10EFc9Mx4
WvD0ouH16A0pNpO/TH7LSFlWjmVWMR3kCfk7j+kHp87eLRvaMtERGI85F6EG++/bk77VyEM9Xdaq
o8Ky0gjHLNEEg+AUfSh6B/YAOPWfyyS3Y+jY1Jl24zZgOKHDeiZmorDvIY+zZUFaWHZK4yiSRuYw
JUfnKinwu6RZthaH85f3XUCesAYWzDB0OKmrzk1ew96URW0oanOWcjmFRdNPOiBhgQNH4u4KRUOy
iOkL+0v3Bceid1mfwEwM3XnyJt0EhC4kjP2wf6sYQ6cb21gHZV+7ntuL42aIllWHYdfDvuSdpsZQ
BSoH9/iyn/DLnI3LbMhmQakB9p2lTaQDEcIeITFPL5VOlvXNqM10UjBL3BFnOkBVf0lQc67dbqHc
lnXCPqUu5IPTBC2XH2CfzhVsa120iKPcMs5wpEUW1akOOGjGU0BC95qpkMv8IbcssyNp46SVaqBv
Eze+xtmVcdSyFNSmIrkurLNK5jZBlJAi9QYoVKyN6/BlirGpSGmqgJWWTmA3aip8aTh/kyfuvAxR
m4rUp4yHwLVrgllp7KOWvoJIuqx7Tm0aknFKWbGxgulSwQ7fDHztlLWxJ1WfLarhQId/30aBnuuq
aCxB91E8CL+E4lkQhrRZ1keADXL740+ZMVIXYR1Ip80avx/q4otRYli4aGR0f3xUYJcOyqkDHU/t
CrbppR5oiB0vCng24UiIcZRu79aByTn2XQ68cgKrX2/Z6JbFdjkw8FpS1kFLRdR5aMbZJpvGMlo4
vmWzY6K5HkbQTRWnlZd0xfsxR8tiHrPDKa6GwhEG9F7K+mRq3Rb24lbxySLN2HyjnvRkqvOhDtKQ
zR/g3IDohApZZ8sUYxOOCPhJhieAVZVh0x4LAzvLPRZW/KntmNvZdyBFtTlH0IzLqrLuQfOkHU61
lu/jJl9Wm6c25UhkBQaOsa4DQbu3SdReDVn3dpneLWuNwmkgeR41gSjV33BoJPJiSp/i1j6kFMtU
GyiZS8cUdUB0Kv8W0FQ4MVnRL5wyVmTtXGecZgIHAYClKo8D9cVzJkeslynGMlU9OdCjz2F01k/G
Y6g+y8qnWEy3Keih2WLZaZOMQK+TGHac8ywKPegWp+BsRDJmflSoKDsp6ml4a4o2PyUtcXjQxXHD
3sEWN9FcQv2v1W+VKPhJBn3J6iTNSso9kSdQjI/GRrqDN9O00e+HBjvGd6emzDZVHDuNzyGxxCvE
oNa+FrUZzSpHUCXzOXSpx1PTODINsBhjehpW6TD5yIVqwl8OMHunY0TSVqyIGGFM2OrczcdRo+IW
dtvh2RwXGI/zqu0LUv49CkrDy45yJ/3UIjicIZAzVn2gR3jfVd3NbJ26PZN+CX+KI/P5JCJzEqEq
UudclrAvzG1m/BZLNXg95vq0Tlo9B26l5HQ8FHlPV72mEVv3YqBQws5jOAclyuuignxWqcmXGg4i
8Yoq0ejlUIapOs0J6mgwg7YHn5GsP51np3ily96lK+r2/eyloQ7ntzlKK7EsC6GWwyxGanhmSBVw
FldQ9XE8HBG1zKHZTC9CwwkSybwOYl7chDR7G4pkmdw2z6uHTsyYY5CbmTBoVX4WMrSsOEisGgHr
gZmCoIIUwLksoxc6KvNUjqqFOrEyG+1GhGfQtAsiOIXEG7PmC0/1u0XugFh+MoXtrX0pXDj2YjL1
K9iglZxUpCuWuTJiOcqYJ64pMW+DSGf0nEL+Csx/031cJrvlKHUR9X1f91WQycj8qWUzQzG/lN1C
tVuesoGjK2CbiIKzUaCo7DGcwmE40bLNX3Boz36254IJMyprOO2lqsMCjsgY0mBs3GThKsemeaEy
QbNDYEbyqGDjGrelmT3hsKxZLVK+TfXqimYInbiDI0xo/mWo6Rlz2mU7OuDImH3l1GbQfTMJONzD
VcAj61ox5j5RKf6yTHbLXHvWzKQ3uA7yRs3SE1VDoMcOh6gs42LAKSX7LzDUZY7cMYIEAc4w8YwY
0nWSJAsTBJvvVYshTOcIQjj0aLQPjDLu187gBsuUY9ns4MJWaZaUcNpSlednnPSsg/N2NF/G76fY
sto2LSMgMlXghksjzuKSuH/DmnZaVgq22V5iLJq5aCFfhVLWeBrS0ATC7cTCSW9ZLSZwLliyjU5p
UkR+OzSRZ7qiWOZwbMoX0mg0I6yTA2cqyU0MbPObuTDFMuYnHGu+PynhALgyjdOsDhgXvXOaqRL5
bjgM7Ine4QP76qhN/ILtpmHIc1kGc46IfldnSV/5oShxvRraynkHG85eOY7K0xVkcZnyIwWL0ePY
Yaxahr7ND4N9utw1KeSfw9TE0neKFA6gKOKyzpcto22CGHfJDGuWrWcKOxS+LJII9p1NzdS5/iLr
sylis2s07HjFZUAISjJvHNIBjiPKaL8wwbJpYrydC11ieMBk4LCjeDYfgL1/vUx4y7Tzrpg6ZeYy
qHXZ+mNEvswdWyq4FY6jZkZtm4kigNz2OMfZGcbtshLA7RbKHR5X4ThuNMAJIkFH+9bPHAqthmF+
s0wpVrrcxbmO0NCXQWi0XJsYR17BkoWh0uaJDQL+9msJiAaJHp1PRTqQa+1AuFkku00Ua1NaVrRE
RQC51ivRzy/zJnriLJdtODmwVLR5YtEIfUauqzJoRxyfoVxLD/6O7bAsiNlUsSHjiewzUgQkk1Xk
pVI2Z7EwZbzMTG3CGFVjRXjpFoFgZeo3Sp5kFE3L4oBNGdN1GUWhSspA0Xg4b3VBfdGl/dXjmG4z
+0OKt4xUDdnUDwjiez7TBlJ+t43UOndRVa05rOrKRTkWsbk7cPpHGNadzoNZi0+wUL8oRPzh8Tc4
PHXI9iip3QY77V1oDcJ2LNghWIWp17SmvxlIs+zoAbI9ynZ3+ARy5TIOyzxQtQyhutPK04Izs8ik
CBx2tTd6hVMzzhqED6MY1vgI1x4cKbHMHcBfBtofXfFZTKyFYgcaOjStygSav3BuWpn2y1a6NjVQ
TjyUnERV4BrS1R7gkG49pquqZSmWa71B4SRt06sEXA7Db03nvolQuEj1cH7gvnLgzBA41E6D7FA0
ZatEQ4dmNqhcZLVwcu7+6CX4GCcDsucaCR2+6SenflvGbNkmNTgsbX90+FuFyLi4zbehVV7VBWFB
lzC5SOnEpgjWUDRyw2I75WMoNlWNvHJolCxUjLUYMlNXTmZKciB+wMlcPuwpbT7Ouar6heNbsMp+
CGvIbPMAxXxaych1LyvYz/dmkbOxWWUTT6DCNTTOKkLRWJ2lLnJfYThE2DxhULeVlh/9MbGJZXCg
Lx45N+DNuGHF6wah0pwkWd/oY1iIGXwMZ+nxdtWwfKzOnQlWBee1SJviI0aEHhuO51NBnYl5ag4N
nK4wOVn2uijZiP2iaabEn6M4nD9V4ZSY47KGmOsblo7XpKD0Zf9/nH3ZlqyotvYTOYaKotyqEZGR
/WoyV3PjqNWUKKAoKMLTny/21Vnx7zr1j7itxjQQJrP5Gj3Ye9/z7Uja1eER0MDgVaz6LHzmCfgt
H8RFp+Lz2JfaNCjYsoB/u7iaQ9Ozex40j0KD/9r0TyRtp+3nbYt+VaAD1zinF0LyoWuT4Xljgj2m
fdrddsGSa0jcFIl8QndUnNI9/k3T+QNLutfb3vxy6/6vVBK1plcRdeJEAnC2Ms3O6WT+TUjjcmL+
21a5uvjWNVJdMLs4zRpaHefFBOka5oF6aBwqhO5MGZX8222/5OoaTGZ4ImRbLk6RjughE04eg5bd
221PT/9cJ+7bFTUiEadtyngTteGLHdJ/W6fLYv+3dbq6QyCn269iWcWJyrX/BFR19lLybv9rH5Lo
Xzqb//QnroJO3LKiS/UsDmYngjbczgt0ibcFzfZz78Bo+5ei+h8++TVqDvCEbt2o7A5db4U4rvme
AB0WyUOvQpnWQHTf1lWC6OqfX6Tj6J20i8SijSlUyzP6BYHoxpyquDrQEQRH0AgYxSnBOM4Sd7Qk
+ZcA/Q9f4hpEVxBgOQM4uI3o5sKemTT5cSoZ5v6022R8E7qAFJe//r/OdY5n074vIsh0QEgQXPfu
K5uL26itEJP/8+nGs7nv/TKciiK3R2Cuy6rlyW3FCrkG0m09WpFkTfipz8rsqDevmpL1N9VxEBn+
89VjqhMpC9k2ydbfxy2psoneuOZXx9iTWJrJ4tEhZIeWzUfVpzfVh/Bb/POtPYTQesNE24g+fSjy
6GGmt3XxYOL456MBK7wI4fZtowc33w8wKDhFOfl0U9i8htC1ecE3TyJs9qQzB62XrPJMZsfbnn51
SmMmljaPo/5U9EY/APX6Ze78beKwsJX4c106WnTRlq79SfpUHldmx7t4lrdBUck1jC7yO+YpaulP
/TDMjeblY1Qs5nDbulwdz32I59WQiTVWZf1+TFP3phchbmsqwrbmz5XhE7OzzEbWjNv8LCCdPizT
bZf4NZTO833vVIdEStq1r8Z1jOsg83+JvJef/1+u2Wsk3QZ0fgDDD4fIbFMF1FitKRSFb1vzqxMa
INJjNqt7sJaUr8dOT3PVLiO7DZAGQeo/F50pD86FyBmIVlOAgrhsl4dpF/1tPEhyjaZb6diOxUxY
o1zAzPYDUAD/sjL/adX+l3W/xtJlNCQQp+r4KfHwpniIe5WDYNRBy/MzlJKmU5+zQKpi3lR+oOiu
uXq2It+gkKmpP84ri+dD0EmX/qWKPN1ObUn64qYOPLl2sZDMkkDK3Bz6Yl+OeWuhKRyJ2+ZqMMn4
86MRl5IghTUH4hQHysJ+BqVy/5d1/YftfA0g3KM5gWSIvVR6i+3OPYnL9cCNMGNz05a+RhCOfW9p
mfCi2RdOEVv9sI41z2lCbiubriGEixVr2Fq9HtaJ64MqM9dolt3UJIcs/59rj2wzJ5qo9ZBcJMtc
PoNknhU3QcNh7PXnw3WxZaa1ePi2QnZammyuJpneBk8k+VUikfEVRP51XA/pAP8dIpKhQn/vx21f
9SpQTQKeRjFp7WFLuapKWLg0857Ft13J1/jBDjDZOIuIPUwABVWTWLpnWRD7ftO7X8MHM6c1Sehs
DxHDwCYToTv0Pr9tYa6hg/3ikgkzZHuAvGb6Oqpd/KBxKG7L4K6xgyHnbrbrZg7jCBMmiG5DzCZr
bxNsgTPWn/txdTMkswpvDr5IQiVisdRwcfp826pfbfZcrDQiM149KMi1OOv/jhd+G5eQXCt9RUGr
uZVkPXRgzzTMcV4jqN02vCfX2K8AGkTbb0isCp3+MIp8Ujy9jV5NrqFfXKH3OOlsPfTxEle7TttD
2wJG938v+j+UidfoL5mIORUTKY+0lfn2ylfVq6OnqVyO2aJxC/7ff+YfLpFrJFi7kTZLBvyIPC2j
Zkvzrh739TYkGLnW+9IcDl+W4uldN/ZNCRhYzSb/67ZXvypxxYAzBTzjctC79nWv5qExqr3t9rhG
gjGdxVbl+XLYxLodFS/TCgLG4bbrg1wdVw8XKxoWtxws/MqOiRFvcDbKb/ykV8c1cJWFCb2egy55
USu5DzUgqbfB/jHV/zPSjIUvbFG2+hCpaKmHoMeKaH+bchMY0H8+vc1gzJYMVB96O/M65ErWJZTr
b0torjFga+LRcl668jgMY/gcYr2/D/H4b1Ly/3CUrlFgLXEuWQFWPuRLAj7K5dbWsEqsbtrt6VWt
C4cbtKs9Y8csQut8i35Ocvx826OvKl2RpEkL/4ziCJ2vVlZbADrR8t18ve3xV+c0kROZQgwLq1yr
EQDcYaf8kSZyLG87q9dyX9qUK1JhzY7MJLBcTO9lfGM6cw3+ghDXbH2KR6sM198FDzHeBkgk18gv
+DP0LS9mdgwX6SPhkqzOeOlu3C5Xx3SIJbfBT1kDFa67cdGvMb1NTZBcw77iHKAiolTWUMAfhjF6
zMb+w01b5f+BfEFGiC9kzJqUrio5ZVqCd82dWt9ue/5Vz3jUyTzIdSqO2ZTskFDPTHZ/oer9m57g
5TD+l0r3Gs/VR0JnpWvpUenI3Nl229SzKeKuO4CnWrTnTgXHn2xo/z+K6//Ue//tj14d38KnLXwH
Z4nab3fjXieyl6k+CIFTJ4+83YWs5knBrqYayYy7fR/8MhbnSWrK1RGF9SBUJYPY/Jm3Pmr/IsQB
djfGgLSKigw+OFchydHzo6BJqZ8207qEnvcoK2ZRLUF2UV/FhPWkqxZbaCRCE8Wnq3I2T/CCXbha
kyoTRa/OJAjIPTceBX0B/8R5c0stPBn2T5CQc1tf5QIWP5D59v1uxipha0SzinlIw4u7RAsK6XuF
nqVVFXgFcsULmmIa33SqUA0MxVD+rbTCP17WOdsamMZCwnTFCol621zan4Jfd7guiZiY8a8JTdti
rfYliRNXweuy49/GPhPsp+pWGP2AyBmmRVVQ+xr81wtI704H5Xf4yEG6sHauN4loChAn20PAyCY9
RGm7m7otsdNYvVHnc9WkW8jjh6TcKDv2+RoUeGHz5O/gEjDWBdUbfRritS+buCeO1LygM7KwUpVN
qSCAW+1zR+cR+M1h4l1jGYrmokaHZO8mvNk8LkVVprQAb2TrT21WIG1ELKFqvcfXmnhfLSUyu4ol
kVTNqsb0+wx/1wa2lnvxc+2DJ0e9TLl4Dkta0nc+p0XxTGxLyGNoebl2jQzgqGRH5tYEigiBFqt8
AkOjxPfSfa/xcl0cWLceY6gaIxtT8RTEnadkdz/mUvVTV08bmsHnAgwk9jnZi934Wo4ZnMS6MrrI
QMpVwi8VLJYA0BYUdIp1Ww8e33KazmmORlp6pmIseSWoYEcq+FhPdHfwiuW5j8x2ySw38xCvRhzc
ghj1TKduHT7ve9qNJbbDlK7HgeRmr6eOZylUYrmXDeoaXn4rLRmnB7YHNIF4HsOIt3LaoplfsTIv
UmRQ1hJCagYz6eEDfHUXeoTAitgfxtQl6GrHFtpqAWNmu3XgbsXeUFj+cgqRtViuP1IZgTOzbEWm
PxW5SsqGtyYffqD2KSUOjcqmrTFDPplnscYd/Qx41qyOgy9AE2JTPOX3IY9S8ZhwJ8KvfpTTCsbM
Ek3Z84xDyw+j5j49a5UM8xceqTJOEd5ER/OqUBnTz7G1IvmRDS1sh6u2Y6qD4+W25ffx0mfT18FR
n9fQvI/BRu8cSRiknXMqf7bWdaKrxCzKHzBmnvUXsMsDrzFdwt0Fnsfkn4DqMyX+5ynKfk7DsoWz
SrX3n0WIk6TWHCfp55Bhm991Ig3PlsE/NE7ncngpl7Wgh7jsNf84C76HVweCB2yOZQrdgLK5KBHT
s3F2HP8WmNzwh4HOxJ+maZDtaU5ZsjysMyvSeshIln4raZqxX4kT7TMo5NE9xkjhJ6gtqhpc3jUd
BIKiZu9D6e7hIbGFO4gHka+S9RlrtATT8UPhuRyfk67tk7Ob4BV8iGY+7HfMLzE9FXQX8ZeYtqL9
yGfW6Vp7G0ETcYiZAYlGURj5bcHky5OJg43PRFMt32Dc0U4va84Kfoy5mIrG7sOG2OnycuFH4KeT
5WlmG/0poQkw1i36bu6F7/GCUMKn3R1oPtmla2JMq7YHMUDg+Nh2qwa9Jiq27jMvDcvOSmtNK9tG
C/3BORt03Y1G2KEqx6SN4T2Ukf1spDK2sS6No8aaMYV/pgxOfyOW4Q2aPO4SyBnueIs+6sxSDXtk
xsN4keSpIGgXxPPsQEw75Hpx39PYOwp7tQ724zWsIOgT0qXud4sjXNSD5KmqqXL59MXP8GeEwJFS
kDyriAihPzsLluxnD3+6pa34bIsd8T5oN03VYHFNuwod7838dOtG8ndYcCy4EATUathHiadcPqS2
63KAiSMmnYfRpSqvwP0c85NkCROHDabW0lddYsvw4HbToWuxw1mK3cWtR44IJhvnZwOXtagKS99H
n2gulrThGV2jBpbTCWsKH8LwvsSBDHebDY6dVjVFbTO7tPWPBOZdr3Fihv4TusjwFq16KS07QjW+
s/dMoIJ59ugrlcdM9LjvbNvmM3DeGd8fFUy9RT2FJbF1ppciAm9hMW3vwJ4LJvloY6FAxhgza1/7
HabPdxNGxsPzBKW7fq42n8FAB7ri1ewWlpwTwox9yc0cjX+l/V7KRyqJwR4buZL8F5FlwE5QkGwz
h6kr++2IX7YPh1yJzLxRsfH23nT9QM4g0VL5tC4pPLcOCEeSNrBKIu3vAKlkaJobPuR3Zuq7Dthm
MLCwR0roKN3zwXp9pwdFgBlOgSGOD0bD9bDarB/TT/ib5fuWcLt/lxCNByedpXzK6hnyi10dIT61
9d7q/dOQUkvuSqbBdYFpNsCqalvKqPZ6tbCUWya3g0CyFUmNgULJX/G6ef6yO9/1d9GYZpgc9a2I
1s9KhWm8B3SXB2RFY9h/4tYwo4BGKsx6P1wmNSSuCZ8LmIPDyVsZROLg23M54NNDaJbCcOzRISDP
L3C/MPCWtZzZu91Sll9u7p1DE6DDMhpTWYZTHkOvrgtrV8+98/4DYbtkMBtfS3osMoX4VgnihuUl
tkk5/xUWo7Ohknbb87PPSLw/Z9j9/OtgdljQ4EeSqX0RaIe5j6XAIt6HdFj2ZiRrbu9w/0e6w+Km
aju4UBSuQ/Jkp4CPuXTbcXMiUm9F4q163bBm2/08AD/4Mmw97+ts4JP5umt4iX9TaeFLVUEhLB41
VorI7tcIzdT4Far1GftrgvKK+D7LWaQXS/uxJbUa0qG4U4U1Hvkbhx3uVM3R6nEVyh3XB7I9SMbS
KN+KxkCkYfKAjRbRD6jK+6yOcakP57DO4nOxYn8fBEx7ad3vAfMXVYzZlzwFLqImvmyHGrVoVsAR
cSrWUyqLnG4V2WM1P2s+c1COE8h3HjWDP/UTUdpFsqJgYP01TLPdj3nSZ9tLMsYL9HcxZ2Wf4Xfv
+HGTcMp5nVNOvpYGLi+NyVq0Aso+svTZj7otjvEyuPQF8ycyfpSiMOEhGcZ5QsDMcDYAiwdQrTwJ
iKguT62STO91mWXdqwfyJap32qvtowluBiEavFe4KEPGsBU1HNx7/SIMekwVV52cD8SDVyuPoKgl
h7Il49gscZviS/RcJk/Zqi9OrtRckp8SaF/e1azc8rRR6xwnayXC7r8MpYRqUhUUWIufNcht5L0z
dIKD84qMq+bdENXJAFU4XyO6b1XhKLFf0hWyB3cddRr3fbHHSNMJCLzaVp5kkT33eIX4wzqNtqjT
nM6N8HwdT2LHUf+Wx4vbjmkhZAJnkgWSZ0nWk7IhEjjSypAkHBkuI2erJW8H87wCOsXGWlFVyEdh
Wv9S+osBalgCeTBlKeJDCQebHdcoUo5mCRnCvpNb1J0FHXP7eZVtsn0clzWpMWiY0+9etm6rW8ez
O6RrcM0UYNFMmLpVyz7wO25hoz1m4FXjsiV1CJbpaoIZEm3sEqd3HfKBL04V5KGDlJKqKBtmU/Mk
pR00W3VaTVM20PvSdf5XBvbP8JTi6KhTGExgT3OULq+xg8QrSiBiHztapgG5U5Itr1ukgSS3e1FT
0MifMBQBWRvmpQRq5KAhP/mlTN8mF3UHkQ5UVErt9mETkr10Dgr6jcA2huX56uqUt/1dlmXscaWd
v++SXX733TZ8YkQudR/TDzJf1Fs+sJFVXawNYCerFGKu9rhnzlQdsl1/9HCP83d0S7t3muz63g6+
ZA22M61VWMN+HJchv/eAL2ZvLiqLT510QC00qR2L6K5VxeZk1WLnlqDJex7/6m3r7VueU+qrrVd7
CShnsjnf9Bc9gLP0e4BsSrkkXsNZd55NijqmJ9PQdHRLovstycDGBq3UxfcLT1r2bKLd2OMGnn/8
HqhMac18ttmHNdN59x2Zq5oPuU2j9E73us8eh32TMHvtxk1WLtFL+U5WqeOXmaxEHyDT4EdIEhjK
z1O0Mfkt4vASHurc93nfxGbgtlrzHqkos2vR14tEjuKqlkSEyMrnfu1/7mVO5sdtn7bwA6ZUDukQ
t2WO3S1xtnJdDSAMDQeo6LTpaSllP3zYE9T+h2nMiDraAnGnQUXTFef5Ar87zIVKyQtINUP+APws
SZqE7Tk7J6BN7X/34Aeol9XYUse1Z93G781sSEwrCIqUmDGGIZX+A0rjIkUVDMhmeDBGGsQFPhYu
edIKR/KTQLHqvolcsHM2Yc5EjHLFt8QQEX1XmFKiTN6nHCaIaELzGrsDyVLVrhuiu1nWvdlUt5Rf
KDj99r10iO1fjZlZOjR5MUe4r9oxj7ZP1IVhh7N6mhaksrZdVM1aItNnE8rd/52B7i9/LT3YbIdy
gJPgRy/5ziA4kE/LKzyec7Efxg3qrifWR+n0SnHKEBFjsswlwhPfCzQL+Qha891AYu7uiOAiVk0W
FqQAlaSUdpCBn1B/IOMb5tpv+pKLwMbFug+DXZbOnZjoxPIuTTRtx2mILDsbw9YcXywwtzRzKvft
u2A5uEiUC2a+Wyfm7ai7WEU1E2vy0M9dS+sZ02T76Ich6/BJih5kQIMue73obUZSOlPIybyvASq5
IEjP7ePUpfPJtXv5cSapt8gO8hD0i5dSVgvsOiuQwrqVwF+sHKajd2Xu6w4Op+s5EIMCjbO1qIx1
U6Qru1pnPhSJK/jfG6xNykMQccwb6i73atUZeEzctUizH3tIc2HXkUSR+3aAZeqD7vz0hZVYhIZY
myWyinvgBt6NDEOELNXH0WkP2Ncn5AFJcW9xBQx/OUf6E0qAhH2bIHFe8DpnXdx/1FvOOSShE0X7
tcImy0ldIqp6VHMRiHOh4En/XA4uDvWCA/8mklwdZNvTEUetXe+nGB2MJ/QrSP5ajjsV925b2A90
Yr4i9bAphaUKBQR8gkdM+nFMu/Y79CyGvukUgmI/LOLJ2hiZWYDAiDvLouS1Dh6GI8D/x3d9sRD5
NFti5NPSruZh1Xoa/oJBtP0dzcKYZl8jfMZsL97Fml2GO6LE3b5n7p0il7BNF2bk6sA12b2SrlBH
kJUZrQbtOuQGGFVuMLsrd/RrEQkN+jt2eHagI8CBsbx0ekD8Xt4FkrEqzYFAP6OVzswjmcs5eiUF
QHwABRVjt5032nVW4qOsPjZgdLdDf9hjUg7FYShp/6Gb4Q1/SEBzmP/et1RsdcTRufoOrQYY1C55
abLDyFOfYmv26aelRz1y8uNgqnRAANXVti5wsevSlf8sc2XSd+JWvtVemQTVTpHJba+GrZTRt75P
2h/lJTW5K3ewzN881b+tkDZDusvmBMmsysR6x+AJUtaMLur3lOPIViUsO2rYgsTZQbKs/E/zT5CA
RfDlAfqWbYZSBqbqxz0tXPFVdxED/7hnLTqDEVNQRjIaEgUNkhLl7nM6TT+l3EmCOJfxYXyHUhsb
6nThjtwNNvO/UDp34WGRaftbcRlYDv9vv6WPirtsfovamOa/E1hm5L9QWnJ0RoYuf2TTIhA7Yu7r
tEtm97qwttCgGmG2lHW0i1/7iFJ0s5F6xA+5g6DokW0LTZvdhpgcNrqZrZJq3T9BEznJvuiFbR+i
KDNfyrZI3gCgsOE0tWCL3EUTCuNdqn070KyEoG8YNv0Fay4exkQA1kYHGHBD4ySbzhNnbK5zPSpX
6agVX8HU3as5B8tH68zRh2XX0WtB3f5EWeDlcWohvXCQud9PM2wlTomW8TmDTTJi3kjMO2dd7l90
N4E9vG3Q+6nyeW3tJ7dC4vU7BERQnBnvMv4VrWFSVHTzWIfUDQPCAiMJmZBxFOAfl7F94ztFkkjQ
Sug6ZBlDHkEetghRswAGnx/yskPfxMFeHT4lxRL6U6pj/Q759UF8TMsJJPAdDgwfe7xIRfot0WuN
sO2tqxb0xsiLFrzIaqLxOm/T1LrpOMztwOs0K7T7ccG6nqdRKvWwF0WQ+BsiMh9Fkjn5QrrCIWHz
PTmWpY6mO0AoC/cBrejxgDAxjsclzwfTpHyTCeByMIY9TC5GEIE+xj2+BdoRrc4njXLbAbS8eW8/
mogPWz3mayLvo2hT4QT5sfArymGbVElYQz50YdpxfNoSyyFcfBAsW+t5tu6eTAkSTt6PD17z/CPQ
yzMYAtB3RJ8DQg0kK9qvUQCc/FiCIePf0GfaN1xEJk5+2XLp0gIeOCKgPWDkqsfziAlF/52H2aga
XwqE91JwZOaImHJTNZ9bDf1yiBexJ0iklUXNHNXreZ+yuTwVsOWGNWq70bKvohyyh0fHyOUQRsPW
dXBXnFExIfiIZgiGubMFKYNV6bRbiWOMedfvFXdne9aLjbtmg6J2DCSmSrPkfcqQoTWbYwuvi2yj
4PpY6sV7TyFT08TQm++/SjQ0skqNK+dv8R4QPbooosk9LRKV14qlMm0mdMO2eho3tLYqkKD2rhnA
QotfMj0v5QcYgvRb5aECrQ+rb/Op8mnIkMEwndif0QJXhSoH1YN9gJfNVpy41674SfGj3BeDBJU+
5iaRRZ3JQqSvsnMxRJM1igLeG6U+ehD4xTEdTKx8lYNsv6GBycfQoVC3aDlgU+9ICmGb3s7wumam
feJT3IdzksX7+MQ0+rQV1cRBL13z5Xeck54/p6EdAe5pYzHereUWpa8g2BUUZ2ohwWH+M3p9hH+j
W46Ai2lVY6qSrz9Gp0wEg8Rgy3Mk0U75Gkt1+UIUhU+TLEwPYC2iAFPPK/qHoga/wpq1ghZLkj7E
NM1RXOY2Gu964Cy2Hy71zDQtpa09OcRr1yy51uIgCSnnJoUjjRXVvCjPj6gGJXtoM8ivAXwpL/Zg
cEubmoH3bL9vbVyUNXgiHcsbKDHEOFB9qzDPxih06u7ptpOAnMXq7A5NggnT+hm5XYU+bCIqMAvD
0MzYBvKY7Wsy/y76XMgItUOSWQK/W4iY/K2FkuBzCUzILC5ThTwxqyO5sBNNder3s0hKUr5DM1rZ
R4fSftf44X02ZMhBdjK95EUv9y8Rfg2LKp5YMq3Hi5o1CtKtDFv2vF4q6Ic2msSO5At4WQhM+bbr
XrxKDIqVZSUUBzwT6FkVNWYtOarV2Cg2/uw9qmsA5Hyh4t+L3aIZyUCRo2CaLOi2G9xqpuXesGkt
X3IEjw6pYjmEX4JjGvF9GNwkjlmXjZHD6moywouZLv2HDOk+znLKiiw/aqRG82+us9yVlU0Y1Jpd
ka3l5wT9uR72L+j/2x9syVbxrqN1il6nDgOfD9ulUIVigS9lWhfbDF1j0Ob0Is9cYe6FTZJpclwK
FD70AB/FdX4AA7DLXR0wQ5pQ6fZL0RdNnFNbPjiNSdIjsuuSPiItysynUQ5iuS864qZztMIr/TuJ
4zau6SVnO66TitZKFqmLHqcY6lQfotWsPWIcZOhrhsx4PPhVlctzbyyILiqPi+1zkMAF1mVsMOTp
iRwhMbN0kf1ZUqPbz8QZBP8R/gbDFu6jAPtupKzQNZRnpzvikU/B4rpOit2ud34aGblb0GV3Jylo
iN/RVczz+15gEljrWAEAcADxNF7KBnszoLd16ahFx3lJ07UmVA1RhTP3RLXxGWaNOeQxjnECaPV8
7KME8x46YsTjKwmLtbLy867zZuFFnt3ZfWXhTmd7FI+QdEvdytDT6+CVNq0sGR7zZDHmPTdQVf9d
dNmqHpHY9sVR5nxln5zDaKaRXTl0YCcCkPbaj6OkD20nR/HJlViYB5+WwtzHKyx1nja8awpHcx/y
12EtVHe/DwsTbyj0+nar4xXZ8twMU6nQts6g0dbH9YrDrKMa2h/U6wZzwKJkRwE44EXCuPgGBcPY
JDVjEMBUB4VRkFnPSMAWLKwtBr284p4e0XgGGAejNORuzH8iWHaQq1jORXjD9KTdjxtO8pGFUDyi
iKbRQxq1DIkdjaFel17GeGV6igdK9UkMxZw/BjmBopukfrLfXL8yiFaIFdIhR9vp3fMqcTQvMONM
AbqKZ1NuNUVjw3xXGyTrXyfILpj0eJF6TdDT2HOYu5dLYNtQM+WcaLxaLo5y1tDnfGmz8ZyBXO7u
5lGvpOk2r8fH1ECnBi3SGPPWyS/FeuzRxE+qyCRJdMSM0vaNLDuGslPPRiNDIqonf+0FXOQf2tAN
+0dIMmQWvXfeLuEXGXPS/dBiiuU5JqA6nmN0fecn0MsX+1lCkhq5zZhn+2OSRcb/7ed80I/ed5FB
g29PyzowpCMV+ssrZiu9MQD7zTZ7WmNlXG09jEPPC15haNaQpqIGNp5iZp5lF4zqVh4Z4MHPcoMz
8FvsRGeeFhuS8X84+7LmOpVszb9y4zzfrAuZDEnHrXpgzxpAk23ZL4Rs6TAPCSQk/Pr+0K3ulvFm
06GoE1Fhyd5scli5cq1vuLJhezdOs20H4Do47QBn+MY2kp8o8xG2TUxOqgZirbjPbJoCqz3fIbNO
cUAikE7X/L6uet8hdcc2AyF6jc3CRQ26RGVOI+hUKFchk6hNx2/sLiPgpcd2/Cqn8/HVluDZQ97A
DE+idAbd1RDvskdW17TF3gvNXLRuxRsQ/VFiglGUHWmxtmXUJIDXsFAEHo3stt8jjEILscuKuHtr
E1Wpm3K0c/NbraRl4PIiEnk1DPaovnE7rzp/0nBkxyaXgZtD7Ea4yEbDqVheqQ5nLhqYd3wYHPuq
icA08NAoyaHBgNx4RGlLpKhamTCuNMz2BcRVwV0Qi2i/U1aVompXi+gBMAkdGVEHU+aHBMhGnIvw
2IB2o9PxwPlqV5oDuHahoZ/VHYqgFmXrxuD7GW7JgSNgG/S+a/mGQlKI4i0KNlr7gmrFGBPXapG+
Jq6JKNuihpiVYHu4EKnHvXOvQA+FOVChDCv6Dob1IGtX9jCxEYe8a8042fQC+uHIQzVLmfq2ZhGg
HNv/bOoW8rzE5Ad0qli70YAIalzCWxFsIJTMvjD8a3Ld9VFYnZxoqv2GuH6raoqZRuCXtKl3qBaM
EkhlEpDTfwZSaWpojOwIoW6ltpqVlNIdh8j00bAq5NYKQP7+HIJprixkDUaRl0WT7TTnOTGerO5z
CPW5oJCZsQ7tGnwuix84ihax+UkKjT5DdZZQa3SC2Lb3OCY1FJGcTrttEK2bFQ7vgmAVWga/oyNR
CqMtEGnoTBDsPxGVcXud96SEBmJTVyg40S6BLYDtCHqnGpRuccFKiLYpicI8XYZQTaiic2ijGbAs
RItGxaS29yXcTLNtDGbILcCDYoN8De1H9OL46fKTlsBUMyxoLRosNWCK9xAEEPZjO5SB3FYh8txt
j5MJ6qRQJMmQlaqhWBnhBQjnXJ0oAT4Mpwk19xaHJ0cL2ZmdQK155YWWPn2GPqvg6NfYkWMCOZL/
TGv9a8+rYAUuvvTZM3go0nSRV2Fg7gfYfrhRPZximbFPfvgMYdbqeluU0jL3qEHv0EiN3UBH5fHy
NC998xk8NFBd3JpObO1DjTQ407vA1SOc/p/79OmpH3jQNK0Y0EEYFzrm0OZtHbhMjuXj5Q9fWKEa
+/3DrVrP+0olWC6R7dDXBjWlfqNZA4WvEKd55VYSaOwjmEJm9Sl7PjbXs4l42NuQETL3sEM1vxmi
brxER3n18gu9B9czu3uuZmMnA0NZKDT2OXciVKCdYujRXMH/3ga9tb4ayLzxk8LQC+sQV8lTMsZP
OlaaeQyaWEa4q4TRDu6Mr6pjsG52Wxsp2f98u//6pf5X+Fbe/c/3aP713/jzr7LCZT+M2tkf//VU
5vjvv6d/83//zu//4l+Ht9J7yd+a+V/67d/gc//93O1L+/LbH3bIy9vhXr7Vw8NbI7P2/fPxDae/
+f/7y/94e/+Up6F6++dfv9BtaadPgzJY8de/f3V6/edfE+3wvz5+/L9/N33/f/61QenoZf7X316a
9p9/QTLlHzYq0JQC0GUzY6KJ9G/Tb2z2D1PTGchjhqEZ1Jl43QXcTqN//mXiVziHdU1zTKqDQ49N
0ZRy+pVu/gNCi5zDTg60b0YN+tf/+Vq/zcv/m6f/KGR+V8ZF2+CZ584IbtDZlrbxrTNFWuGjnXgA
uONKy4YQKCfpdqKz0JTJtx/G498P/vigs4cRHjTb3RKV7hhNB+FLOrxkUu3jlOLSbWquNQZrdGd9
Otr+2BR4ymybY0pbUVa88ivbukMoNHwbYJ8NKQu6qcQQol9tb4TqpuupvRltxzez7O/PvSH9PcSE
Nk0tcyJFVgGadC2JbxXwvJuINke5RmSaKMTn3m92pI814L5mwgyfaNpTokengUce7O4fhRF+Zyie
xdWwQ2Jx+Y2m0+7c02bHOk9qKxaYSh9okY2mUqCd7hO1z4P+OqmA31pTVl14qzmWHJBjXOE0Zfpp
bL5oRnPkcbzTNe46zjPS10erFV/4Gv9uWtlnXmouJVoDaKkL0zZ8LR1cVgydGwAjNXb01+VBe88h
zz1gdr73JbAJUEE1/KEq02+EtiVKT3CVBd72h6MppGOcmbueKn038vDvvGjoMWvJD1UByGeXMOpa
+SLTNJ37IrNcIMclvwkUpg+6c8eG9Fv1C+r4CoVWEJp+CIgZMGjPlRpg2pefuLBe5vcAm9CBKz2j
vjlYvyIdMJmGnJjENTfJtq1yTlW7psK4NIuzcFLKMRxAyqB+SVrq2kFkbEqdaEfK0Zn43NvMYokG
4azQgHSQ7/TA86nvZTSeLLbvinRrFN4YvF5+zNKbzMJGq9e2bQcF9VHa2gxpGG5Hs7+terrm0vhO
4Tu3DmZBA0anpLLMnvm4c+5QWgTsa5/KtyFTrh0+JKJEPS3bEtA3yluT7srkCn1Oap1CoOkb89kE
WA1/Ktr7aoKgJFcZ2hV29jeL1ZbXV4gC+C3wV8fpL41XkHY+qeQN9alNUyX7Zi30LY3TLBilnQkR
oU7nfppHbtwVcmPLRE21r+p4eSamtXNmnOZXinZEWRt9zPBOK/p+z4rUPpag0K5sjoUDcC54inp0
UKuWhHeBM5TA06PWhT4KqntD0e3aakUzZ2ELarPgE1L0vpK24n6MqYDoSuIOvYIYuUQbG04QWnNq
1swoF6L2XAgVcJuus7s6ussBS0GXBcjqTPsWmeMN78fnIdF88GGxgtYWwHtOcm5+ppXx4YJAQA0x
7ToL7wpO7gO9uePpiDt0ixq27Eyt3fDIKoCxo/xHBNWjjUI1emeOujjSglzXIRCYheh2tAy+o2HV
uwRgaBRBhzfg2SAyROPtGDEgs02Aa6KKnFqeAGRNqlXxsHdy0bk3mEUtk2WW1jKS3RHQEURVAwxR
ZoAL2PaR8eILelroYvwtggKosn0w6sHNmDwnnZbuO/5M0nHTMtrcVD3a1ZeX/Pk6BWdzjaUmrVlM
DC3wrHYfV48a7/Z6cIc/hE7kdsltrBuHQp4uP+38FmBz50JTOpZhN5J4ekWRqpTiUBiR4/LqW8W+
XX7EQpSY3/Nw2AK9yQIUJjXjVQ78oCJA1UthfopUy435rc7hJckyALH9ggLPTYL2SUvWqkbnx8eY
X+l4KpViuZn5HQrYtyMVZNcxyu9HzXoCPnrNOGoh55+LlaaGsMIRrE7faMMrXelbs7vvrW9AbOxB
kfoMb5r/oVkadTJNxz5IfRJkzSGn3R5sBW1lIZ2P1H9IlkYjUYaeNyCl6FYA4Dm4WT1d+ezzEfQP
wdJ4HFESLJPE1/pmuKrKatyNhBtummBr2EhGzbj32wENussr9vykM2f6+YeoVgcBTSdiv59kmwnp
A7zdEapkV0m8onW29IBZ2AROIKgMgyZ+K0m8rQw4Eqf9c90jQpL26fJLLFy8/hBOrqCdI0IAOHwd
8J8TmL3ak5mJ8qedGuHOBqBnqHoviCy44xj7MVC+HpPD5WcvTdgsT0P5r0FlwoqRbycu0G1uj/K8
AsEKTmVytLdoQn3uQbNMLRVCE5pqUx8Q5G1lZ7cgb+1EscfSs1vQ8ugnt84sXyM6T3uDydQfwkq4
ZovRQ/lfrWQ5S8M1y6M0c+wlC4bUp7KnXsUc7VpSvd2WqBxsSckViMIReG4sD1be53ypCjCAKYP4
sMRxFgP0okCrglr0XT3SQ6wf++IKSOKnAleFXVCbV4Z0tgQ4u50AlDkhN1V5C+IvqF/2mknF+aPh
DzVcNLbDWpCg8Fs6gvYIrsbW4ay6sZyVyLEQleZe64WFyuII2KRPE2FpQPTI4VsdoNh/efktff9Z
oNBCSArkZQYdX9M6QLH5pzKjV0X07eWPX/r2szBBrMq0g9bIfFy+b7BnLH3Ni3ohAPHpiR+mHwzM
RKuhzOcrAy3JGJBTeBVou4H1217wvy9//Wkt/ZlaMT6LAjp6hgBlWJmP5jg4FNnk/zLxcfmwdaBt
LfUErWpoSFYOWxmwhY3EZ+FAT/TGClE+89EN9lLNlyBvsx76Z2A0I/yshp2liZmFg8AJIgKYP55D
bOuW89otQ6NZKRK8i/ecG7dZOACOHuZ4eV75rbY3inqbQYy5KpvEbWwJPAfQwfK2M4YfRf7dQROX
Fke0dl2l3kgQbhSSRCCH3CA4ifZWy6VXFvtBv7aSL7p90o0rVg2usp7Au3Wlk7pGx7YImHnxBQGT
J8E1/g8YVYWOLSkm/uKTZT989iSfC9zKMdZNkqvKL2ILGXNUojVbZ/V3sK3QP+emKFwADys3JZSv
HBGL+fS0WD6s9biA7ewYFRz5Z35jZ/Te1LkHLMZ9Erc3YBpedTZIFug+3mAcLq/8hbgwF8B1HFaF
YmjwSGHuzbBGQRVwwjhcWeYLy28ugmuVht6HwuDemEgJ0Ic6jEa/2sU4X6Nic/HbJO2BrwHJ2kP2
I+kzoHuKt5tUPWn6odQf7ZTtTbWy1hcnZ3rFD5OTdw0uH43teLDu/RIg8SUBAEP6EaCRg2mq+zqP
Do1mgYGDLfy5yZmFJSuoa9CGHMdT8PZ2W2mYbj0ouZFGN67M/0J4nQvOQrgB6gdFSzwSZa9ZhPSq
V3cFMGeGZq+cbAtLbC48C2wQ8J+RRjw4KkH0ILKJm8Y1RMjVyiJbesBs28Agze5lPRIvb+KdZsXg
+3bgS0K171PTYE1XoQ8zbxRQ5qoYwxihyFZibCIYuAfq4fKnv3s0nQmicwHaAuRRuKRR4oWAcgvy
SMGQzNH7dx5Uvx+jJyB7k/wEMQHgz5rpWj0UrxSAIbUyPwtH0VyiFtaTsVWnJvGaeLylSYkLhLZN
4nJj9OF3PSyOTXp/+VUXFtvc9j2WAawKNAyklSu31KcXgkZBf6NbK8ni0kqYbRigO4WQcU88Vaqj
ZZKtsF7IsPLtF2KZNTuy+7QPZR10xBsSEDCndQDA2tpWP3+tZnPN2pAy4B4c7EOJG3za1ZsuHP3U
hDDFNFbAOa/c55Yme3ZiZ2ogWd9gr6Bu/ABC4FUW8JMowru26Q8VSLRwBfx+ebYXkqq5kq0F0Fxq
aQrrStgw9HpszUNRbOoeghVt7ObjZB+8MjVLwXmuaktHQhvTwcTjJCA9SuHFa46HADNFTQ9HQerQ
A/bM5RdbWMZznVsaJkE3oIzgCV7uNMM8TWemziiIvcXm8iMWlsNc87XTpQPk40A8NhQbBcRVbgdA
NexLeapARb/8kKV791z4VdckRO8aPAVMhtupZle3t3gCQkwCCKdhfQUw0gUieLNaxFucqNkp2sFC
JywHg8DfCZJFbN9M6qHyRLR4I/qvFbhCCHcg+6+84kJAmIvDWrIBaILjcc2Qb0L5pLdfG20NB7b0
4bOA0HGzhtAcwhltjXswibYtVb8CZ+VUe+8pnjkX5uqwtSppPph240fMfoWHshfEAXQFeP89i/Zw
SfzZFXoLrm7uTw7N8GGGNbSRnkIRXQfoeyoz34PzSZE3j1sIfxwvL5r3bvi5rzWLIBS+a51Wda2P
nvV3gGi/JGV61Hr9NAb6jV4AMc4a4Pbl1PiJQS8xcC3o62Nvh8AVg15GqmgHpxPqwkhwEwTllvEU
hX8suMgi6TaWzbcqiFYk495lNM9827lOrZNZkkO9qvVHCPbZVbcPw7oF/tI+5WbxaEbxqWP9pszF
UTmg5+hsywCzM7TkubBR4GcPAype3Su3AWmvXyK7fhKt3MHw+kgzgKb74hpgoE0FcSiakhMYK7eC
FzeO1m1HSb8C8r6LLAatcBG5BS5Lbj+C28CN5q6H8sDKIn9XIj33krMEyOpjCFrXZe3r1eBFutm5
cDbfUXAe3TbTfI3orhM0m9BM/NwJfjaZfg+J5yMvnF9lYbl92XuD3iB5hswRUwelT+243pdw4UGu
YyWo+0FQpRTHxNHBuNc8OTgduMDWY0ch8h8MYEY0TuIaMViNpXaKQfrdZAM8fRnIJ7hxwicoJHnm
Eh3UxJV1uHCSzWV8o7BriA0AuZ9o4c+ggj6CAMt8K4LRq9vMH2qSQSyoRq8cp0BRGF+grvUKqt24
yaMWXkIhsNF1aBxUn1xBz+KYms2T3WkwWxycXYxJK8QABZ7kAczmzo2Idj8IY18Lww1aa8VFZeGI
nIsFM8Dmx0hTwu8hs9fG5d9pF1yVZnSX4ptseQF6e2Y9der58pgtDdkUyD4ksiI0eqfME+GnRoWQ
QA+gZj3rkn2RwCO7YFrunKjcfe5Zs0BvVjoSPMOqfNAVf+o26oI6DMiLm7Bpwaow0X8tv1x+0sJx
PNdERkVdH7vYhtRGatyFRXbv5Nwrwhrk/qxfmaiF8xhwqd9GDhBryHiovPYj27oGt+2Nj/F9rpoD
b+OHvm9XBm3pVWbVGqcNUT3Vx9pPx/JrnJjZHrj3BzuwIW6Uh8XKVXbpZWYRPOZDZ5Oa4D7TSm/o
htukSVAk5tejaT4XpP51eV7e5VbPhKW5cLINMikbx4B4sfNNFfdOSo/Q5NvZQJTn1k9pfRP6IwoZ
bXqPluHYQcQvFz/avNzSPN5J49GEPr/RvbCiB2cK1qfGMUXLu1HOdws8EsgP/oCp1SbVp9i61mWc
tsK57zwLpaDQmYilII45YXFnVSXDYg20B8j2jp8b/bkSM4mcGuQzLNGygK9Om19Pb9tI/SaF5tsW
sIrLo7+AJPpDk7mNRxnLKne8oMu8NiFbblYHwvQ9OHtbkhZ3MLfaSrOG0B5zvjhB/ZQQ+7GD3+nl
L7AQbN595T4EGyWkjUYkcTxBgR2o1UPS5wcBJSydNvdDClDPED1dftRSqjRXcTaFiCBKEkd+FviO
k21q2uxj/UfzPaIQjD45WC6QFUTKOab6hsQW1NSe45ZtgqLfUrg/gVW78k2mm+a59TP9/MNbx3DA
63kgCr+Kw9vUYuIALYknQUMfzfB9CH5/L/aiTX4APbWJ8qc6DF4HSC+uwIaXiglsFqiq0lbo14nK
t7TqjmrpU9d2TwSCKFeOChPA+JsrNcnQShQSQYGHogXc5vUIZdWsCOFPwzBBWhyBsi/VsHJUL0S1
uZR0yk3FIChXIUnA3UWfDKR0aVa7JixeDA6pj0+O/SyuYZ2PgwYGmB8V9U94pVonNPMGN25iuKmo
SaSs/1kx+7mDMzrqt+0eBDrl1pBqCmm7srvfORpnFsBcezrTKOvHHFBVDKpXUklBgoyDb6YDBmee
wvF9yNijZP1TYfV3XTU8ZRVP38CAEyvH4XkbFo4W/+9LMK9Sgg69WfkTsQ+UambxrbDJHbES/YbB
bAVSQQngNtVtwLovedxf6xCs2mlDArU7x+R7VWi40F6elIWzhk4//7AfbGnpgx7How+dBogtdeR5
ANDOBDLBdRQddmgZrilnL774tP4+PCsfcygeQsfPd9jDqDgEKVMfEAuwDzdNChvnIoGWo8cI5pwL
V+fJTurVV5mtRKGFZT5HQ0NilgqmKyiJ2fQW6KWbQtQ/oCa1ydYgtQuH0xwGDZnKrhJ0pH4sk19d
DyGYTnlK7C9P1dLdfI5/HvU+GnqIIfrwzk0Ado6CLTQIsj1BOwZaPZBzVDF4SAYQYTxzIRwXr5Rv
FtLguUS2kYJ6F7ea7gfp+CRFewxblm+CHFpCoX1lDM4TK0Fnj8t6zUB8aa5miRaDUAUEfGPAM1W0
hei/OSXaD3Gil4B7a2teTkuLfxaQNNNI+iwBpBWkxusyhm5ZpZ6g4rSB+wguVGsTt/AycwQ0NHa7
Ct1R5TOlrkSg/Q0hMy/Qo7975QyHy4vj/GlO51mLSQTYu4VqvYqzSaMO+wcyOM5g7hNOYXtv3MFy
9VMbCfHp930cMW6o2slaL4SUhpU7zxBLPapQIZZVa2F6mug/wzSdZydx07UqsJ3G09vsqojqjTAy
z6kgSSToNbWAPrasewrw3lCMPupvl0fx/EzReZ7i6EyOaWg3XsuML7KEzmQGYSNRfRHtWgKy9GKz
BAR+QhYQSLzxcpLvR5a9UAcSe6l9JWlyFJWxiUGndpseSAau76yRrGHbFoAadJ56pH1dQ8Q5QDu7
rJo95KYhgWUq4YoEAn7RAG3lCMUAGvOn1oJvcdwbLwb0F68p1SIwkDqxdULr5wCC//HyaC+t2dkm
H3tIP3Sx2Xi1rbajXm85pC2hdqvfOgO4FZ1sdoKYK1e383udstleBwPHQFqnCq8uBJrSRuy8wosq
usnTHjIDUZKPR2g5mWt4lIV3m6cZ0BhPk9xOS8/J1FVTOFOdNoUMmwW9OEfTXTsZ3ZKUK7t/4eXm
KYV0ZCS7kRYetYZAbE3gTQFlk+aNFpaoq5FMMChJVvo4rqSM5086SMv9HgJG3mgDE6zw2ia6xkR5
aV8eUSxcyUoWKt+UzkKMYTajzMOk9MRwDOLB7QUUZZ+d+Oig16/Ekem3nJXotq7Em/MnHOLG7+8j
nTw3WxR4PEfPXqrGhIxlvDHb4aTTFrIlabnJQxCyQ5vtL6/9pRkzfn9gwqO2Rjen9CTwbHgvMG8q
+eKMctuvIXMWB3EWalBDaDrTMguviLgB2GlpQSoM0rgcEkjbAbXP/djE4mhkmvmNCpk8ZEJ/tVOo
dFx+x6U9MLvrsFw0TqSHuScKtiPDuO8beSzR5mFEcyEndUralTLyQtyms0hC4VObEVPkXlehMrOp
gaaOXAnRtByaIvD0dWmvaysg/GmGzpxMdBZI9FEGjEMoyzOzrvwKzXHL7UhOVwpZC2M2zxV42EKT
QMOcmbXYGiZkYLXuCyViK3VyC/3dI+Q6Ls/OwhaeU6UgOANZIgh0eE0dOy7pm87Nm0wdoXO5huRd
gMTT959/yPhJD4cLTjWo3iMkXWWyJQC+42ZbQLhkYw7QKu3AaHDbXAB4wg919A2SLC6JmrtuhMt6
9F2vdUhMQY4c8XnlvRd23vvN/MN3gtJi22cUgh1otZ6kwV6q3NpUcEB0y3zcpupzG3xOl6rYCN05
o689CT7uD9ZnX1slsjcWQbllL2neH2MYvA/PlydzYQPMxRQgdB+QLE0kbhtHCZ9LqFxiNh+1tZbq
0mKZhRLcOCHTCLUYr9NqAdqxtmkhA+MCWXr5+y8t+1moGEVmV0D4SsT7H72pf02cOxygbjDecygJ
FwldObeWxmkWKBKYCfe0CFovkGbxq0C6ZRta98CgMugY5dPll1k4TN7vbx9WWJDj9gwh6dqDsCB0
IRmUnuDwbr1U2Ng7pwrqQ9MHe503uNSw7HD5oQszNOc3iSzsHA1WB14xZlfmOIntWL3YNHH2/fID
FoZuTnEaGFqdfdhX3miFvtZxiJybzXdwMixo9a7E8YXYOic4QbB9jAikZ7xUMHXPAzpuhqQKPzlE
05t9mJcoaTtR0Fh4sJC4gTzXXTKyk2oEW4ksSyM0TyKoXeICSSsvsquDjMMrYIKOrWifnDU3qYXy
IWguv7+CbY4thdxn5dlAXZcuVDi+Z+g4b+qORNcwVe6OjRNkXhlHColma0vI3kmA76C6uZ3qr5UJ
WW9T103go3K6obRAre3y+ljYwnNyztgoEcQCavBEwUIL3b1ky0n3N8Y6+9rBSvUtTJz+Cpq00adc
nnCMzIJGKaOBI49uPAJ4eUHiowmbaqqIn9bR1WpoWjgv5rwdE0KK0MBPG69A/X1D0x6eMPWG1loN
tHO31bQvl8dvafXM8gqem7lMxrzxbKbfxLiTQPz0UCfiKoWPwuVHLFwBdWeKWB92AA841CBIJbxC
yNG6ggeHxr/TPMwhdFh218aQ3FlWYUObCkLKX4yhy+ie2JycKigfD6ZZwSnFKFAbqYMGHLu+bNju
8ld7z+z/TKugffD7V6uhgQtTmKb2qtSW9guIfVp3y9ugeKa9weWX3BIdx+OT0C4OIAijxOaGtVZ9
7TWb1leT2VK+iXXSVFdpbSfQgma1HNy2wjHCeh0aiS2cCdAQTDvyFIg0zDxZa08KwkD9qQ+gLngN
ywEmD10RoZsXw0MKYD/II66N/fn51Z1pfX0Y+wRuB0HNR+EFrVZa24rkvWeFkB3jWfJgsJi/VIGs
DlqEpn7BVQ/Wlmq0PQCg28Akm7Qo6I4p20N+9hoKaEpfHvjz21afM5SgEZdLnlKEXBmbWz2SySY1
kEGgUPBFT4vGw1kGaU8ZNiszvTQOsyiplaVeNVAq8vhoQMncxO24ULBo4m5qiVVwzvmTBOSA30eb
Wjq0yNMW5eQgveHwynHiV3hLOTsHMk3QjVPymBgx2fHwZ0O+RRq+Thk9NrBtOdCxs1Ym/f1ScG5V
z/ImJOxo2AU5ua1789DWwKMFDpQPtay44aP1Bv0mC6LBKbJfJYttGUXNBjIa6QZC+eU+gLa/hEZs
2bl6J9TGgJT0NqYBLGFa2DzhAufavPl5eR0sTQv9fcAsdDphxWanXsegeh07p4ToyrUMkbiWHW8v
P2ShBaA7s/wrAInMSeEX4NkGszbJDcjq1Ikhmw9X8KZ0NpmdHYTJj8BA+hAxv4E6abnRy5y6HVu7
ei+96SzQQsU0DUkKqdjeHr7B/OuQFc2jqrqTRu8uv+bC4ptTomIbsneQmApRaaMwTdPK7EbvnDWm
2vkDSeezSBlAi66A2VvmCViPQZf4AAYg9OTTBjiuXiBAr1x0pw15Zu3OGU81PIbQKwtLL0ZfwQWI
qIBhUn2KYDBweZiWVgOfZuhDSGRRXlSOFpWeGmW2DVD03HVlbW/06oC0/Dss88Kthdo/57JzE9k+
lA1/M8r2wS6G7xAEbFcSw4WmoM5nMSkAY6lMUlRj0CQ6NTgL3ArmUWkK54hDI+pHXEIyN4ZVU9aD
SwPtxzG1jpcHYWmUZ4GqCVPFGgDwvTSo93WR/HRo8NTXK9F9Ya3PiVODSCHtGPbodFr1ba1HnkrJ
TVbqD6qy1lra0745t05mkaOpe2AcmQbVjKh+rdL0uq6cbT8dISN969BNySAC78Ib62q1in7+hqXz
WRiJSW85rUK905AEgOjsIYW1jPm1RLs41pA99S0EQ4pPjuEsXhgmwnKaYXFoUdO7VgjhiDiIN/Cr
2dprvfGFVTBnM4WJDk3PFGUf5CA/7Si8jhLYS6xxNBdWgT2LGCOEeGUPmWQchgoHYHKssM7gjbQt
AO/81DKe85RQfzbiKMhLD4on8OjpIUVaknFrWtrKPpm+65lVNmcqGSXnDbewT/oc/NVeXMGm7FC3
5aEAdEUW42H1krWwuOaspTEqzcTgWenlunUwIKPtGnoHgGb2bBWTYGx02zf5bb82cgvh3J4FgLAK
VA/Mc4lk0ALqsd6mTEIeoN6P2lun6rVdOu3Gc+M3y0RAUyIwspel12TxUZPmQzK915N67XkLrezw
KYfKMzzHAj+xTchl1mt9p6X3m4WHKO5G2I9hZcjG/qqV+aEBmifXZANAI7nma57iC4cJm9cz0d4c
44CEys/14QkWpM+aXX2N7ejI6S8StbdjcN8S/WqAvUBVPQTZiwjVC0DAoXt5B5x/Tzavdep1glEc
NQVLBfNra2WQiE/zvXCcHXQ4HlbBxEuPmZ2ZOYkErK2a0Y/t8p527Z2MKRxyxm+tkR7Fp9RFOZtX
Lx1iDoaAc6avaTWEoVkCwWjAUtviqklXWi7nNzR7n8cPhz/cq0keVprp05Q9Aduyq7pralhuRtRX
UKF3iXi4PDHnox/8M2ZZRg9FOO40tl8nNYTX4RXn9rIwrzhLmw3MPD45/7N1znpoUVfCsHxeAVQ0
NOg6AE8UbyGS8B0HvHMwoeB2+Y0WOjvs/ecfxq5gcHkJ7Mby8x4OgoX9ozfYJoZicSVQ3yk65Gus
YxAuLv5uONwBzLX2xDvk488wwua1TRjVGk4ZCssnkZG4KUxQdjXgDD8l76pD0PVXsgbpwQpQIklk
AkeqrizZNfR4fxhZANJfQuQWBl7pAUTjX2OZaQ/CyuBuxCS812C5Ag8qGCTLztnBZ3pYU/taWALz
ShELBJTCB8V9q4dnCnzoqiZ/gOffE9gtl6fkvYt+ZmDmZSKLQEMW3nvcp3DdQv2gAi+o7dRGhO2j
BXsdVxj2prYyAx5BTjIJUmvsEfAduNSKv8ckZAehzPHLwFBWl079gl4ZlqlKt5Blh6lC0hXWlRPq
DFyGTHOjSKX3YdP81EwNGndV+SDL+MRhRbKJh6ECUahNtkkCHegrUww/L7/jQppM5/caGWqmXTQY
xt7onnvccbYStjKpJumOt/sc91PXALYLwve4W4ERzocCrIYe2+zyF1iIffMatz12WTbkISToOuI7
8eTs5zzGhfbVGAAZVRDLv/ycpf01r3VHFRRgRl3XfStPvxIzgxtC6cSHSOnJXtlp7dJ0zHYFIxP1
oryHnQHZ5VWwBjNfqNPB+nwWsloH3e+0sn1KGMgikXndo2+r5cYpIBXMs7NXpnf8lMdvJKEodbXA
7FlGAvf4HK4iMGA0VPa2MhbnU1Nol//+XQIjLgR0Q21/7KCx1VoEKlZsL+ywvU7sDN155yWjmPia
w2MxArdkuE1t9CtF/xOa6wF8JLpyhRy5hJnWpu/4Ie7xPstELXTbN9NkW8NgaDhh4fWtDl+JA6iF
YJLteJ7h0ogmMGx+iufLg7A0BrMcLacBpALhb+/zVFzBX/sHbuXHcQ3s9t6mPhc7ZidUIDmK+qFp
+yI2frbBvYYsjGQczu7jjV20zzyyb2mEu31dC1hU7AV5dmDiHGr6CLPY9pcN2qsLkzrxwqMK5j5d
wY8Rypp2sdbJPX9YQ+T294GHEWcAW4mx89upP1sM906Y742u/87L8fi/ObuuJTl1dvtEVIEIQrdA
5x66J9gz4xvKHtsEASIIEZ7+rPa5sfmHpmpf7bJ3ldWA9OkLKzhwALab7Mv9d70Uq2dL8dRxGtvM
EKsZ37Os+Z5V7gn5+Hcd5pD3l1jAo5N5H9wcYfQONxUXSrLRpYgpWBbasSqhe1EmiWebAF2lzaVl
xs4Ym6BvxTfWT3soW8C3G9paBnoVN/Ex8W4Yao3FvsASI/MOOE+qzi0n073Af5S+8xHD/1FWW8hm
ox3BiRvEwBJvZWmLx9SE3VDdiydYo0kPbrLapZzkT5hYwHWFgKrkOP156OGsVphwIhdm9S0xqmmn
j4B5YZpxSE3te9zBGtyVR6icGBv4sT/B3PG3Bfcmz6itaaP334AeeUui+GSD4aHD3dpTDkQVBtv9
BufJ/VBl5cf9D/L5N4fnzr/bK4s72BTbkXMxI/UEpxXEmcnYJylsGNdq4D8Iiv89ZBBi/neNMoGD
ijKwhg2CI6yHjgCa+brx5qpTndjAHsCuaWBw4tD9Hp0el+0Ak9srUO1i24f756mGGZZJIZNByrzf
3H/wzwMLYbe//zugobK0az1jF9EAqzJAvl9P+QleHv8pySbzNngBB4kEJqPsgrn9nolsn2fkSfuq
OCiW48ZYkzn9vGQmbBbA8rKErdaEZaBcBI0ER99F8j2C1obk+7ZLztagHqtu5Zn+5JqffUny70tT
PYyNY63GS8Muh3EHst7yiHvALS6Na+44uj+QQj87+D/3v9LS2HXetjbK1uYJ/LAuPUv5rrYEzBUx
gfULMKOL58z8DmM/6YgEppKR2FY13EV7t/iNYRVk7lPbc+0nqLlHKz9n4b4gbBYi9cTRCXDELhgE
sMQSdbmhrXGI9HMKOZ96sGD78mHIFjpmojrgHlTJS+++mWP6YUa9te9oe43b58m0nsYyDWzY5oBm
uoZ2XkheyLw/3VeGgrEnRXBttX3ultneKNlpqugLJweTx5CXNfwua7aW9kWvtKCn5qYaxKaVdbZn
rV3+uv/VFoYvZN7A1hOrzUyh0YtZp92GFc7PUqkQnkLCmyYDrKKS/8yb6Rj3OaxqklbCrJVlgRrG
Y2KYpZcZfHporfhX49IvpiPggC7dIUimjm1pPDVr+3kh+s3b4G3u8pstHKhRWndtzfZcuO61BD22
SNRzRWEg3p+GnzQd/SF67ivrTdYNJG3So9BHpKIxKoX7b2wh7yXzPvjU9oaTVV10aYshhxOwY4aG
fjOEH/Puwe56MCVKt3QxrmyjwKxSFwZxpHoHAXJ6vP8Tlt7FLNOKoZ8KC7gM0x+T7FlVf4V36LVP
up3T1T/uL7EQrOY9cfhnxTV40e0FzljXYjI3Y0nUBtMHvyvpjZAN4wviXmvTWdPkXIjyczEx2WCE
XWdFe4HB1EeEMROE5L4kaxKQS9Fp3g3vS5npZdG0l2GKn2EU6usAy8XJawU5HKvc8uK9AZdJl43f
Zw8M40/mYNpC4cqs0Y1ESXn/vS7F5XkTW7QKWliaqy56kf3ACDE5T4Yog9SJd72tXdsC489UV0Ai
C7BW7Lrtr/dX/rwuJPP+dmk4PbwBouzilEru9Sg/1TcpJqaeJaiF+ynN1w7Iwvact7kFSJvcyEAf
NGNwzoV5LdoBenTFPkFzJ+/JpquiS1X1sIosL3ppncSkQ203vU7QNgjGjMBBVXu9/9QLu2reETdh
VmhMzoTfEtXXFPJgTa+HUI9ZOYlLcXzeB7fZYDvRqOE56HCRdgwcRZDB9B1ictlDnI8XDH42DR9R
Ak8naUdPHW5mkIAyaNTwtdpooeQj8/Y4PJrJgEJbXDAgPzRV5UNLZpfHG2uEzFvabio3B3sMegGd
87Xsye/SGE8KOlb33/FS1khnmU2tIs2pa9ZcxJAdGjQLCWd7JrdYhdgoNKcI8i/FJdFjLyLAyXD1
UnalAmTDOcIi2o9qc2M11yRx9sCSbFd+1e2i/yQDmgs7C/SAxubGKMo5nNoT/buDrdbmEqK/zZHV
Cn6F/Mzp91Wxk6UTNhu4wZePSDLWI452vYlz7gmVn2nd75KJv622hJdO1yyvkQVhSvVRf8ms7ioZ
ZFEy9aQz91usx/v7r27h0MzFzkB0zVrZlNAbcdyz7o5nuwJmbrJW9svCEzi3+vmvfN6y0oIbo6Ch
Y/Ft2iQPkD0K4JMdTvTr/QdYWmFWKlVdi6YhQcnKi154eTxq3lB1eyiRQu1upc+y9JJua//1FIUQ
blIKmUJUmL3UUOkD+f/B1afD/UdYKr/nima0TblmpgKivvx3GxnHnoZJCU3VqLmWb0O9yUl7cMm7
ZcKn3CLxbhztdzpt4Ar20uTai1U0H7AIv/9jFnb2XPOsg+MfbAHq+NJYzRMbsg3cevduJV+0nO24
icnH/XUWOijOLJC0ZgUBQlNPLhPrzk7h/HZt6yuJrS+9y/domvurX28hv5nroEHmlWSljSfqi2hj
aRJuipn+ntEIug32g4z0tzYCEBMOsiubfmm7zIIDXEwtqtopvtSJfsaxLT13iEFCFGxlzy99o1lc
oIUm0ARpWZiIYcehjEPc7pjz/sGJARtaw0ossRXmgmj5JJNWuQqHNW+DFAKCWi3gTKwOspJ+2ZqB
Vj/W5S/YAZ/Y8Isl04M+9PBfiX9AO7r2UsjB3N8rS3n4XC5Nwc5BVbDQDvk4vnQ9u4xdcqxBw8v1
+CFhxCsziHBJIH4a/YcWEfXfNulcOU2LW7jDotUdJukO/ZiNLaadybNzUhQbpnSckRW4wMK0lswF
1DCqBd5+0KJwGEjqF2XYuS5MwGEQhG7no+rQQOCYFg2+Nr2oGDaeA9yIx3ztGljYUXNltShpM62X
gxlCo/RLmmoHKjVYVY/7ehoPSbRy2SwlL/asmiFQasxQRZEQxEM/bs0PeCd7OSPHXCaB3QZGjOZd
DJcsY3gAPR4ddMfcNLArvb+PFmLOXF2tAn0TU1zuhB2sFGvpmF8rq0t3EMxMT655G9dAewC+0ANp
1nbu7ck+yUxs8u/VISrdqPoks0JZs20W1+8F8BKN+wWG7r79gxcHa+Qbk9bHEupsfjFoeyMvDh1n
v+8/8tKHncWirtUznAfeh33LPuBI7ZUs+d0ow2sL+ZLWJll50IWYZ89C0jTxCCzeuA+t3j1plvZE
7OEojO/3n2IpAMxl0WqWlZaKjT60R53djBDszksyCCzbY9IFsiowXpV5Dg5GlZNXgFvNE/Qv0cYF
UH13/zf8oY5/8imtWS6T5aqFKnmVXWAdCCkU4FfFQ9HGt0EXhMK+Rgy3c1Yy1Hf73AT739mDxOjA
yXU03uj4w1Z005S7aJh2TXmOwNss1TOHb1RvfUxN6jkw7AZ/EwpvN07nyG4jUcDErI/bf2x5pfhb
/GmVkPWHm/rZ89y2zN9ZTWsmWa+S7GJH5FHpIHaXw75zim1Gn0pYI9V1ESR8SxMtEMoIWGn4gKeW
xPJg9+rXkfRhEDVIQNPTAA0bj0JRcLBDCWOvWn3NaIlRP7yT1ibKi3tgloVVtu3CvVJPQdoofTn8
wuuD2B3Nmg1+FoQ7YMmcn1SqH1Zzy6Vq52aH+M8rKir0w5SLxG9Ec5PZt486wksTauBKDYGdZMFU
DYED1ZxU+jb/CYYsqH1BnsPBvD4Mxhs+tSXWxvZ/OnWffbJ5/OQGhq1UIVFsSy+vD9hgZnRFmXf7
Q90DI/DTTK/Yl654VV0N++YWrKQMg/PEzyAa0JBXpU1eGTF/Kj6kEp7IXgsKLgzuUp7/xmy+lMmW
1NQz0185V4ApbtJa7GT2XtKgJa+MQOO8eE/LZ5diFi8esDD291TcEjZk+IGBAW1iTJtBOn4vTJ+5
aATkvlFYO9p2foQsz+Q1HDLUvtSDkUKjz/azvL7JS0i47sGx4UjlFU92OwIuOUba70Ghh5BuapIE
yurPUdIccAy68cCTaCf795jTBzcuds0WX8KQPtrM/gR903TYGtDRuX/+l9qnc902VqSFplvYf1bS
7LrGH6DbKgXzcnMMLOCNdBONnO9aQiDtvsVGmXLpmcAeEOPDiq74wbn5E1bBnhmv3WdLna65zFs1
iiYvK7e4wsoCqBbtN+ZiP5yWvXTR8IYpdO4VFtlBz+gapd0lhXqxUWh7cyTbSnZe3ItNzuhK4bBw
uf7R3P8rnNQ8kujbEhlqgmwcOKcpPj3FIr/YSeEbHJysxl5JsJeWml02Y+26AjYyMrQT81ckBbzc
ulOSs8ehad7A/XxalSpZuNbmknBAHej5BLEAkJvdfZenD6Y5/WKj/t9u5z8qoH+/M9xgSjcNCRCn
3Ge99mqY9OtoZhAqcU9d1D3d37oL+8Sgsyyg7uGt3vFKhKRNg6jWQxttspjZm6EWx8GJv2m5FWhZ
3XgQWAfX3whi5u7qojA9OPPUClToYa2Y/jwjMuYK7jV1YSw0VFVoGdoRBOtd00wrctoLHVdj3s2I
Y4xNhd1UIYs4820mfLOrv46auDl88B8yZXuIGDi4hJ03k+Qr7YGF5N2YdzlMuEpqPSTiQyHtt3o8
2CTxhiYQxSnDMAmEbVA7OoIZCXkaWVFtnMzd9Tdw19rd+PmBMOaK72ygQCI1NAdpBxqqbtb90Nzs
EpXtL1abYRxNG8v8cX8v3W7b/72CjLn6O3jcrGcM4jMlyGOaFR1wt5y1zNysPszSCrNLd4yqksBB
JQstvTG9Nha3WhMqF0SHpd9KJbC0xuwinSb0oHSSgAelJ5pXQmluqvS3nJPLKkX887aDMW9wCKHg
kJMOeFFsumTTa2r7EbV32P6+ZrtX6FC8dekKT3ghNzLmPY7RIjWLOizmxhmoIRNUDGA+3zntKyxl
g9spkzU5VrI4FonxbIg15MjSe5wFFrduCu66OvhLWfzhWtNeoPXs1N2e9O7KvbsUvJxZtIedMU9U
P0HuKI7476QY2E4302kTFygic6VtjDb7kbEIaK+BtX4kTfemDXtxsm/KJSgRBko8PYrJORHjGk1l
iZ85b464knASlw4oFxHbWKLLtvB5Rl7TQKqWSOQwFWqt3jnIdkeq6EskumMqKmAaOk4D+MtYWvli
08T2OmvQvZ4Ovxr50yUawkWR+mZmgseU7pE1cHYt0My8f3oXNuW8kdIkUzlCZRGsAac5WBpY/iDT
wb3Fp5p8N1l1LCA1PK4xphZ2x7x90sgYCrFIUsKqiMoDrCtrn7LIehBuerbo9Hr/mT6/o4156wQC
znjxfSRCxODpnDl6djB7Io5WmXc/7y+x0KE15v0RAdZ2Afo9RE76Ds0LBoX52NMpCzqI8TTlqWqy
k+IlMn5nD+TKs6lr+yLaxu5LIZXPs61rnaTbvK/8nFuT9JMgPO+jKD2yjRFismE0fpGFce5M8aAq
uCrL77xNdq5LHtNp2AiQSJtqepNUnSGFd3/xhbtm3kShmdF3IrahYgOyCWwgbiXuvrCiEwMJiAn5
BcJOa0iApbXIv/WXQzUFiKPAWkJroa0bm/7UZbApTY6Y9weRsPYgtaaebCEmD6Pp90lMlwrO675l
c9NvpdxBG/c86vHzZHffQPdYY25+3lcx5mL3kEdxIJQli7BhpjcY6n1k05UNIHbBKfOySrZfymjm
fZU8K2MSUV6G42hs9DJ9t+16I4oy6Kh+jhzp61bnG7IP4im4/30XnmzeaukSWlR6VZahqZOdSXXp
VTY9jnW3jSGp+F9v+Xk3BXqG5VhQUoRsZNuEscBGUgQPdpiwTvv7T7IQfuaK6ynl3QgsXxE66FmQ
zHyNIxkYTRN70xq4ZwH/D4Hwf3doC4UCQpK4DHv4u02FX+aReY251f0ylag3Q2Rt9bZLfbRXa99q
m8gfDdjBwox02xg3D8x6o6M+81LXvI41iJa9k2vnotZjfNWdivRA9GtAj6X3MUus0DbpWndQaVgb
1csAnWtQLY9c8P9MFbNmaZUJN+EMOgPag6Qcrn037WZ4BBlaBIxFPcYeJxOAOsiEzRUa10KAmNfk
nJekdKxBe8hRB/ukcK+KVJMHnvhGZdDTLcWx69TKyVi4aObVdl7CRsUSDg8L6bpBg2QKU34b+PLD
/f26lOn8TwltTEOapCkP9azaUpYDPxfH2zgHZsR61PuLVv0Qxde+yc4t3mhHWlBJxxP656/SkB+m
jB/v/5ClB51lXC5UiZuicbOwTYxvvQbLdAcoFTOt1uq0hfvrf8pquCxwEcccSuvuLoaAamemrQe+
7M5suC+VG6gRetvWNzU8O/WmJHRrVHJ7/+n+yM9+cnvOq+6ciaSucxMFBswiwFoIShamEF7u0m9l
bOC/aI1nkb4tC5jwoEM+1snWlhPcArsvGEx0EDP0TCn1A2a2N3v5hN0cTUwPydrUvUTC/XL/hy5s
7j8x56/ugKZnetY7bh42bekLl4YxQzXpSCOwaHaQQvOKtXpo4Yv/j1xqktSQ18DOY7preU4p3vKK
HbpoZUMtXWNziVQyoUfZGiUPcwlaCkzVVO5Tl35zDDP7OopEnntHvcDGXfcqOspg6Mx8c/8tLkS9
uXIq2BZ9ldcjD7NkuqZZTgMkCV+jyLF9uNSlu/urLNyac6XUajDGsbB6rGK24BTXceQL5uYHMkKW
sUDbvFrTqVta6Xam/toVJgXUUtEOUaiKHgyw6mqaw2cyP9lD/mSr7Pv9B1qoFObqqL2B6riAIn7Y
6vVGo18mGEmMVhfEwD3B7vpLpt1M11Y6KLf74bMTOSsj86zoCfD0PGwHmmxUKzq/yABquv8oC4Ns
Y6512gxuKxVpsnAoBkeH9OLgOn7SkyfiDBTmv46xR1/Z9ads1H3ea1A+z9NTLSmA9y5JnavrmK0N
tyL4ZY2ThBO6XdS7oeuilUR3waTImAs2ljCGofrAbjWu7YJX4KodLdQ2cXIwTWneebCiYz7V2x9y
0vtDOdaDp/ERAtTjLiqhLBUrlL9j7gQanG6cKIE+J+gMfW+BJqU6+xHteAdphwF/+IqW/w3EYcz5
RxAiKZ0xw663CTtWtCkvUVRbYQXXDMBGH1w7L07SGVe+48JJnmvI6rWUvHBkFqIpO/qmhgpbauo7
qDgjRDvLlctpKere/v6v81UWY87caMJmsZyPohp7tKB2ieQbq8Ccoqq8PtZWBahuG/yTjf9nNvfX
Yhy2L4UOcnRo5bsKBjfAqvwEqONcm/VJmvoleqXlVW/FuUjWEIRLKetcS1YpqDfYZZ2HWl0TBmll
eXYMzdc0x90KbTwLu9u1DgtatH2F7f4y5Zcbqaw9GqIH4oI6O42aB1ZExGsoXHKSNDahEwlk0Mib
5oGV9tP9c7sQ6eYitGlqRoyKrAh7V/12Gl0+5H16HXonyGA+eFPBXsN5LMSfP5nCX59hrBpm6xE+
A4+jNxazM4Oo18qwYuFqnavUFxA46sFiuv3b6pelJ/uk0Z+he7xy8Sxt11muxkZSCzGhHztUMPTD
KNaAv6sOZAi4OcIbO20zKX69/0EWXtOfMelfrwm+fulocqxl0QIwaughlY21ct8swGuNuV4BDBFh
XDyoIqwklCDHXn1DEx9CtWkBw5fiUtbaFgaZMIZTnla1O6GnRaBiCzCK1sLgkn7TRbzWTr31Fz45
lnPtgjJKutGhehFiwFnS7zyDIWQDByBgm9v+hGbDtgamGbO33cDjs25Wj/df8MLH/FMY/PWC+ykZ
h7Ls0e9AFM8t7SGeikMpulvpWPq0jnxOX+4v9Sf1+uwZb/v1r7XK1E5NOVlF6JJJmhBBFEBUlQcq
aPa1d1JwQzpjI3ILa44JPxjTmHlF335p7A54hIkj8TD6ypcN7MpoDCHjJD+booFrMnUfM9zjXmy4
0vIsTZ1bw879OtGSDbaPCWp7Z9bXicXaV8EzGbSoAKAUMfwcEpmfuZmBiZUMH+ZYA+QEO7NAz+GD
c/+5F0jbxpxLbNtQXmax5KGW0cdemh+l25wbFWHslYUqjvd6w7ySRm+gCoZDUz//15bHnDmsLEFI
6+K2zLskqBr9CHmjjWYLIKeTlctrqVE5V5GQ+gTes4XuXJI1PzPq/m509yra+IUrC3aG3EfhKEkF
usPoWf2xOZp2forN5kvJ8Dby4aqi8jtt85Vm4dJobC42kReE0rLBqS4c3WvNFzg9npjNg4x+F6a7
cUoIdT3e8MZwlPEiDh3dKj/0q3ORWxT8bJPPGoiMxGmhag0HKhreM4WAZbCXHjcICOUAD+aee+vg
OwA1rIqdLQayWTIL8rtjdsj3w7xOdzXaxF23JaW7ZRgjS70+Tczam7le+VCNh5GWtZNtuctVH4AN
symTemWjL9yef0qxv8+3Yws1yhSP3ulvquZvpW0ATzSlvqHBNCu2ui/3T9TCBTdXIdAYwdQ6Q5N2
bBvtOU6sNEhau8HAq/pxf4WFxG8uP1BjjKMZEpsok2SrpPbDyVqYv+rDByD+/22J25X319saEyuH
W4fFw8n8YAKscjN+Bxzz6+rhX2ruzPVga4PXtKY2Dy2SbqLGgTrA+CB57xGYMk/dB4mRXDUHcqVZ
sql687W1um3p0GcDLpUG3dx/zqVJ4Vz6A7V25maA60FXtHruVHsaAP0Z6um9Iui9usYDGYatrtUv
FuPrmjNLe2R2JqKipQlRhGNg0RX+BICBKrL3NqcrmcnCxanPsiADd+XQdhRPFReedD9kapwhDOi1
yYh3nX5bBYQsvD99TpWHFiuRdcWgC6njVo7poXLIHljS0M2hptO65kPs5juD0KOh/VwPZLcX9b+B
DByPf/dnTCCChj4yB/9QvVfMpg/Ih8sAPNxmU6SqfbJb1I0sBcXdxYDU6PiLZbG1KH7rLXy2+i3G
/HU6VB83adq0POSO67X09dZ2oD0LLPYK/7ZdIaBvhqhyogmufdOC2cBQ2Nt2Def0eSjT51T1Xk0V
SQu0B/TE3sSkPWVtsdFIfC00J6DlShz7vOOhz7nnFDEgrVP0qKZYbZtKnCUOqVtpTzY0qyyi4aqS
zsmy67W7eumbzmJOlrtd3d26HsUw+D20DnZm8TNppnfFkxLqr+zJdcS+iaoGW7oEx0hD6+9+GPj8
vOhzgnoDmhwwiujwNjUNnDZ5sGkXpA34JsYFTd9gNewtvdTZBWxC5xUUPPRaOR+/1O1wFbFfDmCG
MzfDY5XGkRNjt3pOlpabxRm4JGgJNI2ykBgS6nGRwBo529QgMDQVXMG4BD2o74eNVkcr22aht6nP
2edFzXL4Xg+3tI4FcU2CKa2hnSyON81CToTn8njn9tFBrY1gP4+m+lx3yLXaQe+EQvu8yW8m2nQ3
UeObA9ng+7tj4S3OGesOnBl6q9OBjilKvm0rcNxE9ssZgawkUFvJdeHJDELZ6BCsVLFLYXXOTa9v
DOqOmRwZN79MNm83vZsFmj2db2PlqmYC362E/Ej3nZryzN1VhP7nKaI+Z5vTTkEmNsbKDY33adqV
7xjij2hC6jJwwY32YtPJPfhvNR5p2sajbCIr7/nzvAZzvn/Dal+mQnMUMidZsV9oUG5Six1dpn6u
gpAWmj1o3v+7hBM3tm07CQA6Xc/9tOrTQ0d3NixthQ6bsK6rlV8Ygu7IQC9JT70Y5mWbvhw3UJV4
pJYUfs2VfZaD8jE1pSVci7coQhsNyGA3dh7v77jF73+7ef66YYQ1po2VoSll5CL3jAF1ZKmh45bk
Ndy/ONQ5t5l9SGIr3laoJ7yMUBis3V984XqZ09FNSexshMMd5qKgujHn3eXaJS2dqzkNP1bth5YO
7Sw02WMPATgTUs8s1uklUo57bbs83zYJWWsnLj3ILAtisCSpAdSE3wE/Omaje2MKBCR0MBQ0xX1o
yr3df2ELt8ec2N5Av9IqYRUI8EO0qWkF0HdzVpL9gHLTwUFGstqlWDghcyY7xkZ2y2s0QoSN/mPU
+DHAzg4fr6sX1NKz3N7lXxvPbTrmkNjRHlKinmGbPIBkoZ2HYpeCsBq1z4BXr+zxpZVuz/j3Sm1f
azSPtIeutbtDUwCXn8SmHui9bT+lMMrEPAUwlriK12ChC/thzlinE+jq1TjFod1Z266wfjQG/aka
Q2zrbASTbGU7LH2kWYwpYhMQbxWnYW5tWjE+Ve04ehSTXI+tzfmXlpiFB9doKmwDnsKciXpG1zyO
Tvc7BiwQLqlrg7WlNWapSjXkhcxTaEJD+X0KgB2i8B7UfjHawIc67+n+/uFZiANzLDZwPG5PqJ6F
OQC0hhy63TA5djDqyZrV0lJGModYx43KKrNCOysCNYECKJUX5YNh8wuK/iDq6/eEmxvdGMLVU7Tw
UHPgdVHDSaMmLfKuPNnRKleebjheIYo1d+6F8lmfY6yTsQK2WaAAykR/mIragSLZDbZoH6NJDyjw
7LTBg7qjD0DYDi8ZP2Ei32/i9l4jmq0da0CkrA2+FvbKHHCdVENnx5A8Ct0k8qZUgZoVx1DIEfam
W6t6lta4/f1f8cIxYHdsQVkbzphaXPrEHUlYuQBnBLW8DQlJrbX0v12Bcwa6axa9g1oyuz0PBkDJ
VWuLc0XyHYglICOsRMClJ5oFihIppY6bNgvLuEWcleypHsSbyY0TmDr3T9dCyJujrku4AA2SkP8P
FGOjnQzHuhYZeEjM8VcT8AUukD7HWysMrDWW2Gk4WXVopYZXwoFaYSCZuvUuNg5Faf4c7GwfjSA3
cSUOUyfFPrEctUmaE5hSjvZtjAEET2oI9yvnkojKXKntls7iLNGgFbTtxzLBt3QgUZcDAAFLcYYq
pNvdf8dLC8zSjFGNSdXqwEFBCBCQ5eFkcNR1AA7f/+cXWML6HFpNG31qXB0tFijfpUcDiBxmgN/Z
NhsS861La49ndbSFjUhQoa6CPTi4d+LUDPpK63Qp2Mxh0hq1MiqzioeUUA4dm2I7Zu6pRK/WdtoN
RA5fZVUxHyz3xFOGeG1E5FUpnCRbFJ30Q1Podbsoze6/kKUkfo6jVu4Ei6sRkI+pEVsHjjTxSI9R
8khyEK3qjT082WemGY/D0HuDm24rUmyJKPYaV6fWIsfCLDx9dD1VPmYo+Xs0pblWrTWHbvvqk+bQ
HH9NmpTaWYNf59oQm7Ogu5E6B2ie+bQIW2KizwlDaR2KASUGt+baqgstqTkiu+sFgN5mlocEuLQK
mh/NqU34ozUKIPLyBKovQGhDyEJ6CWrLAzdMHDfaFj8oPGL2pTCcFezGUukyB2NDB7UZOIBFYS7g
D8+qq0uTyi9SJ5AG3XfQnbZRf/Fch++OBk0qNzrc3xcL53COxDZILlRdCLQiMZA0M3XuBPmeQfb1
/j+/MLvR59x1XfGe2zbn4RgjVrWa+E0sEDVhNz7mqtzEUY5ile1A+3ubOutXlf+CCLCEOieBR89m
5Ucs7a5ZNGMmVKRuWlZhbIvKU8OGFtFvSPseRYRv60zFnkjrPGiA7UHZuyuMtVO3MMeBcPS/92+a
9L3MKTKOwfqq5MNY7wGDgCNzDk9owydp+zhBxvuGx+60/FUftGDQyAdUir8WJP9y//EXOjFzMHY8
GOCL2ywLa7iE2r211XI7IDcp9dp9NKZyj1ZJuJpxLFyec0x2bxVuPHXoCipoDLWJIEB76fs0G6A8
lIgWYwF4591/sD+g2U+ixhycrcvCNkH0Qj7ngNWVxXqyGUe5BZgaioM8Sc6j08igSKNgsKrBm8ZI
/yo6dJ4EuPUW78Lcrc5ozxw68tu0wbkWkQMSMYcOMMVddEJQ+hIDcvGcaOBk3IRmBsu+FNTYdOAz
x7C7PPQ21w95nhQbl92sIYGju3E3sOe3Q425N8sE30PjP/fibHqQpbWXCox2yx7OVrN2iBdfxCzN
o+Y0sbyp0dln5badVHctLXBNOTzoxJT8bHIgHGqR+wzTxN6cmiC2mR3UwOK8jso5mvFXY2oPie4+
wVbmpZOy2IyQJ36INSY2ldPvbZtKD3DHsLvdBy6bPCTqG4d3z8Lt35g57lPTuThTz/cuN88AAZx0
1KB7jia7FRmQx9D9xDEfcbmdkq5ztoklv0Gz3lwJYwtUKn2O0Ex6NY7Q8c5CyYZQowrc6rKOnOdI
FOy1FkXjxaoZzqIb36upMB96SP5+5JS3kR9B08cNaNo/pjiqlc8nXe6h7IuLWkba11jxAnVCDqmf
yCRHd6x/GJHxVMP/zoP9hvwldPEMW4ph5VGWKq+5YABgcM2UDXkaykxdy2F7u5GBONgyafiZot8A
Ix69hA8HuD7fP0gLOfUcck86lRZdlSKnthH8Yw44YHIBYzdYjQpLK9xu4L/qkK63AEsXqEPGrDho
o7OlwNpBq2Zv0zXFpKXA83+cXdeSnLoW/SKqEEFIr0CH6R56cvILNR7bZCGCSF9/V/tpDrdpqvx4
fKqGRkhbO6wwK71R6QyK2RpKHUse0BCDCuPk6wJ8fhZBXk9/uL5WC9gPfQ6wt3MtRWVZJCdVwi0U
TPFdMgCYOzG4Mo0cwdu6pfbtWEDUmEMytixGoJTRx7j++IUGkDW7UEycwSmGiiZmzD1qkdHjkQVH
FvPOksUjdDJW4bQLgFd9jq93QCsfIsWTk+TTrhiBEdWZ69DS6x9Mnr4DomnAoTsC3CdDuhCx+BOZ
ZcBrq3GBt9oCu/lm0LVQv/Bx53B73Sa9Aztm1MqJ2sIb45R0+lFT5qExa89sV6qeBeSL/n8QdpV0
givQhuFj4Y30LL6Qpi9RB9sIkR4QDbfnQDbqVuyetZKHbD8Mm9h+15I/pD/0U3dj2dQznK/rH3up
iplD3oU5MmBuMfkS8aMRJreTMEERjLaiSfcjkGwWs4NzPUNK41mE+o1F2EmTayK6S4s+K7V7Qxq1
psb0RDv1bI/Je5p2cC7s2PMgyOM6sH8hPTNnwSGvqjTLK6x6aleAkAIkPW1iLu6MKX7lOVDKOkdu
imnBeep3I83hbWV5z6HhQv4wx6c7I7f6tDiDgaOHUcq30bDvHGwupUWnskifU715qIfktZ7Ub1iK
3AkT5Krrz/4bLi49e5aTphPtgafWgI2vPwkD0Z8qSGzDmLSg9CST1gFSEVbaFKVxhIShCC3mgoOI
5kocWIWxMdhP0oSwJyk2Q64IiCVws9SU9BsnPBidhkoFoj87PKM79ZpywQIrWkC4Q2QCL3zIMLEB
/K4h5Smk+k/L6JASqpsMxBZXUqfel9LOXYDcISMdd14XPl5/74V6Yw6j7xncKltFqlMFLVTXDNmB
8OxztYd43poXVnUO76YOON4mh7GwOUJXVIfBKpa4XMs3F/74OSZ/u8R0CEbFlRiqE03tBhrR9o2j
lSt7cSFJn4O4pw6IQqMd4a1Kmk+4zR9jGJxW8bSD7Y/hNqn+bGG6ngEetbIBlx44SxkLB551vQMz
V0Db0GLiGwLl2Vj342i8gU+GD1u77SrfdyGSzFHYKmyLLuzC6uSUPfUgsiU9nC8/cSjsVs/b1CyG
cCWI/w0bl/bALGwZeW7pxgT3Wa3gxWcmmj9tMW5Go6+3MERG7p3J7GBbOCH6AIQ2ZO+/KpGM2zYx
U68CsGoY9BHzwkLtO84hcVNNIK+Ev8cMHh2Qwg09ZuvObQYJ5sHBf5hwyxZDZu7tkT4KvQZ6JSlf
RC+4x3MVNi6gr3QbDg3xE1U+XT9HC3r1+hwSjqZ1GNpNWZ3qzN6hRgFtvN47gp6mgu+dOlOu5sAs
AK2duKFbrkNCGRMJZcduST918iT1Fm87Ja95bXgZs4ZNKLKv7B9TyjnvrIlri8CbXILLNKLi/gH/
trMswCrDeCEPmpNdssROOyI6eTJsE0aCVnugRQ94S1bvM0iQkQo90zVm0VLv7G8H99vBx5Sty4dh
lFCCzm6cavLDrHwDeRtjt2Jj1N1eB/ch7hMfBDU/H9BWBOoHthZ+2E47yePfZky8EB7F0ZBCyeUn
Y1BEQ4mZPV/fDEu9xjmovi+jcNSzqDpFQ/xjgCWAaD8Kxw6yHjjphG2IFu0qyEKYsJaqo3vJDuqr
HBMA/Vnm/WsZMUffUyiTF2UIN+4mSQKmvVpE7pGAv61WEQthZA6pj6BF0DUUlwcf7rP+Nm4sdOfO
ns66Z1prI7ylXtzfRf72tQWXiMES7t16Ht3Cmf0OcIbXtE5/D1G3t0n7zIp2U0oQaMv+E4TklW9o
XL5d/raQvj02r7NkAE8WL5eeW5HJDxZSmMGJ3+dOrMOHX2AGggFd7RjSUYlOIXBs//joWcTMBgrL
PsWrE2l6KNy+GqW+jXUA+lnlqE2EwwR5PIFsoYENjplsKwxQNVBHrz/+/JQL8XoO7zbNrgBnIa9P
ls03imbHvBS/rv9pY+lvnxf726LG9tDWWhTVJwCoyc3UJPl+DCMQ1x9RyFiVGXpq+sHGA1dj51p1
vk+r/ohG+Su4vLpbQo5lUw1FA0p+ST3I8aReXbHHKlMPXPcjWMoIM6bbpv/HXt3fPfnt95JRI9jj
EUgDPPPD5C2jfqial7woB1eScWNk8nMVh/q3aLy08rNi0u4mqL07rATKvB3fR7C4MjcuwnSjuJMc
S519hG08eKwjtSu1dsrd0hCBWVhB1za9K6XVgZSqPxWOc6aYVH5vcnHUAIBy05oNj1S0ypOJY2xM
UhIvI2Gxy/J0fG7r8U5JOOiwEHdC4jyaaZ17ZSYnr+E8u8XcHODFTCq/biTbJZBG2dV9z7YFM+AL
I9O9lUUv+jhAIv76Tlk69frsDMAbHiIw8IeDZWy0N0wHtPLukdfmi4E7O+Ym4HHjg632WqX7nK0+
dmGDzhHdzFaRpekC92Sj3TEIZpgU+mkbGX2Vj32UbXTo3Y/WAKOkDN2FAbKAMnaTNl0ZgSxco3Mk
N5cJULm0lKcunPZa1J3keFOlfBeO2WNjVl9pXe9WFnghvs3NHMfRoW1YwI7Z6rWXbiJwBCng+TKd
y2hInrACQpFQrEhNeEGDR9KiLTsScn/96QvZ7hzb3SSTZg4xfNdH0AxcaF/fY46KTOg2KhDbQla4
DRdv9b/18Bw+R3hTy6zbvIABsaP/sU3zzszNgzCjg9WiY9pkR5rmr7XM3VWz64UG25xA0WTgyNhj
LgEhV69qZI+FDSMBqm0gKHB9Cf/WUBeixZxBYUqMcgpZ4BFF6ZUKUmQphtZhnd1bvIpvGTs1ITze
tHwDEP0dDR9FD+OxxoIfCo7/dkTx7taGsRO59ShKecBVZrTtLYOxk5316L2LyM0zHgj5UAvHa+Li
lyroJ9KkNauRheJzTttK2i61SI2kdMzDd/gaB6FOvuJ2za126RvMSiolqN0pqqAcWKM3bsXvuD7v
TKVDznWlUbuQAM250mbHzLascVwn4zWl+S/RqN2o6p9VbnurWdbfquz/PjQ276zOtbqeKL2HE7yW
NGyv6cw42WFeuCqOf+ZRKG8TAYybh1aBV1tF88iFZuxk7rDJjQG220K0M0YToch3fYhflRnpoY7a
d60ktms5mvEuxsQ8OPCi3aPKqnwDT/BKx6E+bdkadenix8BLnJfw201qmVgqO4W3ecP1+zjK7ygc
dlFIj9DE8a+fiMvtQjxj9sH1TtYaLQVaKFEaA9rKU6iuv6bTTd1MP9UEL9rWkKgyJ4hxVvpHwnHH
td1d1Ju3ZqXDvS2/URAEhiVt5UI8YFy5yy4GdYfP0cjM1AZMZ4bi1EEOuhvpm+jGU5RVmat1xiO0
RXyhrXqgL63z+ax9W2fZoYnVlk15inXn16C1T3GzQY60g0bcdsym0dMNN4xvq+i3hAMknCgPNdm2
dTAN0rWK7Mf1T7H0K2a3N4H7byQLqMTBP+ghs+GJJGClDKeZ/arZ4dIjZl1KuP5xGOWCFWlY5bGv
jLt0iN+A9B1cJVZmCwsfjs+yVT3sGkP2oAwbplBuTW45wGZaPfxo6uKjzAZPOfXa3r0YC7F3Z/1H
PRox+B9A3S1YDqVWOxDxvT5Em6TN/VLLj5lkt1Wf/3Bs+WFL5wVT8oCaMfqkOKzA0W2vf7jLGTp+
xywH5bYQMTZQcRKMHziUOt0pNDmU9VFZ9QpiFE4EO6QhrPbRUN9EGEu6MPW8HzBgBZI73rctmptI
LDXAdxJn10I6WZvCygVdDLLJIk2eqXCSWxZpftaiyzlNL9d/+cVYjFN2TjW+bXzYF1qwNwE3Esf3
A7ruHhGVj0niabIjy11FLy/siTmPwqYjaTDRKk4mIN6d9SKb+64VJz3pMVKGel9v87frL3Q5BcYb
zUJmV7KJ1okC4gb3op8x/jhE3FU9LAb0P2UaHlio9sWUH7RGbCYqfq48d2ErzikMMczFqg7c3VNh
R7tJlr6KCPe5ZkKkyEru2AThZyUIVK877RZNpf3AWsONdfgy0z7ftsP4YWsQ0V75ORdzRSzDLJak
ee04tQ0h3LMOKer+zVSOPlJD2R6cuPIhoHUmAdvFtE2Sr8Hs96JJti2s4TDpL4beS6t2h87paqvr
MoYGP2gWeXobrvQaqfNTHzIJHz35AQ0ZkBmGeFtWyW9aJqFr5KTatDg08AYvDMjtlW8QCc0AIVsj
0C7+jFl0iidajkUGikML8ocJi5SDwrwPpdA4JnAQi3Zn0jvCbUfc/vasMLWaTv/FzF3ISOZufMk0
TLpGhxyJG7JFmsD2M3N0tu+aVt3YdcvdNhp+m5I3hWflmgVRK6dxVRo3+6JSyW3tGHQ7gFe1C+uU
ecTW43uTKssflY5Svm0wuk1DsoeLId2W8GLbhsBBGZCFgK2Vb4xTD6RSaG57LmFRziGp5yZVa+1B
iEHLvoWF3caaxpdYE8W2hjesBc34Ug6eyTlCkRp6yJlHuTSeswT6ct4AgFPno9LWAiOcoFsAf8aN
rjcSIm2Q895hJCUrt48nh7kstvObhEoisM4VDd8tRYonC1hQCOInsfHKjGa8RzffuHGYCaa47sj7
IeViRVZp4dqbu1RHUNhqoYwRBlkk7zWhjpqdbCx6VnBCtXb9yC3EuDkXJHb0bADcVAt43pJbVhXV
dmCYLzu6tW2McnSrrFIeSzldu/3Ot8uFDTXnhKQwPNcxzITmn04TGH4MXjfkX/gN93zSjqVlbbNG
/ygs63F1NLWwkM4sulpTjQ2Q4yUhvMbRyKEtEgcUUBlI6T4zaLjywRbupbmFYTyhzuVxDIoIyd7g
GXXLeolpnthYLXtcHw4vfbNZ3oeuctdn8cgDfYJLYpYG1KY3tcMOnT3AiMTAFQ5h2ev7Y2npZhHZ
UASnMzd4ENPRFUZf+WPkQHMYgCWfEb6yC5cWbhZm4boK312isUCzoccrsbtFldyYiCZxGN8j+qyN
3pYeNAukJrgnRDkdC6xIj6gv7Wi4HSOa/5FdSDw4IcttHcIP8PriLdyuc65IK7RYK2jKg7w2ewTF
WEKyAiplleVKq4GC/PXHLO2HWR6XTSbNqriOT0NbHQVvD4kxuSxJXyz4DbIJoJA8Xzu954W6cHrn
TJGyqKZCJ3gWG8btxKJtmMMU2sy0L5bD416nrsHJTcRaxFj9CGztblXjYSlJmnNIBjVB8K0rYwiU
ofkBb/MiytxUR8eWcHTuICkuigG6O3CCizVks6vd2oVDMKeLUBHlUA2zIqCAMcPrHmE75UFuYfXv
L6Q9c1H+kQoyjA2NTpK8WsrwIXuQuREdns9cGD0P75XZQ4x6tXheCMFzukhU8qKy8lwLBgCqWdlJ
X6ANZ5RIcxO5QyTZpPg/Po9ifpt0rFppoVyG5Dr8/8wJexpnFlPRyVTju6P/7kwzsCaBDmTb7wa8
Naos5mVm1/p1xhzIagxfVDOgcQGbprAJpnxaOTLn8HVpG88CTpbRPDKUiE5F2uiwotIomjiwfbh+
IC8D1fCi59PzrUApuyE2pM40mEyPKOXklkI/3mm2oXZjKzwmRwlVTP1dxbRTCoz96hxwaSfNSkun
TawKVAPcdMlNaA/emOVfphU+m+pBnQUgt6vSyQuxbS7rjwYr7zNiQCu4rgHsBjIKSvHHIR5er6/h
5Sm7w+c0EgaNJzgTcC2IYRGWDzcE+PC+0u8jrT91FBxivf0RUn+sIFxHbm1D9/IeWuIDmB5lD5Bx
zsHQhOj7oXnS7QN8TNGYoPfXf9xloCh+3DkUf/vAmRnJFF7IWoAWwTvE/qF4CnGiIjukVTL4hQ5J
fo3m0odu9Idt5Pb2+nMXrq85k8SulRna2FynmHd+U7hs3EmHndkq3fMEA6nrT1kqN+aUEKuo4Adt
9HgMYk7H5IsRlduoBa7aOdiqAKrAkKXXKgVdjfYe1PMRCHCgNUYNKqbj58qvOJ/FC2d0ThFpzciM
4zGKQUqUqZuOscdHcYyr7CdJYDYVFfedM33SRDPcrK+9NiOHFqIDq339hWt1TgzhZgFP014mp6j6
2dq/xuRnLLZwXPOVdZOI/fW3vAxwwE6aRSImo1SUCZ5imr8t0bhanGH89jTV+j7X7a04+5835hYy
pv7wC95Qd6RsTwAUHPXIED4Mc+7anhguV81eI1oALaqO3E7QQ7j++xYCypxEohGVxDUBOdiMhn1X
QvEo8+z4g+vPlV24Uw91v2xlcxtLCz4LXrJzCgIpS3zwthewzzsz4LNPFmXo7eQtGJT5JxHPFtRD
XWg8vcisjbyzbngzofRvYHifwmcm68c7LQPYg1bpcysLX+842Vc2dHwhzSCP6C74fT3B2qvDFIro
QKdHmI4YTr9G/Fx6jVk6phFsmspi8amfShS42oepTQdhR39aCRWYigy71XC/dFLnBBO9AnZAy0h0
pgrvmxCFaEo9iYpDKohbp07/yk3b0wJ8pCIr4WgS/2o1cAPWJlML9+iccsIVnE96gucDMYEzKqYP
M14V2FlIU+Yck7QvtCGz6ugUUfIn6+Hcbm9inPaqF/6QjMITYLoWMZQc14aHC5fa3A4AtuCwNR6Q
oEx18QqHspc+jFqvAYXx+mlaSCTn/AJGRN0XehfBVIiDghSdsR3wPtQOgG2vHNjL4HGHzxkFdiQq
GsE244SmYtB14DaTMd72TD5YhryrkLqaoQnTHedP0wzPVQLwRZd/na/NohHvxvCoMtNXa8rkC4dh
rvDP0BykAB0i5bMHP9Wtm3ACkHkykyenEvuiBrJFDSuvvrS686xLVC1PgaYPQunckrTZGn24G0ry
uN4PXNqSsxDFeZ+C30B4UAq/02QQjelnoWCvDEZTBoiFxe1jn5MnO/15fccsxN856YAA0x+XPWp9
UJZqiP1mm6Jot3bKlVdP1Us5MQAVILK5YeEaJmnhk80RbUMb20TvTRaYtsi8ymZ7XvETFVBZbIja
JrF+NnDyrr/fZZy9w+dch2mCLY8pS9TIJH1UZfoEJY0X0fX7diR829TQj6GadezS39DH3mEMHpgK
qi7Ry/XnL7zsnN0A3kA2ppPk6AYq36i/WBzd5kDAxJraOVENBKlam1osPeqc1H3LGQGGLkIwobB3
nMiHlSz/TCrIedvjY6TJXd/RtbbDUuo85y6kXGI2Gg48wI0XSAwCy+EnTJG98UeeCXdoYfQTlz7m
pYDPQifwvUidG+gcP8Ag93eZ04DF2VcFzCwcKqIiOQuX/VuDbE4VM+LBSOqWopsEYpBWCT+voP8B
st79ORokjflw/asuxPG5nL+Dj5lbscaDSA2Ptaa/R/l0Hgxc/+tLH3KWsg1aLs1IMfTfLO3IgQOg
LDtKBFKtIPdT6Nyv4gEWrtc5S4JFnBWaRAc4HAt900IHbdcJzVw5ewvx0pwFs34YQauJpzCIUcZl
SfIUJjHsXuC9BYPFlRtv6UvMkqEpzUUyqDEMHFVtz0Z9bHDgYIvNvvISS6XYnHcwJj3QD/CoCWC3
gYF+yxM3fO1tcmRh/1Cx+gHc1MLTx2qEoe2aCvtS2Pqbw347zIWRwVNM9iAKFDXM3UPpDUPlJ2i6
FU7Tb4Y4/t04uoZUtLA8bazro2XVf9rMyN20+ce26Zy5MNrJNHbAuQcduiXcTQmRJzi+l0calwXd
THkm34BR6MVKhr7UgZvDjMO0mPS8LhhURpO7yiw2XSuB4Sp2TmJIdDaL4MxfT/IOOsXpdvUY/KWo
XCgF55r3IJGLrEtTsGI7+IdhYnHiicphaDw1nhTqHu3oo6LW73zKvEhjn0YZZz7adu0m1UKX0+kQ
TXLTRPWW0M+cstCLM6hyQw0dHQNQ/EG8IYRvekdqG+hG37RGtMngC144LbSOc0RmbmsfQ9PKlWNx
GdEFJ8nzefm2f0JKYHktTZgs6Fq/i5z+XbJMHHiPDqsrNHEDJqy1AUAAggwtAiT8tbpbUiV7q0RP
kFLd9pwQFtVJDzNzPTbeUMkAjQ8idiJ9GOzKI6i1iR8BVLvvVN4dKgAOPZgdpr4i6XgoogmmAKAo
Ja4eJ9kODr9r7eiFlGUOFW+GCZT3JmNBVBrwGTlDqkGjhaml3/WhZw4RBKKdYLUEWYjGf9EN31YS
IRJ6Hw6u1Tzb0p69kVDuSILiDuDjbT3YvjPSlQRzof0yJ37EBRZ5yhskY7kNaaJzP8LV9AM3xN4k
6UpAW3rILIvtqGnU+Mg8GAq2P98qQ5nspTb4ySSeO27c/NMlNmdx0NRozIbgMY0xHpzI2pga3WG3
AVoIvn1ub5qUrCmlLn2i2SXA6oSoGMikoElhn2oDYX+c6vu2d7bAfYsdMN26B/ORJvP7cvzsHTBr
+sjyJjHQ584aqGfLh6GwQPgYmWeJNWvShZ81ZxvESdWUXc5YQEztFhq4tRsqdaO66uO8dRKuHlZ7
SUtnYnbcLTMshhID3QBeCB7U9d8xtH8676RCGx9MLdxz3oH3tHYpLj3unE98OxOFleUJPafwSWR9
KX3cJorsSdhvcWPAo71Mz7ntbjU+/22JXYjPcx6BmpwoyRWyiAidWc882x90RQMm9gBbMB3eYKxu
dZcCSACdHelTGr9ndnMWG0FXBwDgEIwOO3lvHVAAHHIfNtKf9G7ybA3ibY5V3+VCD/1zN3Kyj5Ar
TsAB7gCnK/V9H3LmhSz5Vdv5ZoyxxyYhXUANNkk5PRmWKN0ohHZm3ZYf3CYouUcZe5CvhvuMbDZ5
ktwKmwL3MrU7Gk+dC5YFQm4j9k3DHloFEIEBRRj8M1xoM0PcElKknu6w1+vncOG4/x0hfPtUMGJQ
QC6lNHBMTOk0Ag0e2TwDYLPvQAdsuuLx+nOWNvss2ctUU02WoiAmAZ8ZNDnTvPxsNJSS2PLjGNgu
jubEDYT6opVjfzn1g5TMfzdhibFtZpKK4In2b8ySHq0q9lclBS+vG5sjZY2uT8MIShAowa17Lnnk
WephMqXh5SDnuVNE5eb6yi1Nc/5mnt8+Udq0wICwyQjUOIldFE31mxhAvo+4mWwmK6x9I0JcspU7
UAbloGcL3mEuk2pliyzk6XOAuWNkSWuEhhGMrfzdo76AMsKtZmbPqxXN0mRuDjCPJhvJLCQoAqOr
t84YhbvehqGBcOGgkuq7Qo0+rZGzCwgT+qMJVyrg3PUuvLNytoUe/Bo28vJX5XOYeDuFsZBxYgS5
JCE0i4xTHtbvafPRYYDjCi7MtY96LtYuhKy5m4cxCEj/JCEJGul1phc1mduFEj5KMnkOQwEJGXAz
Q7qduhJCLc52HHLwHPNVqttCaTfHk0sFnZrOio1At9VmFOE7anXYs4agrBpeyi1w0COoWSSJO9b8
MDXFD0oxfmgtT4cc2PWdvbSxZtdEHkIxOLWkEQiQedDouceCbwuQuDFR69eGoUsPOX+Ab6enTkrG
kY6RwDZgIGMlhfFUpn26aZVjH6GV060kZ0sLOsubaoPROsqwoImuI/eHF0kex2ttqsuxjM8ZNLDO
LYkFciIgN9Y9qdujldE3Bmnrf/sQswRJVDzho1UjVOYw2mnb52hM/mDad7T7lc7LwqSAzUH5iunN
ACMrO6gi7Hjkfp5VJLsa+aWTsa0Vj3ut1jO35+brpJ9Vg3JPQrgAqPFNnq/knJe3AgDa/90KQLOR
sZtaO+hEfSgG26OZhKJad0LMvL6Ql+MHm5sAZNnUQiV0hDRHJl8oMsW6m256DTMCixUPNu9X3mTh
TmB8dnRKeN2gLizsoO9YnaOFZbXbFIJuHqPVT5Ry6olpZ85B1k5uqpwvqcpsa4XFyF0iwNH4t9ed
na0cnWh70HN8VKjdQjcy0FE6IlVRAVXw2rbilY7XZZazw+bw+FF0dUkygQeZupfU1Z+6tW81B/UP
S5snc8p/1Sl/0KIchMHRqyEz5TZVCufXMiBOd+zq+JFodH/9rS8fRjbHzwOF5kjgnYyAdoC/kkT7
TSa6gwLP9T9/OXlmc1h82faJHkbCDOpJ3AgKiHsxHHv5GFdf1CG/4m4MVpGJl4MWmyPZzXpihd5X
VmCikHfhBnegYrq//h4LZ2EOX+86Y0KnpLTQ2ssf6rbdDPbwqltyE9rqa1WxdekkzKHrNmslTCI6
KxgdKPwJaLWemYY0BBSaOIPPeiAu9Wzc2H3tM5PcQ+FRwuHZfr3+lgtfa864oRwQYsjqOgGvnO1Q
no3KoN0So99bAZ3thpLCWq/9mCBOv7I/LmfSbI6Z5z1IRDq4GEFW0cea2h9GyD8xxHuE9H7rWiE9
nIdq199uYavPAfEM5ltGrNVOINJCujZVd5Zev6bQj7j+9xe6p2wOcB80joYhRA+DxuF+Ddh/qFkb
B8EjNCa/TnGMCQZc05YSsrv+yIVLYC7XTzmDeCAjcMCxhyfh1JscgYHo/J4Xzcplt7Rqs1oHfvF8
GjI8go1h58PR6+3clsToQa18lqV3mN3XUwoATBjiAfRcT4dxcRSm8oAztmG+vPKMhaYnGrj/vS17
E9lhnFJ8+xiIE0LpxqAb1QwPZu4UXkd+FZCQreASWeY9eTYREb3eqgJl81sm4e7TnG24G8x7CKRj
zdsakIQNba2PoiLuGUfkt7T+HIdK39ikq0G36J/rvPb7xnTxx1yApq5/8IWuMZsjvq0OnlRQmceB
aSriUSFat5AxlO4o/LclooHpZEfRYEjdo5+b14Tu9JSsuR/97c79f6bP5ujvQurw7bMU+pFx3+x6
0rwKyKEwyA3bg3KzGLfxSGR9gJ2V7vawUd1DSMPD3b6lDtV306B+sHbYpr3l2nrhl2V86LBOkZHC
aYt3Amon5cukreGeFgLaHFiXGzAYtUKHBlWijBczAbEAo9+D0xJ0aEeZ1DdxMX2qAhYqE8ARa9tt
YaLB5uB16sQtqAUGCybVk6MG8k02YdocqR3cAW77TOVvCWI9+oPiKLNdj1KMwcd3tMTKfbUUi+Z+
Bznc5DEpUk5gRozulXgnrf6qgY4B3dDNFBLixdVQuzHL7kUoyco5W9yes1TOPAsBxLRDSxpK9KoG
Id4Z6g2aC4jl9i3os/taMCCEjHs7AYEdfd/r52LhHnFmyVtaxnVNHYnOD8l2GVJUIsURMu6PZTX8
tiFA8I+IJOYY/40kdhJDktUpMNhN9SenFZ2bsejnCERd75g7Aeyxu5rjL73VLPaqrjSicYIADtSa
zJtGB3Q3s6GvZuNaDpwqMl/IZAzu2GeRf30dF3KouV1CridRRWACE+jNqDY2LNtvGghVrPz1pXMx
R7yDIjcZNtPtoB4IlAnBZJ54DT3z7q4FHDnnzZ0WwW6HUDhCZk+mmixo2onRTSJxc/0Fl3boHPge
1ULWHey7A5hyeGiM6K6hrMPE6JdE4wmXEfPyNPzJVHGsgRXsRLny5IV7bg587zSTVhhgomDroYCj
5wCIR1F7Z2uIlGbhTP/4mPPjv7UI4L8Af7YURNhM057D0kBPz9glsXWAXPXKEp4P1YVLYA55t+FU
AF3zAVxbFO1Fz/dhGG9ZEwEWZzwPEKjwSE8/skTfqn5HISzKDpptrkW2hUMxB77XVRvLrpzsINGq
1FMd3YVZuBV5toOjR1sKz2LNo67ltx2tdi0uF2KrH4TAygEXQLJJBuMXlBo3TcFXdvXSJTOLPYpP
OXol6AanPT3wxHyQk9pq5wirrOc6Ln5Yzvi+2l5cQHayOR7e1pVhtFnpBEOUP5HI4BvoJvauZogq
6C0IHecOxA8LuzuWIvGc7odtRa+DBTLA4MDHK9EEHDoETY98aD5KSDVuCuH4cjTebM4aL+zkF5ms
P1kMF/POrN413O6Htm9BEKeR3NimtnZbLC3cLLwlEdGLNLVoEMIwBeaFJmTyB+gDF3eTlJsq00cM
WVvIUjsrt8SC0gGb4+Czsw4Q6yusXWW744k6d+y34AyTi9I39eq5NH5QpH80MNsQcvXFuzOYwdQN
DyxPJ7dNplurWdXMWThGc9w7pgOA4HNuBXGmvyAUHCJBNoAPgfWj7cxJ26WCHmAUHVTjsJmc5KlS
4wk1xspiLKz+HP9uwYCE2IWGcpnYlQtJ+a1KDByg+PdYJm9lqToXRrPuathYOLdzILxmYNoLkw87
aDq98cGOh7iG5lQbFOq6p0Fwycqq4wiyzvUotfS4cz3zLQ6GcQQnLoiLBQbSSmTFjXfmj7R28TQN
6c6U061J1irLpaU836bfngVUd0gg0mEHWjXsnekc9s5j+ip6zDUDN1n/Rwnx4/p7LWV2c5D7VJ2h
dLyHeFXBX0bygSVsenbIgQkI0fa2DNBTzORlteRYuLfmqHVl2xjZ0NKGyoz2u07TjzyDQmA5bf+1
cWPP4oCywoolENk4xroZATTVQHA+gSrB8/UVW6hg5+YF0hR5nQo+HFkrnDuYq2uYkKcG+grcHq01
aeelxGIuukwmJNrokkJLmtcwFRn6bRr/j7MrW7ITV4JfRAT78srZF3qx3d22XxRexiAQQiCEgK+/
efxk6zaHCD/NjGfmCC1VKlVlZRYXaHs+FrKE3iAiRU/nZ1cEW2AFjgwUtvfnt5CbMnHroQN+qS7y
3UvlNRlpqp2l9bEI+pew8Nfj3oVVNNHpqC2wcOJivNgatAHwHFWQVp4tfnU3XoP7M1k62yZK3QoJ
dTyfeVDPvSqus8FLDi4vjgC+bQvVHkTvYeuKhyD58I8jGuGSzXgeUoJdqxzw9wqw2oTdZWiHT1RZ
xzaP0AozIDllPzrgRL8/5vuKSVFsItfbGWwYyTS4UH/vQdx3moZgg2JLOnJxaLsPtZt3W8t1dhUI
+VJfZHp65ePXIBQ/hf1znEAujSw4mniEODCQjqQaEfq/JZRMwHszVjFUc0h46bh6KArEFUzlWyID
uOnn+9NfcJYmir0UrufxZnQvEf8y35KaDv/iQ78Mtd9NR8UFsPOnblpRpFlwXr+VJv7wzGVCHJTj
qwjt/sOnqPa/2GWeQS/zirTWGv5syfJ/c2P/MYhd98CI1UFw6QC5SZ28eiiC+lnyYRsE08n26Sut
pgcvcfoN9ebt2E4ru7U4spE7i1BBE0WQhxd5DjqAzPWUgQI4Q0P5TvqIDnv/ewKHoPV0QUJmZdQF
T2CizLvAKpmMHO8CRo8vOad75SGAsNaeF0s/f7vQ/1jNvqZ214ZquqDPu8VV2tyUFENgU9ZUmm63
8jvPFxPRHWpixQnpp0ukcAqJj95x1InVSoZu4cSZsGy7GX0yTfV8GWb35EyghxqZZoeoojzVLVGn
+1a0EN6YqOzBk8yZETpd4AsuLQ9fJmrDYfCrVBCHcdq3ek2TZOF6MWntS1uJggeVd0nmPSkgOAaG
09F+bCKNKHqtTXJp042sCiJdwr0mdC9UkGlLQv0aAkOGJjS1UnVbGsCIMUa0YI416lyXnOf7arzx
gLAzi4OVe2Rp1w1DjNEk20ykB8m9Hjdkin8EKvhRuf2JWHK1vuC9f3BNdHYyTL4Xxp57EZF7ZE1z
Rv4/jUE32JUOMirzXjP/7EFBL87VOS+6PbecWxFVrjjThZNg4rSTqY1i1GnCC9S9P+me7G3sv5+U
ORqFI6DFVyL3ha0ykdi18qJgRgvFJR/9oz0ggg9BHaZ+3jecpV83LvyhFlGVcx1dnMJ7gvj7Rx30
6z18C+fAhCJzOoezyiP3IpF48Nr4VWpnA8Tyy1Bu73//gvcyIbpF1EBPoZlhKaHoUkc34Lpl/r+5
dhOUmzNvji2p3Isah4vT66MCUdBsrfispaU3jRxyM2ycmvESuCHdg/ZaXqxCkC0dR3W8vzpLQxhm
XkOfpwVhO3w7KJMSQMzz9pFU3Vpif2nxDTNPEOoOgHzPIAceftYyAVP6ahixYF1mqxhx63zSCOWu
jWx3vPFPFeGvILwHPjNvmk2konHFwBYOqdl5YEM+C8LHGCnxom0fS9yyIvzZRgXaGb39P22ECVyf
acjQvzeBEaZMPo6TdShQSlt1EUszuP35nzFCNM3QCpD4dVUj9dUnj1GjAfipTpA1uD+BpVr8b3jf
H2PMTFXd7GEMj7tkw+pPEnKXfsHBkA9hNWgih0fK6NeGfYnrJHXRnxzy9mVl8IXr/Tfy6I/BSVEB
QmZLfc2RkNnmTtb6Nz36nYi/B4ic7Us7ZWScUh9VFBFAKEBB3MTXn50Zug9xf3TjYdyHLViY73/Q
0uG8XUl/fI+FfKorJltfIdkD3JZFTpEj6isKqfI5JKUDvJ8vVo7OUlT7e0f+HMwjKol5MeLn+11N
k2eBOhIwqtjoh54o8NSQ6Tu1xJ7O9gV6dK/357jgO35/zh/D+p1sGPR+seEWwA7o/N00k/Md+gcr
IcjSnhrOY2i9hIhaDVdbhZldnRJfPZCxC9Okyj8pPmaF9/ZPMzFBrrWdOLGo4uEaxnzb0e6Rz8kV
BDT/dhhMgCv14sEjlTVdBgirQl4rPkh0vu1C5rw0/fxSWWWxsiVLR8HEsAKLkjRFK91LDY7Zwd04
6MhCQL2vw3EjbLqPwviXK91j2bCszFdJfW7XxTtPBBPQmuuuKWfk7i4gloKBkRwkfFFKPHJpvBpM
5hYSsn78HHWQcZ2Gs7TYSoi18Dg2kawxd4rZGcgI7raCfY5CkP7Gfdyg9Qda0ZA2giBgGg2F9aGH
uuOTsvs5/sdNvV15f5z+Migq4DJHfqVl8C0uAVNJwmQ49bIMDv7oPzh9s5IAWLADkyveQ5uAA6FS
fiUoN0hXRin4oMkWUY3a9Qln4OoYf/Juteh4s6/3NtP9e2YRSRI+T7S5JhMYp0ACxdudX2fdTRSB
fe6b72TUx7pZef8teBET3comH9VZdLVebbvJ8PB2T94syoPIwatx37qXsmQmC7xvo/uZNbm4lpy+
lLw/Obb9UnTeFuB2cDt6z9YgM51HT2E5rWSdbxfr/68h+G3/XkOh50r5QosrogW6kbG7TWqQYdRo
7/s3vgjwg/49hAsm0tILI3aNupuSUVSnIfI0Qq52t74fvEUmajfM7bmloOgF1lJ5RyWDLSNzsnJp
vX9Bgqbq768PG2iwNqrEj6v6v7ZK3ua561JvpDeWzF9gM+zWdv/9AwaWm79H4oPvlmFQ8Kvd8kal
gVexb0DRfWOjPf/sSb7zp77c2T4LL7mEBkJkQe46T2wOLazyuVHhxnenCKTCWqjd/RP5vkWDJ+Pv
T4KmXuKSvq+vgFqj+2o+OFa3bYncQprr6xSSL7Fd/Ru8GyQHf49FphmJDyupr63T7XOZf3aD9uTM
zYYmzuf701k67IbDKNyonBygkq+yJWkjILQLUe+tXdtvq17idzroPYMyHipRlQAk5PRwt0j8MrDP
BmQ/sWIDAZMh8SDudXbIVdAADakZ5EBTjAwuiY1TAKJGD7d/YUPPtZCvWr+BkIZJlsISu0LfGHU9
NJWEKt/gv7SCIM3H4PY/gXP2QptvI3tt19LFv8P596ZhxDS2Qt2rpTiMM5pfwYfms0OJBi+QtKNz
LUYj4h5CeanrlYfBdw4UrRHlVKYdR2cRUqVdd/XXWOgWvCJw1X8fjAGKInUYIQNmjQ82ql+RQEZd
/16EOnj1E1zZbvAhDPWKxf9u7X9n7iYmGDLrcVKOFe6xvlfHXMTBg+/U+grxmA4IJ/8hcgq6jTqQ
QLuCoX+Y4NUbtM781OlIZX0pUXqHoMyJkeo/24onUIJF/anvKKu3siLknHhAjoGpMTlonxG5KQBp
uJBSDc4u6CTIJEoXGMDaU1hOH3SlhV9P23Lk/g6QzWnN4bx/f0IT/u+FbSNoYZd2I69DEe2jgF9h
7wiMJAK96ZQA88DDW8OYTCFbfN8AF1yciTJ0oT46sHmUVz9xqm3Om10cNhbk3dZq7wve2sTnTSOv
824o5dUp0BmpyZeQv4b9/JBP0jl1OfJ29yey0AsG7ZK/104FpBAJwLLXGzEk2J1OrRWc7E4gM4yn
jPuIR94DeGdgN9XFGxuSdkF5wLsZ748qjFIUsdf6k96PLEF3/PeXhFzJ3hd2d2W9tdUaVSaWp7dh
pyjZ4PF2UsLerPq3pdGM63BufT6NqGNdCRiik1EcVeBv7VYePIX3lc0yuPANsf+pOzIyUeRj1XQq
RB/MVVRBNlkejsz8PCXlx/u7uHAfmMBx3pZdpfu6u5aWBTTIA5vkKc6Do118vz/A0moZd5pqFRIa
MQawu/JKrGBHuxTU8DMFI7bV7kBo+ri6MwvNS5GJGR9avx/dycJsqmZfOlDfHd6iON6WAzlQ95iX
+TaXXia9Af27jg2iKQtaANG4ieiwEiMv5FYikwgdXBpVywrYny4zt3ucbtJgL157LCOR+aretNV8
onF9EeH0n7OWflwc1bisihoVhiDIJUIH9E1z+QX8dWAm887BGH0VVn0tfbZvEy8LIV3h5McgDlYO
6MIJMuHnVjLYPhA28prkLIViATL0xWPRxvs8ECuuZmkIIwabZ9FCwDoQVwvdFHFFLy5PrrNvP+IB
vfJwWwigTZDtWCLKDcCvdIWC1yeXO1khqk/3LWDp642Qi2i0e+Wj21616FPqcVROrxGumVWK1SWP
b8RbDfq3PJWQKRNlO7Yb2SmoCjjciZONX8Zs2PpeAHK/oFnzt0sDGodND3XjSlaN2ehJtUtauee4
0dA/j6YyZdW7VVnPheDbxNTaVlcTe2Rj1qJBLLoJh8y8AY4ro92z38XWOnXzUohlYmdBNxDelKYx
J54XaTiWr9qNgNqBNDFx2sssddayckzjCoEeHasv9w/HQhYoMqGzzAW3kpxjnfV2fAUdzTlsxq22
kSZnGjFenLEEtEQ0jp6k6KDTVQi+Fvzczsc7QZ5JJ41St99wpx0yCMF+T0Cmr0VyjC219aW972Tx
VZUAsdccdCKkOQvIS92f88KVYGJsoT/qguthZJnlQ2QN8mQTmI3zCVym5NLVLaASfRO80Y69NlP5
eH/Mxf01fEgyKhCCQu0+i/wQeadxw712C0GrTQkBCWRfSZDOHZ6ONgCm0l0ZdcFQQuPyc0u3oEXs
sSxPQHuZx8OG9sVn3gVOGhLysXLo0/3pLUSVJnC2Ib3vFdZtScEHa0PmsYtyvJi8w7/9vOFhareV
RUyDOksSaz/KeTsP/Us9Dv/m381WFjBaNKj3E5GBqnVf+dEZMHYI0cX1j/EfeWwiEx5ra1U6kvUC
zLevTTQrsCVRZA3YtYraQ4BjuFrAWbhKTOxr1ARum3C/ydrI3nZO/0Tq4u2f9sHEtboMktwkmnlW
hvFXsLdAjY/Jc7UKLF2wTBPHWsQo9HM34Zkg/XHwuqfOt7+DYODTBCblcoAQQuOcYylXHMGCeZjM
zdOI4hmwaSKzdfzR6rod9aFpSqerrekvupa1XLhETH5mSI2R364u80fWAy37KgDE7IKhT+fB3Q2o
qh6JXaykixYM0USwVuXIFLOcJhsYQMCJFDunsdFF1vKVAZbWzIgmOvB4TyXTWLPGR14o/wBMW5vW
JDqCOQsP7+39k7Z0EgyLF560kiAcRYb4bhv7PNkOVZ9piKlD1BAUAERvNftCpa1WbqOleRkxBQg9
et6VQHlOQzeleeQcLatr0qSIzmHbDVe3WePXXBjJxJRWYU0GR05N5sfupwCpxNupU+7Ub7RF15G/
C2GfCSoFmQ1tgahXGRh11MktCwBnJVNXHQ/+Ng6iFRtaGuY2yz9qG1PY5CAwqrusKgaQvtgZy720
4fZxDN7uH4WFI22SHTNADca597qsL3o/ZQN4Qjs8fVOI4qyRDi1N4jb0H5OwhhmUvG4vwZR5yUFj
xocy36Ab7cc6r8XNPt4Jdkz0p+dr0BhBESq7JSUBdUAbCUOEQ4r/AuVxiMlEe+0rij8lzzMqcCC3
OHtxsRIILE3QCAS0cCZMB2iloLCPNXsFSusMjouHVWqtBSdngkGlh+WbG19mSK79tOmvWM642dR5
cotrOQcfgjXww9JMDMfg12M0EMidZV0Ojs5mF+nkS+tb+17bv+6ft6VXvMllzAaH5kWB05AP9Rma
1o+Tjp/BLjS1e5YoMM/U4Slo41+9q9IYcgabKVbfBx8tbvinlYBqoRs4MpGgE5xR4CpHZonoun0p
TnPUHi017JWrP+TdfJ5qL96LCnW9vNwxKEAS0u4sCi5ca+TH2YPQqOhvdMhHx7r6djFAlLdv9pUz
7fOyPXAavq6s18Lem9zEJPa0GHyqMqS6oD7NdxCckaDcyMdv3Nu3Vr6JC3Bu6E0UZW35lY37uVGv
jf0aIKPddqfVQ7iUhTD7BDxeObKJ0Fw+o0WMJ0dsWrLv5v4UWOPX2YVCOinmD1Pfpdye1+nYFy4r
E/WKri3kn13aZgOK12A02VkR24C29qtAm5Vy6LPVlN+0765cVUuVARMHOyWzj5xWIjL8tUmrPCr2
1I4e/PbUt3lqOcG+R94cRYsEumhD+JUOw5y2IiEpDhAcTzigGBISd+uqn2OVxCt39tIbxwTOKuI1
VSxucbQXHWJHnjtRfqrpQ2ftAnCZcqs50OFttOKP90/eAto/MvGzo8h92pZtm3muDI9kjI6tHg4O
xKfxKU9YiF2XRF/aydvnTSFOkzfpa+UEP1zQkvugG/C7jOhHWu3L+iYQIXbTWJPjP36cESlFyIOE
ElUF4FHO2svK7178rZPoafbczPfQXzm24ML1WycF4uMXqLC34KTZJ2S+utVmgDY2O4VqD03BzLXX
6tuLbsVwn1MxRkGsxzaLHRAMpkXtHhPb+lQ1zRu3+cEbu71sY/dHEjVgFyTza+/FzQY9SlkVDE+F
REYxqPVN63B6qO2A7BzcVfYgw41VxU8OWv96pNVpW5TP95dxybkYcVkTWB6xrKHLEpAWzTHfl2Vx
8px657fxh1LZbbp6Ry+YsYkB9mRljXmvEcpofdXavYQhxLPs/mjFaHrn1U+qpo+6XynELI12m/Af
MQd6X5LB4bgxI6dHoSBAZDMectbicWurA6ob59INxfbmW1dC96Vcj4n+5WWhulFgSOGKXUF8aHaF
Lxrhro6mN6SdGGTvxUYVzE6jGZ3pzBLJ4f42LlzbJjMySXqvrIcSadMEMpsheax1+dA4/Lzq/JfW
04jhHGvgCY2odQ3yCOp1VmidWpnnWz8WX2cV4bFSqZQ0lsQLz1sJq5bGNJI6AGICFjJ0kEEmUGOu
ulTB/wb6Yzx6h9GSQBbqt3K973LpfjMxxGRwEx+d/PG1cIodKxzQjIIfvxku0EF7zEEtkHjq2wS8
YsO/FJ63G1X8/f7+Lc3UcGZBUSMxNo/AmXpqN0gYhArYIzhHziNJupRx73Wq3BfRrEn+LkT9Ju+v
lwggaTXy7FM5fYHYznPtAYiTrF2hC0mS3zfKH9anZxhfBQ6V62RbhxqqTHLcge9ciM9ihCZX5X8C
J2ga/8egsw2pWIQsFRRJ/HKm6f0FXZifCUmOm6ixHUslV1I18b73pvxQS4WoRc5qxeaW4gQTjEw9
QFidYGJZ5+U/rL7Yj4XHsymBskocbUu/3Ny0soeq2yVCnaEusQVuy6fFwaYV+N8haI3WNMLQpxc0
awv//rxDk+Oj6gYhXU1F5nD3EMvDTFLS1p+DSD/ZpLyMqjtyxv1N61o/c98qUjlZ18Sh58bazpW9
EqrcXqfvvMZMCLUVeWDFCWeGaxAyL10dHPnUuBAO7YAEoP6mnH2+MtTCSTPZmzuQvw6T4CxjzD5E
/fAREp4v98/QUsBl4qh7N/IkqBpY1k+tFZ99NyjKjRh4dFSTq8GYztqDU9T0ueXVvLdCO96zeFh5
oiy4dBNHXTT2jEcXhE5EX37IEyjW5gU5QTOeQJbRWwPUL/AKoPft73syph5QVlZTZ7kNGEatwwPl
7i6Je4ISu7Pvo5qlcXDEUcKzIxzdazzU4DWoQE/PUDiYkh215LAVYiTbru7WiggLfCvRbx/9hwdp
NFrtRYPcui569QJMMKQv0Ya47cvmo4++HYtawwnEeTqlLIKZRTyaTtTXz2MhPuloDW6xEB+ZyOpa
sQqMQ6grhDlwOXN1iGProqpJosFLngFS80ETNO1WDtz71hv9Poh/TBrOBPwuk4s8/xhC7XOCmDRs
0gv9X1pE/aZOgtewbc42WnTSJqrBaIEN+taQDKLfrlgJ+xc+woRg94meqFVLlg1h/l9hiRcv6vbC
XYFjLkVJJgR7QO0NWjSCZY7VPrkWeL+VnH7SOTjYJN7ome1qiIEjw7/rXHJNgmEFn7xgTyYe265D
5eROzjNvvLGhzfExqtuzi7VdJUFcuMVN7LXIh1nHfcmzeh4+Ugs9D6B5B80ZGMLAwI5m52rL1oBG
SwZi4q17ag9tor06KximAmSM129sxbeVXRw9FRwijlDMd78LMR15I4+jYx8VW+0cXjAM++aP/ziq
uklyNLiROtOK/yjRmLZr3JbsfBV0G0trBoogzSPASOtNUnUnmA1LaQnYNG3bhwCdfZsmuEyJt9Hg
Os8rXm6Lee1Rs7TVhk8DXsFhoEups9GqUjr0b6HnWGlusV/JvJZBXxrDiNggYDt5BNTzCEKtTx3C
Xo5kBPhWNl5irWBNlpbYeEyWcTnnoLRvMneGSsksQfeo4mJfR0G/dSgfoQOWAIEOWM9997Nwa5vg
bA1sNHgYNEKYqf+QgxRvLugrC+YkJVXx2Md0JXBa4AECN+ffZ8enVpDU4NaHMFXbXqB8giYkBUUX
2iR8i3m2H28L2URyF7T1zurb73SW+TEPLOtSWBrewYIOJsRmnV3JVJN6s9429niYbIgmo8Tg6HPS
OegwmrbAGr6R9oZY69Kw6ndRsdZcvACQQ8Pq37MIZGPruR14hssySUFhefB4cHLcdGKb0AqRq4P0
QfzZrqcj+Ig3ec9PSnVIZ3r+3mH0v/ubtuAHQhMb3kgilSI47MHYgIDHGo50+I1Zm8CWVI7956h/
w+0Nk0shYI2bBZ23mnTRSmvQ+3YQmuhxp89DKGeKOoty5xOqPIfEap4Vifd2cLo/w/ePZWiixusk
8motnTpjrkaXn3tAm/p3OSZbSOBlYvp8f5SFtHRoIsFVa8kZbYwQluPKfqJOAakVr24fYm9yNtPQ
JAiOKN8mvd4UDqEX2tE8hYAPoMotf6Atni6B0+zvf837UW1o3sFWnSCJXOVeVnD+4s01nhFl/3b/
t5cOrnkDKzJwgTTinMWglkynRmyqMvwwcbUhPN7Hef4z0vER5Km/bppOsRdBZr1KdratzqXys1bk
x/tfsrSzhp8eYo5SzNyzbCzlf0itH2G1X+Oy3URAXa+WNBZC3NBkrR45A7VchWFY5MZbVcNHM2fj
Vfwboo4PIxv2ZKh2kd9vIpt+bHzoxIrq4nbjQ1VX3g5+d++6HOz8zqkpp396t4Qme7WiScuQJ2Uw
2/IBERaEN7r+2/11XXi4oNXqb9ckSwHFROjoZgRwH3QkbnJwrErQ1H53LXXyg3gjVPi16uuVt8rS
gCaCnWuZjL0teFYRFyyI0aFo3KdG5wdrfo5bRCUBoAXw032YVq7LVtZwwfeYMPahHkgHhBVH4bo9
VB2qA2SGcClrikNC/GJzfzUXTqkJP6Z8tqOGiCprdb1DFW5TlKCYtvUZytCXf4y6Q5PAWk2qjCPb
KTPeFuDhbFFMKUsXjCsrHmVpFrdo/494zUJqS1URQKvNLSgd5ubBr7xNMFkvuSNPfI0CZSEpEpqI
YyCtqJCRpllZ2ZdEJ+qz8hEMSshrHt18vEQD0IskhBJsRY8kpz+03ThPyTxDO7Fw5lTHM0MlfThN
ueifJlmu+Jrbrfz/KYnw/8P/SiStX8+oXXW70iPgKNKPoxq2VURPEBv1trzBEf23I2M4NmR3x17N
Ds1AK5nmfItS5rmLgo2qQMUXrjEELUzJhEMHpJxyChlPXL0vdhiVNz3FixL0UBBvTi2Yflfa9eHf
pmQEown6xjiZFM1ytHjMBHkQ33KR/SBfdeecAFohK2u3IDIQxobzKmTOwqCaaQbRc1TTBEg5547W
By6tTSC/AWkb2iXdkrE9DbKGGU4EXL1iOPc+mo3a/mxP4bcO6lYrH/T+ezg0EdA9YTHkmnOaobOp
dNrz0IwFarChXFnZhRdxaHapqMJH6yyYdrKQfKQT3XeDhuya/lXNwyGnJU2TUt3YvU9qjB+KYSW5
vhQ4RjdP8YdHsNEsAjq+uEFWO/9ej/MmmYMv4mffIQk9QvG1O1O32vm9cx0ixtKgcrcV7sr7x+n9
pzIYtP8e3GIJm9wagw8jUMXw4SceQaLa+ZS4H+rE2rZqzCwiVkDsS8Gd2cwS9EU4oj4qMui7n0LL
Gy8DStiz4F+bmKRsVmfae49zd0bbOcgdIfGC0J0dJNW3RoKP9+e8uOLGm7ms+lGQUYqMxdVjULg7
KeadHnF8mZYZeiY+V76/CZW/K9tml1TBJXSTp9WS2MIVYILgcb2AsCxImixwfk1xMaZe2NGUyfEE
OrZ2jRR/yVwMR1FFQ8gHaEdlN99fFfW+nfyHag3ttxTMmTTPqIf2BDR7eRaw+gg5s+cyqbY9pM2l
RXYRWH2naX4MuN4MFZSL42ovC7KxUUV1u+max8kX4sVlikrAamVsIQoxUeyT1KOQdYgvIsOjCBQo
y7sXZ2g2qDDfPzgLS2qC1yPFVORCkQ3alsELkd0DrcaPq2r3C8fChKjnXOYNGhisqwVdvI2IZbJv
ZwvFa1S4pnqS+1yR5/sTWbLD/8OkW4NqKEhir1yjImsfQgTejvuEvyu9CSVa1Latl6n9iBp5il4T
xx82ebCSAFy4Lk1cuvDGVqBAaV0jJrchpA0a58utoOgFYuMLdm5+3p/k0nkwrJz4CFxiyrBbeEV1
k3+KvOFchDCGNSO4/dI7sYyJOwf1Exlk3uYZVdJOfX+u01ul6f7nL1RBQxNs3iI9O4QlzTPVutW2
1vWhGB9mqrqdBMN4UZdtOuXDQ1LRtKXyZUC1OyW8XcknLD0lQsN/uJa2xyHGNhHHfQkZ2pgt+0OS
7MIpB8Tlc6ucDO/hD9baI3TpOWzC0ys5DbGjtHUtPW/6JvLS+kDxCWkBXbgUyf/XJg/7X2KqP7a0
qrdd91+RR/8FIDBMI8KiXdONv2Y/KFbCgQVjN5Hszjg4+SiVBSSN+CaL/Cln/m7VAhcOp4led5XO
614U2NzGGx5VCw1NZcVAJvDEhZvk4W7lFC2cURPLXlAYQe1hoNY9e54QP2rtISXm98UWDAnjCdzV
H3QwI00HfWaZAmb0xh0JAmK7ZluPT1GaePX+/scsfcttMf6IdEKQ8vC+l/A6owMR0lKOaSXm7f0f
X1rR2z7+8eOFnwzUKlrr6oxiB3HqJ1Z1B/SAQKRvJS+7ZJEmxH2yIu1ALynPxiZGcj16dJHWTj5C
x2aqxlchnONIkRJ22qM915fVxNuCwzTB7gVpgloIDEt7luaz+lQFSDonFvvcFWIrtNuk0S1c+rd1
dP9eR+WDNDPINblWVX2q8vAQFKAF9JrjuNZFubRTpmdxR0nh9y0wU5EtGJW3bCJ16rf9pY/5yg23
ZL3G48Xve0pGALeudPaty+wN3xxa9MeeF/FKOmJhFia+PawHqeq2INdZNTCl/CX0JwSU7isZxxUf
vDAJE9su/EI6reeRKxv5ydLWaS5lFo/Vv3k4kyqZ1XE4U4KSJbCcV0qCF97b10rPKwv0G+PxzvVo
ItpFxItK3T4fLTRvnWurNx5Hqe06kBnSkBcgtys/SCUQNpCKBDpLP4WSb+sARLA2c6Bt0ciUgi5m
5wEjA0Fct9sibq9XormFeMvkUC4GDSGDhOfZ1IEPTDOQ1YOnQ+jpjbj6sFqMXLBeExFv62lEYzmC
Rt+ezl4U/hri4tJGOo2V/Dra/039ymlZukBNWmRZRF4/5BDPnnn5pEOKAm5z8iHtKHI83z8WFdCf
gZpfZ3EYSr53x2Qzzdb3Lif7wpIrF86CjzcR8lMgQ6ikJeQKrvxNo5HvVC6s+75v+v0sfe9IGa6D
tYEPLuabk28Y0o2s7Y9NpI5DH6sH2fU63gwCL0vRs+AzRVbm0EIOL+W8GVJRQb+CgRxI2uJxCET4
6PQVnrtd98JbaHLXY+JAdRXiDH7nfiNN+EmgUlQOIILsFGjxkj5/ch2UFlLI2/ibnMYqTXICqS6B
np2fTUC9vabE2kaNV/3gpaQVJLZF+6xKDhgEr8M+B4mOp35R9I98lngeFUMTbeuBoR/CJp23Z3kM
FFJsq29FLOY9HubQU9R1/QgabUulXeX0MapaYYeK441Xu66AIsrL13mM+a7o7TprQn8Gt5jrbuop
bi5TB2xEwGzobRY32KNGuUlL/rVgOYpR1JnBfqjoBtLNw9Yq4vpEkf48S79EqqeHSboT6x5nPtWf
c52sYSSXvJrhmiVYT4LWD8nVae0DidnHMcDltZrA/U1j+s4ZMVsKfE+GPZIMedaUb8gXudtOyxz9
tfZDpRQITiSuA67TgQP5Rmn51lZ47uSKTSmJ2LyBPBp2q6Pfagk9IS9RqSfQ+gU2FmerrOQ5t8kB
9Eln3jAQxDRrsklLwYUJtPG9CWDptnXRW0qhYEqgbw7MXgXudNp+L9gnsBadboqAiRrEfhZImBZr
ba1LnsNsbfAZ4iaXdIhGy3gvCd8OUh6IgrARKrpODAFiMafJ8DX21DnxweaO0Cd+jsP/cXZmPXbq
2hb+RUgGYwyvsPqm2lRVkheUlta0xtj8+jtWpCtlc4pCysuRTrZULHA3PeeY30gjh35fWdoIL94b
tdsu/Xf4hl6XxqlKAmD/BAMM9UJyubc0fU1N8WpBXvTxYxZO7XkPA2hPaHqxGwJpCNLBpXNxkeVJ
+24vgsPHT1i6W8/bFsbOaVvN4una1OlFJ0NRh+jjgt+nqp8b5v5UQYzAuvNDu1AbCEZCTw3PbZBC
QSWovIO47d+sMb15o0IcE5ckSLBdZSuPbQyJj8/oHhf/UAXJjvatBT9QuXKtX8qqzbsU0iYTcMWT
cJYm5GTb7CiS8eAV40OJG3LamwNL7cdAxz+Tvtu6gBv/wWKtOSovnOZ0FrYqGQhvyh0CH8uEh5KP
kQ1JFlQwNCRuR/bUX7WoW7CChGjlv3NVSDf23ZGQK4zpSh43p9FJv7AkBvMTKdv7qnKxsQRRZzOK
/ndRvim6H/K9xDlIWv6cw04L/Dj4nPMgTBvj3deNgpNfXO4d9TqJV2vwsB1DBRijk21qolad0OKD
EhTC8DUc60JYMhfUGdIBl0Gw3XBoIlg8RAgJ7vQEZxFfb8nY/bTWltzSgpir6ZIpFrls4COm2LSh
AMq6WXIsqrM93RHN0DMTPCTgePV1c/CpPLgxOE0JCpRZv3I1XGgH8f4M5F+bS1kHqqymhFxr5YMO
4NhtE7oWPRS9DLYWza8I5H/aZfmrJKIKi6mGbW3QPAW3wLAff3G4b41cQcNLJXol+a8yrUgQBnZZ
hH7syo22JAHkOjE/WJP+W48zMsz/nWWNpmCRkWC6VqbSe5pWeRh4Y3cQibt2Z15SAM157JUKAsO1
PV37wRvDbiz2xAEjtYcGgYO0xI6FvEypNJHtGi/kpB4OxdjlERhUOzJNDlhslY/JfswAnnPgzonD
I4TSW++HwUEtfewQcxKq5Lmnpf9A+GOFpJ8GTlAOTyv77fszmc49c7kZCEf9aTyjq8M8NzaagcO8
9XHJ6CKn7V/rKflcFo6FNjCnDLuaopDjgscaYGQbnZXboqa/K+HDBnkYnRdTOvFpIskqc/+2A/3v
yUbn5cEuYw0kBaM+W34HvqEmDQpJ5JL7yYuD6QIAQNCHAm4Mm7SXfFPQey53qjXxSkT+/pFH56Qk
23WbIR58dZbdLevipd/HroLVfP9Yr5GD3g/p6LxUCAgSAWSgVWc9eg9p5/IteCtqC7z8mtXYwiDP
i3/jQG3eq2I8x3THrEFvgKc7pgWM5EpIf72YfLGbNWOMhbeZ1wGZ66ZZIjN5zvGm6JmT3jbV1ues
BLT74zn7ftWNzkt+dQwVEYh/6ixIeZfL7GsM7Kqg2au06J3utA9+Qnym3UqJcenj3WbGX9sfuiSH
qsin8Tx6yRTWYwHka/wQlO1PLd2NcotDOnar5OOF+T6v8RGfCFly2Dxpu1IRrXvyYDN+34MDI3cO
F18M53XUegw8jSrNrZsTNO5Tjr/7+OO+HwlQfruZ/vW2AUHW2u8ade666u0GZ8rcO4Bh4XHBg89W
8PPjpyxUi+m8ijcpKjs44sCvw8uK4gAr4KhuIeMKNIT6pApND8w0/AN3BWnzo6dNaY6M+f+UvKD/
019CGx83UEpOys13ne7ukzg59Gm2r+P66qu1/uyliTqPdOo06NXokBO0QmkKP94+fzGBPA1l8I0Q
+7ns2UHFfOWcXrgD0XlRERdVNRZQ1Z/7Gv0qbkU/tel06uM3mU6hZ6XnqgM/Xic7Q/jnsW5/jna1
lj1Z2Cbn5UPpTlCg3NyUXZgafovdRwzwAx/klgBRjJbVpxycDBcWPH7Z7ztKBzRMIXUSeSNaqqwc
ISfRIboD1owiFnahebHR96csr+H5fA46isNMwdm8L8W2GddoyUsvPLtxcacWQayt/Dw2/YlCT9WW
fH8LN6Fc+XiNLMyeeZVRW04RMzvIz2rIr0EXv5Z9G3V819lxNIzZa1+hMerfhFV0Xlac2lo5ORfT
SdBmQxr6XHvdAQya5yB9tsqVYGPpjWZ7S+sL0hnPqs5gVoQm6x+gfT0JCekEtNrXOC2vVem9qjUV
18JWNi8wwown9Rym7JOCd2rMi69I1t7MZnAVkH27MkoLFzc6LzRCkSxiiAOn0+SK117nRy1kECHx
3EVJe+jQ96itdMuqOkIPaIu6TXqEm9MTzBzWBBkLR8a81sicuNFWa6tzn8tN2uVuVOeAuPcc+QUQ
+3PxWVUmIkSNYT7VR0ub19hu1so6t8F7J0CbFx4BLBs9TtsRuw5koCx+NTVy4rI8B+CTcwmZ2gAJ
t8e7l2Ts4YtxS1YFl97HP6q1xbiw2ufVRktaJmaeGM9T5odDCqGxCzhzrMBQ+ngtLkylecFRIQAU
cIsdzty149vN8oiz/0XUpES5MRX7op9W1sjSk27//tf5K4a6FEQNIzoxuNqJuhFh39xCmt4uj3Yt
obIJ1pjpS59tFtkM05SOKkn684jAqaLO76YwB2EHbx9/tKVDfo7OEmwoLHTnDmc2tG0krV0O3U4k
eYOMbYnLcmqZiHvel8b64TpVlI35v93P6bzW2FQZ2sdlrs4M3NapgLth59l7EecHL7Z/Dm7wRa+1
0CzM/3l90a0ydKkTKs9ZpocoIV0VtdVKMLYgI6Bz71fNEyILr7dPHv2cCvd3APtCqepL6+ZX3xtw
skkPHk7gUOm1G9fCJj03g/U8YaminjqADSSLqmrIt2CY3xVoBI6xfZzKprJ3KfIykTNI+KquzJWl
uTjLa1u1VQ2Tn4y4502HIeC45lFRRGkyboxTWdfRQWsNS2m/BaP2FZ1WOcDbGh031Q8uknLfQP36
JcZk/rcVPy9Qugzt60KQ/qxQF0HiyXuLCVTo6bgp/B6mAmvTZ2G9z6uUnVJOqyccUg6/Y/Q7Eo5f
b6qeeGLVH0rGx5936SmzXaXwMqRtAz6eZeWi2Sro3VAoVoTMYt84d5FdVPVKKLhwXZrXLakJFJAN
pj73HBwQiZbarWL13RgjFpwoSNdgvdLUXukuWzp+53XIuPIIK1DqPfv2EemnXaPbKRTiLsEhwAu2
60CgT3qxL/ssCNG/eG4Uiti+7az8gIV5Oy9Q8qGuAGUFncPJ5aGj6th29b3ha8jfhTBzXpVspwDE
Ea/SZwjS4aLNciSd4Xa6BcK83lS9v+agvTRBbrHFX8eO3WcCzUmtAUO2eYahkJzQ7Z4lY9iL9seQ
ffp4Gi59rNmFCE2luVOnmT4LuEueEZ11B5rXw1X3o7uykSx9sNk+Il0uyzGt6ZmQ9G4Y1anRzqaO
22uwNiQLn2peIWtybH51UpsTejUA3U/KJtnUvNVfhwJBucn0ps3Tl48/2MLbzEtLadF1tKp8fZKO
sI55k9kbiJ3khdQ13/rbf3vIbHMgBkl4t+30Kfekf4BPtn8PJmC9KaWpnlEAlf/4nNtL/jXH+krj
cijq8WTgu/xQ6pw8J+iQH+HVnU8PqDuiD/Tf3ug2//56kj/2DR36dDz1CRnPmWZahFZB6CXPRr5j
mWJr6fmF3W5eJHIc2gVixDvV/U672t8OSV68+aXDzm1skycQKrLvXVxv/u3F6H9fLLDAHwwKQ+Gc
WkEA7BfC201O0d08GhwvtGBguBLXL73YbEPIAy069EQMJwc52ZCYcetpsoMthIXeD39fF+mR6BVh
+0IINa8IyTrxa+YW7knWLoxLcqdlgO73hDb/OPNmm0Lh57JlwICfeq8tQ2J5Z9N4SOH5UfCPac95
vaGsi2DoSkNOFVq1h3MVYA+oUyiDz02eOK8fD/9CbDYvOFhJ7xcq6dqTCM7pOP6sfIHrlPFKSNiS
Nz2iZZZbdmQlPz5+3m29vHO3m7OgYP7h0hw8gFMyjL08UquIwxTOsBR3OCdTK5N66a1m+0KGPh+H
FUNzujEqQqM/jSitZg15RPfRqwWqWDrwL1URF/+2O8w9YrndYRV50BOpdMwvCCcHjT6jcjy7DldA
QFnI2H38/f6Qgt77gLcZ/9dGVPWuyu0Mr2bLNqzNt9S+UPUFfqKXqbwJb3dJ890wdsXuUZtp02YQ
7PZPhTuGsHwPa++lT5pDq5Oz17x9/JMWTq85HWpAHAQLxK45ydjfssFBAW/Yqdh+srn+gQTJx09Z
OLec2e4BKxcl8obZp546k3moikoNUQkrIpQgmpzcqHF6VTOw9LBZVJGD7tGlZUpPGrOy2vgO8gxD
b4ndJLUtt2DTrYGJ/vz+98ZztpF0lmhi4UzyFNPHpH+CvdJtDIs0KumdEz9ws2vRVEZcZxMD0J8m
NJqEATRw1/A8AiU0klO7xVduUUZLpbMhY7GyiBb20P9BRQV9WsTUE6cJHQepSS6dW3/7p8GcE6Ig
CfLjscUuUBKXbYFUcCKTiuHF8Qp9NOk0Pn78nIXdZs5b4qXq0sFR5pTD1mlXJxKrXlLnMBWMPH38
iIWpMucsJRxjYOwOCguR91UU5AVqw9w2v3B/tu6svF+LdZbe5fbvfy38groGOnxGT+PA0YdG0MI4
gg3LnfsJTazpyjJbyrD8EQ389RgXzmKx8tCSUSZ95FteFmXQfeKShbaGBHRdnjgnYMOQ+mASbpkE
hLI1H7iFAOHPheyvR8ctHRN3TJ1T2ds8GhwPhjkdjC8qmkDllfuXCT0VyPdXQMd8PHhL33S2qcQE
bE/ldQ6meIdigRjh7hUDIARBHohhu48fsjRDZptJWw5DDY8aeuqKIH+De1SyGWDpeOhhvLBB19Va
VXHpObOdxLc5ei84PORr6j64ubkvtLrTA/gLuSXW6r5sQWxD5wgG3yGEmpzVp6RpxSfHyve1O7ym
koJf1xAS2bZVX4bE5ceGTyddd5Hpq+kCVYmYdkp6yaslx+KYw4Av4jHgdyLrakhA0iySQf+TaZRt
nKofACPlHdCb9mPcAW2StuVLbG49kZ1JNt5AKjRpO+yEujwk9+oH1+zeJOj4gb+z/4AcYXFfkjLZ
5GzSdy7UnyeewWwsTa1jObjPWRfc5656xH3uTQNPutVgWHHJPFit4LHQSlvjJ8y0Yic9kqC9HSnS
ogvasOyax8KgpaFMbh03VqqO9iB2zKOYP5k5a2TYABpmAwyQYn2gZTfWoVXW1s/RyXiI/6JOY09P
wKE76LQa6b5JYZxqA6l4S1fe57jN3gdtHN8notmSpFdfbvqkxpXeBtcqumW9PNt+9xlURKiJh/Le
qlS/G6EY/MS7Wn/TgbutPXIWVbFvSdxwgJizIdnZOTuWfgYzMlDmVRzV8LHQroWeD5tWtAydmFUH
ZZDGgYY+S4ZLMNRnu4FJL7ErXODjeM+s3t55rFV3hGdR0BgwY1X12LnOg2L0Qfls3E0JZM37iWsI
YGUAv5HYwoGZj0Pk5UH5loM6v8mktbcZ0Q+Fah8dz7prAhBERJ2/TBDBg3FlVQaSSuuAI/hTgytI
BAO8CysztkGEXZgNLO0fXPTpRp1hToS1aw6S5QD7Fal/cTFftrltLhaFuG5MYLGYxHHkY/RbizK+
aQtP72PkAQ+Qku25rviOlBCmVOD9QTwMU2Vnqgb7yAWwLp/KMs+KyHFzO4ozggvLaDkekNsZJONI
N5x92sPGvY/d9uRDchdK2jM0zht5AX30rsZkdCDj2voBVAx7v6OZCUU/wmhVmcMgvcuYVC+jNHu7
8IdqWysReW7glU99IoeLYQQmyDH6nj0GRCAPcObbrgTcyI3PrIplJFvyYjvwmyP5wDDR8kBEzBcF
oGy+v+csiTy/3WVusm/ZhOoeFPyAJ+GDNsPvoPDNRnBo83jHh+MwUbKBEhhKf+/PNWDySDSQX5M7
PUrpl91DkPAeOfe+S+58W18czcw+QJ5dZN6dDyvjKbSNvprKisOEmHY65wWKDlWopKKnREME7g5D
Umw6Hxf1qfcubKwHUFNNId5Gu5X4CO4YlYMdmGcKnjbDJcR5ievhC3frY0E9csmKJvnct7DqGdAD
3Fp5c5gQc3c83eSBffSQ/YkCrXZoFHfukYO0ty0DINUtcgyBMXs/S9pjS1ArgssQpgUxLgiFiX4s
4tTaAWVzkgWFBfn4nSfKv7Nz58b877CyzdRMn6eshFIyyzK2z+3SgaKexKFq05Mg1PtNRW9AdE7c
6r6C464XeYxn065VGb0weJAm0DzhzqvK9MpgsOpv1EDBspsUBy2whFa9MgjsTf41TTnacOhQRgwW
Xb/suEJFWxXta5aR4mD3VbdNPZJdoIF7LTMvLUDOVeLetTjbOShQMMGwNgKF2+jkRUHt6lBaNmyc
WoptJnYPRce/AcdgvwYWa06BRG375k/YbizDsQq8DNYwVaHIPSs6+M+PxgpJ3dxkibyzrK0PRO9L
Wjawcexxivk4LfETkg5jkepkazJSXXpT3sd1EF99Pt7f6FRN5bQAFQF4ppwEzOxsFJcG24E99c4X
22sOFfTzmGDWfQJ/vl3M008pEkmRrxsa1YAoypC1PA6d1sJyjtvpZwO/mV3R0+JZTQgWfHTxfbat
YHzOiet97qrBgl8I8p3ROMgg+FoG9fDDcnsfPQK0aj/F3fDLF4N1Ru4TijiDoUwYaD6JZU1o8SV0
00o+PRVVO+2kSNEaZ1UCySW/Uz+U2xU7V3n2xrfEGTpFuY2NW361jTRAvilE8KQBMHLq2k0adNWh
0d2DhDD1HngZL6SuRDhPOmR4Qrf2gsgvgq9jPyQHAoeetxLln/qkLFeZSA6BvOSjCjgYavJL11vV
hRbudFICjtCnoveBW+88+Q2lhAr4eTk9iNhlnwKqZdhJGDvFrBWbWjERVr1O7sSQDjimfRP1TdMd
AtX4+6mok4sCS0Exuzu1fEq3dtq6DwUnAqBF5RytgBz7FARnyvqBR0YkD97Igyqc3GEcN05O053H
9W8QoTx+tkiZtV85ig5RobtkzxoetSLoPqm0tN8IhhSiP/HbbVwR1W7DmhfD3WnY+Eh2042fO/xz
qQLCw5YQ/64V06GxbHOAjWi911427tt8mujGcotvuCx5AnUU0AtpSX+njvSf6q5rIllmPynpgakS
qV1/HkxFkKsPks+qk2LbptTbAGFB7YOpU1BCENOUoLAOEtW2zCVAqNnq3hqgXh5i4WKflD496sL5
hDKHfUyCQP02mqcvvG3MvZULdy8rBrkqfFvtbeAwDJeQabmrXP8+l2p6cMmURqhhn7Ch3XRfpe27
u6YveX6q2r7PI/jbwsgOGrQOR1YN1gLInqj2iwbIwiTVcHOcRD48ojHL+1Tnqr/4XFUvPJjgxsBo
8log5YEAYUDLzQ6yJ3NwMqHrU2HXRUhsCrNhGDSyKB/SCntQXtbh2Fj6ZIE6i/p2am1EDGxp3Fo7
6hm6GWsXnuMZHMIswNWLsXxx+3jcwUf5EWx7ZIXSsoNEGicp4jqjn+mAJxTgN4Qka19iBGJRXbbV
g0lyjJzg1ko9aCHhMOd0WQLXjr5HwWcgt3Q51X67H5Lsp2h5t+E2YPEhU/gEH4fvC9fgOSBHMU+C
XU7HU4xi4nOu6GC2RVEwsXLNXqrIzumYZUvdzvhGn5pAXIsMHuOFRgjVtiLegAPaRqg7CxgqxEPo
okPquYi9Xx+/2p+s2/8mH7x5Ng4N7W3m59kE2yb/iPsr/F8shciO8e+qEe0VQTXf1UN89IKu/KoL
ON36zaYiReTxEYdOzh8bojcOxgJnKMS8PmNhbn+pXXJgCN0j1vFPlh2wsMjdLFLKr/eihJ2OgjH8
yvi8f4fz5oj3wEwyzYIa7+Car0J1SM67v3ufPXz8jZb+/O3f/7qUVq7nj4ldTdeaFN/QWTzQ9Fur
+fHjv/7+VPb+9Ez99ddLMpUNc9LpmtE4OBkmWeiPTRPBKjk+lTjchypYyRwuiPm8eZ6ugrlZ0/fo
g9Fduq3k5xFdc1meh1ma3ZWj2cci2GGskhDbzSXBYRGslTQWHz27ZxNI5JPM4dM1bdFCNwHwtrWt
T6h6n6tpuBtl+9tCl84OPSFhNaYhtekTQaSyIrddWGHeHOou62Ds/KmfrhAOYXXF54HGZtMkdHii
8S4gxS7RAXoCSWldme+vMaT/1O/eW16zG/lo2bzh6J+6jkVSbnCyfAHOqAtxg7bh6V49Z6DFhuAy
A4DVVVtRpGFVwz09w9m58dzhJTPBLrbNPjfQPdeQYkHsdlKEXyaSf4rdyQ7HDo51Fpjij0lmPdN+
PAemErjENBA5DN4rDKYAufN78uh3FrAlpgS0EI5ME8wzqmPh9NU2bwgVm9SuQrgR4n/6ae2z30b3
ndefb2yFhH1p24KnCDvRQxpML4VmESqA4eieWT0+scA+TaZ/dgLy5ebwscqFWSjho17/30VrVSQ2
aQmgmNuJewTazf1Es7cJ/ZY74/ZfsywlQKj2j1zUuwkqqNZ7bGKCGKxfqRn/mVrvvfvtNPlrYdfM
dwU2b3PFAF0TPzllgmwrV4WTBPmPsvtRnLJ+S9IalyoUWhR/gXn5N6tMth0KSrevhByvBZcY8qNX
v5xxTcf0fmnEI7N6X1LkSOO2Wl9h0xMKF/fBuK3PDVilO2Ul+ymzXm3mPFE2vny8xS22G91+yV+f
IrG1rAHpIVcPDnA8w+7vxvEpQ1NCVqqIoFElJS4aIYSHGNl/E5O+JHkTwV/lZo/z8Y9Y2GfnCefE
6dJeIT0F66KfpGu3fGjfCqB2Cq95NEpvP37KbXq9M+jzdLOVWgGoKdhhLbu4SEjDJJTfqLs4K2+x
tI/Ok80G2YQuQCn4mvHaP6E3WIXZBO8Eb/g2pe7OFXaDbmM2XHpgKXaa9Ruun2B/8vbx+y31pf75
97+GkrmN8phvnGuryxZ3y3yL68XmhvhF+5WfQZptEI+1OPOR5aBZ/j232EbJ7muWtgWyXdbTyg+5
5U7f+9Kz5dXQzrMgo3LAvm32ZiR3zPBrZrubrvXONbFOVp1gdF2CD4SJ5oN/9fGTF5bPPEc9QZNt
oC9xrsQkJ42eIbTt43bDxbMUv8cCBK3kWwDHgJXg8I847J0XJbe99a8vjtYy6lSp1FcQ6SKXIfUZ
JNVjPhY/8iqdNnCD/t45yYE37fex0e5RTs79wFXUJT6PsrIXodey58n1gEFx3oqk2SfM3TpuqQ+2
qeiWOPCDTbToQ07jT3VtfW8QcUIE7iYmGqEIKtATDtxR6/RHWh5FdQjEIPZdMG0MkMlfMrcHcJoA
ZOqbGq6iedTf2JEBrH4JyPy+52+YpJvamzYcqQq+5gKxsKDJLKke960iVhDDdkHzOwPUmaDgchfu
QWXNyVlDLL9fkfDm5G/ieRnQ8dS55HZyo9Vrvndg/c18uh/zAATLlYX9fuqezcHfEvffnjXGuQBe
tR17A2q3F9awwlpl1iwsXTancvduBtZPkNKLV99kXykSN3uA//Z9yh5y7u+m3jx2nn662fjYFgM5
EsZalsw/15W4eom1Ek6/v37YnMrdOlmF+N9yLuD0wBxwS3IVgWh8I5w1+gjPc6QL/uliwOYE7jqH
iBatwc4FqRsow8hj4Ewh6kv7j3eC92cgm+O3bYPssFbGRp7LvOLWe65cdwsA+7nB2Fmlu6KaWRy4
2VbXQ95fFlni/f8chPvTpjXXOtuP7S7V91Z69WB3KO4L6wW8uLhBjWKt3+H9A40Fs2BBp5lXeyz1
LqjMwbzQHvddm/+EvdzKgbkQmbM5ghpAFNTg8sy71KqLUqZAJkzv+iqPcn2Ppoq4RwJfPXbJyh1o
acxmu0Zjp7aepty7WP0b1vLUF5diABDfTW8VwJXFvPhSs7BfxzbgFja+GpPBV0z4YXub3swxl7Is
r4Q4MESk446hdKQ7WA19PB8XKreop/33qBDB5CCn12Cw5F4D7IMZQqxXfMLOv1rqa0vVRoLxbYrP
Kw+8nUH/ezbhYvTfBwJ3kpoOy+DCW6ACYQbjY9O4Jds0evy+Zlw/O2150d1YItd1RG898/+N9Mf+
hz1tkFyyZMIvOqv2VU5VlPvp2gAu7MZz5HSR5nVvJwm7tMp9hizuGdmmjRdkWwVM8cff7rZ43/t0
twX317EeBIkncP1ll0x5v5SPS7dLu5WNaXEizHaMqg5az3YChvoM/rCAfFQlKAhP+xLdjw1HyJ8U
ICtRqY8ePI5DRv2VzNzSl5vvF4FdpwU6pC6ZCCKIZi6+Y+1YS5/zbGUFL5wf8+Zta5jgWWi57KJJ
upk64E/q9BAE0xnJahKVdv7NJnDLWVNHLmwY817tsakCUDKMd7Gb8YeGJyaMDN+qUsNOQ2xMvHJS
LcBb2bxfeyoLuzVKsYuQ2a50EKBBfh6kKA/tpvKzIKBfPXZj+6TYdQSZM4tPTf/WpQr1PFaGAUel
AlHpSsy5sOnPW7sp96k3BiU+MQqBXTh1oV//27Sfd3J7CZQQeYk/jchqBFOnJmG1avyzMDXmTdyw
zOtq1AzYBXlrFyBD2oe9jc6TcLRj7InolGuGrt6wDDYjad8cHY83T47FzyR2gCaIZQDqb6fyfCMr
LbdjW5uoCXInSmwuQGmBvO7jxb90QMz7MFmpp3RonOnSC3QZpFBKaFRBR2K+oTD5CRmDvefGwBiq
u1Vj+4WJPO/GtGjjWK6XkouJ68eqKS6DlzzHuKXJ2hyrelg50BfGwJttPW1Z5xq9M/rS4QY/OZF+
nIr2ztjWg+ynyGITEqhr4p3FzzjbbXJnaLsWthUXB/2BcemcNPIZuH4ikSGf88S+wm8PJQ6BpCq0
Us0aV2fhU/5hof21dzsqbgZeTD7QfHwbl2LfwCc3Gb+PSmzh1Z2hVCoICSE/jto4OU+go+Wj/MJ5
sFXu8JsE+tp39OnjubT0Y2YHCVzjpZXCQvFipxUymuausPkucejXUhYPdI0hsHBczVv44bTttB6M
Ai6q8t1Nkenyjigo9z5+h4U8KZu37g+iRIU3Yf6FICkqYgHeVuVlewPDmaiYYL8HVcC+csQO99dp
U2sXyQVnPBZ9DycSKHEonCQtnoZwYXFOI7G/VHW7QYfgE611dWc48GstA9E16YDOckdYxVuNuuAQ
hASdSnYqcr98aJOxPeYT+dl08kGgO+LRcq3xNQYwEcVFqZ+CuER3ecWf4IaTbzwU1Fb2gz+K7nei
gf9p+BXaQ3URLqcSkS/6PrWqts54xdUbSgJwGIttkF5t+uxXD5R+t4B/sXQKfMKpQckfrV3dFES3
Fi+nJSdwEgUuILhT5fSQiHYzomKOjvUNvFl7VPZXhuwWy773k2eRNLdQXHdH/OQg+c6qF1vWoV1b
h8b+Ap91g0udLip4Pz2BWmPHu0zfj+PRouapIq86eOMd2Dn8vko+pUkBuJALnd8uQBPn1LwpMUQ6
SLd4EePrKG/JSurmT6Hjvd88i8uHVHeFAVbwUuRlhI8r8jsfsWnqP/ntoR7f8Mt5aodyKnftEIcE
tRHf6kO7KyLX93Zw0MpafZdV0O4AlYH/GxhrW9Z65fct7WdzhkTsgJrTOZRfclng78fxwbLYVqKU
D+rCsU/+SEDyp1L8WBU6Ly3s2TD64At6VePTC8oBUA9VcAGUubcSSCxEg3N6RJY5tezMcFNu5Rug
Bl5EU18KY0PIc/x4Gi4dN7d//2srJixrmsaG1AuHN4w3ZfrqMoix6klvPOQ3ijj5PWCgWwvpyY+f
uJCCZXMMRNd1aGLz2+mihElecsWPovPiY5ZPv8qxBXZMZ9BwKGZANoqL3eBCU4M6ddjk0Gh9/BsW
vuscTO/AVdpwtFpfTObG+wSOlI3wyr0twehQkJmtverC5Jj3wDeJHm1rsmG+XD53vIogIwlhoxIV
dbxHloaV+7zYVZW9j2+3WeQgINAxwePHL7lQQQGJ5b9j6xf2VEHkEVzqVkJohyKSHdnFN9xnb+mO
Thy64SeO28Q1kWFP0r+WabFp/o+zM2mSk+eW8C8iQgIhwRZqrp7b7sEbRXsCCRAzAn79zfLKL9d0
RXw72+HuKkBoOCfzyQnIRPi+xx0mm9hXwICMaHReuyMrd34J7/bnrqQZ6eRNkJA3mGzT4zjAXST8
/aVqitrCb+w1VVwnLduhk7/hiT0xQh6mP+rOmpnbnAEA2yXhNaTg2tHBv3zVv16BthKQ/SAV9GYu
v+B2DOXdZc0YeL69MPxtlW1xTLE+otVTSLiG8sssyQ5ZEdggJ3caMy/uFQ2fPn9oa0fPpT8/gTVl
mqQT3jjFeFai2gzyMQfBmLHXjLaQldzSZN74hYgEZtbPP/QPK/If8/rSmu/QOvGkYci0Hr71c7Kh
xkCJoDbG6qhNX4U7oMLzCsFxfIGmZfxH2UP2CMweJvzGf7sA+zGWJ4SqDt8wq9Ps7bIG4aagAoVs
G1wCTmAY6vMQ7C845ss6YebIm0bAX++vX8jKbLb0/ecFZIiiIvJmcAdoOh+Q6G7xuhFlHiC83fZY
va8mkf+RR/zrprn/HTeDDxmc8Vt5MzKADeunZnqTA9TveJWdwYGk2okvG495yLcjMhSKXMS4SXjt
C+g+mumWpN/wNIcEGk93OLXBbd+nm45fIhVRtNbFjysP97KZ/9f3XKxQIEiyJoU64gZ7HT2MUcLu
fE0gePt5wcRWbRVRcaetva/DcTtpQETBW2oRm1GhkdpsLwhp7DkurwWy6/G0L4EQmEMSIY4cLQ48
4ml6IljicySuYwAw6OXrXtzgtfj8CtZm0cWuw8Bi6/eyxUFvjOxs1M8ml+TK3Vk5qi+RAiINUwzV
sAFqr3wtXPXYSBi9rpIiV776kiTgIfixcNHXOfcKfb028Y915l6ra6882CXtPO0uBfraL8+JpF2c
OU3kZrfuRZjLCGqxnrpPudiy8ZiW6REZCWLrOz/8/Focz79bO8BU/3f8JxPEaqxqijMStL/OaDQz
r4f6zzlC3U23KpgEJBpXhsDatLhECuQJfMpOQckJyzTYeFua1GdR3JXIsOJy51PvAPAanAfmcDW9
Zm03ucQI5GGSTQmBht9jzg7ba+ocB1bXWxeCfzKc6rb73tU23PYabqLPh/rKYXSJFmizlmsEn9JT
WFFIM+sbXdK9ycpzaUxMe3Jlwl/bgy2Z5maah6HEtH7OciX2rBRxRYvDiD16Pet9X3LQLvV7qr9l
XpcB3aecc52Ja97i1ae5mJJ44/HKowBsQBcYzTyNxsLfK9tHNeAJXt7d1JfS8SGpnOv5gWvDdTGL
TErxRGAvefYzP4ttnpJza5U+1y2gxhWC6h9G1sPqaWd9Rb5zeRH+MfEuoQQiy4ve4kaf0Vid7IdO
2oPOuxcu64/PR8vKJS1JBIVJZV4mzXAOifpdV82ZwVQyCnWPdvSZ1z3SAa/MNWufdBmvf+2R5kRo
j5YqO0/5C6s3BUojs8teYVe5Dab+ZVLX3FF//OX/ummLWUWV3MKd5pBTGARPTngOVXfMNKLrwHIX
NkOpgm0Rj30rArk1+feq0PsphXun7R5sWf1u4X6L/STvN6wjzSaUjwrHy2qG3Joh/z15AhAVm7c8
dlSZYsbiDgSbI5T3ubvzuvahNNcwESsryxKaLak35ma6vMqFgBe8shfI0uvVnfTKyrKEHHg4EVVS
hOSU9tNzyJyvos+uPOy1cXtZb/562F5HTDkLSU7YN0QD6U4QUV1SEHVorkxzK7JZf8m2zsIWahuJ
mzMXMvY51nWUHdmT0t6N970jIAJvIJLfzmTP3CTK3jSo9F3lRWEApjg1G44OIIdMz/V/mO0gILD4
KhIWB/5BFsXGv7YbX5mOlxAEp68aN4cf6+wI/l37zV7S8oun0yT2SaM3llwrYK29X4vJKc+t6bsA
IuB0umMigeobnhgQ8hI5blXjHq4Om5Vnu0QimEGWLWb/+jzwftfW4aEdH8mUnfvA/d9mvSUPQWMB
CRDGNJwDS7fInz4NKCzUEMOy+n9TicH2898Ban1UEEwIOK/vO49TKD6QPQixx5UG2dq6v9RDZ+44
dmZqwbJtmw0c3LFynwGFzmMzN2/VzLZYoR9SXN1VrOTKOFvSDzTwfz63ATkRH/KNWcLeJbcwNBwI
8e+mBgTqzxeMFSWhv1RLKwu3od8wcup8WBveTAO2kAUcezeo1wBZoMidj9wW9/JQ0leOOWv+3yKS
/KV2GqXfsAhgGj8hNGQn0+ILy+gtcdu37Bqyee0mLs5jZcMGbCdwbQSEfKd9R07rm6ucV5GHx6t6
ppVZfSmEHpOsDf0WGzKtq2+NV/0IVPrjwtf+/AGtzAN/mBV/Tb2AZblDTgHBxYnLl7s+nSLb37je
jyZXu+Ea32xthC/BBI2Upa4lHgZk3feZcUDATOKeb027m+wusTtbv1KcBD+/qLVC1FI7ipmtN8bF
8IbHQNBNVoN5PW3S+ojESVA1vCSGUmoK1L71unisyjv086Mwe6n892YUMUu+ez7ZyjGPRSDO5TUs
1Uq1YCk21crl0kkKemqSJyHuu6HfEy/f9KW987PxG5yBN26mrxFOVobnUnmqugGJDglUTl5hjhdk
rIER9s2Y8T4Ynz6/0avP9TJq/xo+mXDcXAZues5pGrcZMP51uZGtuR+JYBviBUdwin7XIUSdXjNe
qTOuLClL3oEpG5rZaQ5O1DYv1ey/tnTeFJZAF02uMBXWPmKxIwlgk2pmT/KTI0q2E8xL0aVx+MbO
wP4hdvx/Aw34f45Lf92/LrGIuRPYlhTmxXbNMQTt0EumV7wUnz+htQtZHHwkIpR03WIQ8OJnOAEp
OBTwRSZbGE4//4C1UbbYSAg0MntTteXZxUz4mMjiXZbQpSOs4gHO2G/2mq5zZfu5ZBhIMoI2OQt1
LsLuu3SarzNlVyQwK1Ps0pxWDYgJdeAPPmM0PwiHoJFj5GvNrxya1n795c799YwLrUqG/rM6IwC7
BHx3OlaXEyjSOa88grVbc3n2f31A0hUOMAqdc/Im9eom5Znl/eHzp7uyPJDF+10iVRDOQ+ucqin4
lsEnj7pj+6PPETGbwjhvRnIgKN5//mErQ4lcru+v60D+BcuSUrsnnDOOiRZICZ9gOwsOUImE927X
XfmclXdi6adoHeR/pcGQgnjb3iXEojFcP0I2fK/b6lqFe+2ZLPYGvRx9JliVnI2bjpu+MpDNJPOV
2Wmtg7CUUgdh15duB4RiB1N719r81YdZu8vAsA++T/ZIk2aMCwSUpQMKSUCFedyvNq03lQ+w1nhx
lTg4HcocfHiYmSugqj9/gisuHqQU/fcRQrrrVjNkUWc98GdbT+9MyOdMDTt2SREd2aNNC+Cvs3Tb
u/a5IHafqi6+etj496vGlqLsMvMpGNBOdq7H5lkFwd3sJxs2XIsB+fcAZUtBNort6MrTJj9Lx//G
+nLad3AaxmMOHEaQbol8+/w2rl3GYsYgbQBaFRwLp0JZ+OvKjg4bv9ECLl2YWa88q3+/BeBT/PdR
5Y4s8mI0ADrVQKgQ+MsnbtoIApy4uNbsXbuQxfQRoE3NAkTFnWc7fct1caum7kjS75/fpn9vp1i4
mC8yx4WTtfCGczImmyGvz25a7Zio40taYi/5NoT34Xp1du3pe/+9YWnRUMOStjmnbvOz13kA8yxe
ws1k2UtYkZfJ0c4H+MzZliVBdeiQqhznJTLJ7KSLuEuqYmdEd1OJkcSgD+J8OimQvD+/F2tfbjHf
eFI7NVCq5KRFFlV5f0sgfHX1GMG4+VBbe2UtWxs0i+2EO6Fn18Bpf0oLs+3I1zR8N0hwUl5+ZcFZ
qdSycDGDzExw22dYBDI3+ZKn4rlAzjKiAQBtYIUHR8e0k6754erpl4D1XaTB5vM7uHJpSy12iIbV
PDkg0kqebNoZpnw/fXQMxN7kmkzz36spW6qvJ4BkfGaxGQv6ObL6FpvySSNjkUBL891ey+31VsbC
UmkNJJIeR5ubc676YsMHULrbvHn1SjbtkhxsBSanOiKJ+p7UJQAaOUOLA5Gbh8QFCAA0lpvGNfeq
q/INMA+XBKqJf1jHwn8spo8eSWux4/F65yLVRG700IDgpIImzoaUf4xNhw4JbVKDzqPpYmBY0PBD
1MpXe8HKOJ5bfW2JbTcu8VEuLd2zNyGUdm79a6e/lWlhGWZVuKMwVV7l54uDbUtVcACvCO22aY8F
mcesQGc9CxzYeB0bXhk8KxPdUn/upb3ThZjqTmgbwmV1eQcd0URp8fT54PzTUP7/VWoWLGZSPbOp
g1S7PCsgbNvY9fPbxEu+AwDwAyDJXhw0wp3Az3BEAF77INAKa+qXAazYra+Qe5Kk4rYYJ8jSgFx4
ayT6HRQQCErNPQn8lyYzGUB4SX3bTG1Miix/qoz/5AR4NPmQfPU7MKfdPKA6Ah/A/2JT59bLKTlD
O15sMlA30mQgm0x7fJ9Q2AtCVT4DH6bvkpQ/EOcSzt4gq7HxmmkDfzQGBh3yZms8Rl+8pId3CQnK
MFz4zW3jhnpbqHY8ihx1jzQdTqAY/Pj8Rq68gkstUNtMqYtQ+uBEcsR00rm5l473DaiDIc6V2aV2
IhFNycPnn7YyFJeyHxOEowAUGnJFbzhUJXr0pkA7tKjh5vZd5FcC+eYGvD5QNZgrp4G1obhYFZG3
5YcyDdWZa3EHf1zMO/HzaoF6pZHHlmr+ZvAcoSDcP4GWU/Y3afZReK8ginn+UaY3c0CiSYsNY7dX
HU0rN3Ep6O+D2o7egBIVZALowA7dM6I+4lS+olySqh8sE/vPn9ZK2YgtNf3Yx5GGJsKcFaIiLxnI
VfMllPNe5EDf1OKD5sBS2lMmB8QSu5HiAD5U3lcgjOKplinYruojgRK2RxCKL8OdB/VVBkrh519v
5cEuRf5Gj1IFA8KGUC+l8o220di+f/6r/5T7/jG9LFX+tiVtViOX46xl80XC5xIj3pgfuqx9I8hq
AuHhNI9uH3XYBEHBAV142UFzIYP7xHV/ayzMJXPutcZSPTrZhiCgOJKJs9ETv6LhXskkZkuvgCMr
npgETaImPPH65yTbrcPvIXDBsCgvxB/7pTQ3QwDdP1yfyRlNuqiipwzmusKHQUDir+OL2yLGepxO
Nc1fYL49uX16/PweXt6vf93CxX46TV3rkUa5p7CX73oI34NsfP38V6+8Acs4OHA2iKRjb3Cq0thC
k/zoNcG2y3K7dykaU7BVv2pRPpXhNdv62sUsJhGHOIjbkNw/MSvfaqd8pqjwfH4xK/uspXJ8Ao+O
Cj4FJyvpvTcOD5qJb2GbNVGd0f+pociWsty5q4J5RFHnhPkWmZSzyTZ+2bxPvqSHonGvpaSsXcpi
N2w8ZLM7GJZnCN7zyCFSR6Urgyjr54ersUZrH7LYEBfpxGoN78KpYeOAUCcfm2DF7/Us5rjJ/7fM
ebaMbptKyKr7lAanbgbEr0B38ECK8JonfqUuwJb2Gc+AJoMFHhE2+T6sBgjkAVCxdRszciSdaKOm
stHFs5fJEHwJ0JPx56vuwLVFf7F5Cjqa1wESDk4ua449Dfay9Ow2l8W4KcFcqHfltQPvypv6/8w0
FXWyMSX8pKE8jFgBnDet3emLqPVvkClxlNd+DJ4GYqQz9e3zF+pPg/8fM88y4syb59ojaS5OF2at
/zKDKbtjVIhnm4ckQhfj3jiIC867sgCPMjl2Jj1ObgEkZS2zB2YQWBK3dHoOcouYx4QeGt3Qgx4R
oq0b8FUqN2sfea3thswNi8CokFPEfMSqyzxHlqhu7ZNwJYGxIRDgVkrgLYsw24NZE8a9U6pjmCLN
MRvV8ALD8ubzy1455SzFxlAu9UMJM93JhkG46VXqHQYgg+IRbO7T2FXfDLb8V3aNK45uKNL/e/bv
+4kmqqcMRDGEYipdvAjSjQiwH/gdcqqTyFXTI/X4E8M8vG2BX97ZKphObeqJiLnyaRK1jGpDrr1R
K7PCUreV1JBJFSKbTgGt7+c5ROfeYedwuFXXWrcr93ep2OpDuFD1nEynEBsAB3LoiNHLWyPkm7lw
KSbn++cPcmVfs7TSUAftlcuu9dRT0xyxQd7OQT3GCb+q/lj7hMU83bm+GtXY+yc623EXtOg2CyOc
rcjT9kpJdu0jFrM0jOGUDXXmn3yvqO4Qy+7dZtUF1WSa5vHz+7QCFmFLcT+hc9Zpa/hpTsqZ7rx6
cummZAGozFVjUCDJEXFWwjYXTZ5fPic46LJNN/ouMM+07OfYbZuGRwWopvBGowHrNj47chx+XpU/
Jl+yDFYARHAhdbUOgw7h3OWTJf0zKQ2/yecU5jjYNSOhEBbQ9C0B6s66D0qDas8BbT/oDjQinbf2
Sw62yxHgLmzBSGL4WYzF11mzZFumZbYvhmRqkPDqDXQP9tW0rz3HfM290gEEx3cOKk14FIiaHeA7
w5Kaq/Y1cTW9UvhcaVqCP/nfl7kksAMYeO9PyivCp2rUL3Vq69ig1QvS0pjEiFUa4M0YoQ8ksJbl
EWdude3TV0bKUm/vNQNyo3nGT9xVAeLThnTTOANuq5t/c2c4TjB/q60/Y7FIyzD2jSsPedg2B2hb
QzzgEJ2F21ZN+lrF7VIi/MfysdTi8zapLYJb6Unm9ZYosJ5ZrrclqEibulQzENct2uDwiVCbRE4Z
OtvSa+oPqa6M6xVtFvtT8/ir75NOra5NWKHZ6oD3dEzq7GksIe9NG9Bwu5mzqHTksynIq2oTflsM
ym6kGR4a4t4iMhBcYhRzWjUfAXrhPzDjviY9fihz019sKnxkkg+3dR4c0BngsbTNqenZ2YLGf4If
+8rxZG22XEwxaRuOtg16e+IWEZw02QNffMcIgLGN9nc6Udee1uUX/utpXZ7iXzfLACcJTKucTxy2
dtcZcDIt+sfWlmjxVy/yhXgIua8K0+8ZqMe+X+4+n31WLtBfXCDIsgh56AqcmKqXpB5NbLMAODB4
iaIidPutHdrkykd5/E9H5V9XuZhOZ5gEcuUqCDiQrAmdXYq2qWrikngOGOxhCjPP02wH3v5UOLWC
gadnPc4gomvrkCJSgetL+OAzTI5VBJee0fwhQQrwkMdNS/HOxR04RzhIzxjnNIvR9cjZC4zVU8Hg
P4IK+3fS12EyYlOKYu2d5pmf/ICVNUNxeEyG2sMxGGRXc+cqm2/BbXb3ycR8Z9uSktzhWNOrQ4FM
1GCbeiF962Td7FE6h75jgoI8MRNObaiwEZQjU39jEf9+goQCs0zYIUnyUDuBf5Nrr3+kikgoKWaF
RkIvs3SnQvob5MD5pxwg88wRvwjgbti9SjHKuzLJ+XsRjv19nRqySwWfd3aWhf49tRPCl/OR5/Ie
ebTdWxEExNmnpZ/DENO3jaJRixWsOAmmtBNlHjYWoUKqVFsQHRWzE8bJlA3Bpun9Yis6r75RVKU/
VVlXcOjkz1U2s5sQ14DNLcy3MSIh5IY7mY4z3RcIngB5N3KbWuwqPM4Hoggf7kIQ9xFV4Rv/PvcT
ee9IoQ55X1An6hV1oU3LZYvwj9GtnhEPyUvUVBFBrht0EUXC3Y1XuF9BqiQ/JHN/8wkpGJVWDfaZ
QVICJJYTFTszShKA6/qbosKxomFdvwMGrM22gXKkOiBLHf6Yoa1eQPZ1MSfn6ajOTYphfbDp7JL7
EIpduU8HW9uDbuTofa3LqhZbpzT4+X7yxzGGjQ811EHwAphsTo94ACW+pdFwtB8rmwQwFFqK7JFI
AYehX2QSWPcs2gyyjC0F0U93sWPALrmhAX4UJfVyiOcmIQ+qSAhaSdy4O5mUiDQcest6Z4PGb4nd
PBT16b0Z+2anMN5v8qmxu96rWkAVwLJEPqBCYbV1QSc3eYEoBJEFOdn5bS3IzqAbzJHIOiJaelMV
M07NEUq9ZQUYutMHt34t6/TF1DUn92VA545HEmskiU1qMvDhhr7OnT0qjcDvx8pYxHdxZvp8504t
yI2uA5/XB1Dyan5wpIHgSiFZtHpDvktmkYJUwhNeRy4K5wPMbcNgblyX5N7NOFWV+qHmhKobqlr8
1wL3xH8EqwC+zAkPw9+lyjd857Wg6x2skU0QAyEJ4VdUkbz046GdwuBWgumegESfeICTz75n7oMS
P7CZi9IBCgwd6U4+IjxFeDu4DbjdpXXF1C+ELbawEqdsGJL7ysNA3Af9MPBTWVYaLC7ERqCxXiXw
LNx2oBMND1nQJ1vdONJim5/Ug4ja0Fr+mnueV73Xk59Vj2hg+WqrQNLu71lPK+8wI4hz/K3d1Bke
YW1X9Q368U5yBJQeQ5amGjnRHU+r7pcXNtq7DYjOuneEWowQRXi+cr4mBas6CwSoQOzcWGkPmmRh
K/mCnzL9Q4UEARC5recE5k4J0vZ73U2837KiBbciF2zsoZDDuD6LvnDEtnb5VL1yVJt8nN/yFOO4
L0i4r7I+rG9nL+nAbtG6qN/IHLjF7cSqNqFIta5Jj7AG3nn8KHTXmZ+NBM7fxMjLcC/cfb885CP8
t+cKWm964GmIzSzsF2M+H8ewGFBDzbBaqU1HRnaZXXuAQF7NzMtuV/V15d24mI0mf1uqUuoTrJq5
fB1Qaci+FtyE3I2MsZLhJJbPtbxDegcvjiOuST82MC6VWxkiTeuojfTzdyOnVpxS4Ft2qklRQ8wt
/v/GzHMptxzS2/pRumVLcACmmYvTAh0mC5m3GUh+IKFWo9nNYdCamynHg7lzOFNdB0ZPX/A9FiIY
V2ioYCRAVoI1vwQAO/zglpVLIoUM6SRqG940m6rNcvpzbgan3xc07EYdNY0YpoinvrNJ4P13CjRj
yrr/KF20jR9MjhAt+PCRN5w42NSTOjm1lKOA1uahJnM00xILVOgXSn5PwFx3nkRNkd9nap6OewZL
YHBD0a4JfujSpfRrl7mO2WkgFeSbRxvQGQvB6g7HWAzS3wP2F+KYonFfEzS0XMq+M+J2yOucmQM3
ixlGE/nobte/xDAMkJd5A5AusG8qpI6UCo6E26wjfLyxtYfTQIRWUpB99F0vQ6RR5G36DgsMHeCL
ELaVX4NJSWRVSOvynSumMblRXlk4yFGfqJ9uCpd557xzrLPPmr72zxY1a/UBqZ6LZgO1A9XtRio3
tAYUPpSKf4DZghM3PqjIYDTGy9FOiEWCSMQir8ZtiNjCOeZnN8qFcxmU4yThw88ZEqfsQxtfdx8d
4Koi8gGQnL4GJXQrX7xysNmvPlcQ00A17fDe33Hlociz7bqKAjGSYpZ9dLVD2vQAqkga2Bhina4+
9Gk9esmhCgFx+VVAgY/lQfkek9tpLnHcjoKcV/4Y8blQPt+IVBEfuxG3coYbN6iVjEwomcBqK2WL
AjtvusaH8S2c4JzfpJ7xS7YXPZIH31tF7Ojv7VwrpMlNDIXpbwgbqcGh4P1Q99tikoT1UTCZZOBw
NlAHRqiOKqSs5EHZZjCIc57QjcKezTEnyKV679EdENlqY28Mef2hscesqsjLEAMENVjngb3DFM2L
OcoD+FBP/jhA6LYJhs4IQPQhE4Ql1zhZlUVO4SHaBpEwU3YQjqHDb59UXOyRt+NU+xTHZzAoZ95A
KS4KjQ3TqAA9VODYC5nk0VQM3Gy5HuZpn3Obue+OTE27HfuA/UZh1NBfohi8DHBamuEGMjfOO1hy
XWf0ScQzqtkeSKMkOIeJS8ZD6/gB8mj8mSLkp0oNFHrWFtlO4mBGvhovS+YtDx15CeJxgVS/mVpn
oD+CwiUHxijT+8DH+r1NjGp9BHgMc5bcAlhM3dtynMY2jyXyMtCJr618QCaxCZ5pMQz1Rzt609G5
kKQT2/M4r/qLfUElHSJaqqL5BmUl1MK4ZKSvHZsstHUYpQbg623gBTrsIvTbQnO02Fli1lBa9VE4
wmAR+DQ0dYRdlWVmP2Wd6z7RmY8JYgIEqcdTwUulHx3a+vTMfNfFdg2vLp3KWHgmTL8njlc3h0CJ
EwIPyiMCGkiBGTYs320VOj08bMgQ22gxucHRpy06mSZsDfzhDgo56ns2SfhI5iF10hN21sgt7xqs
XEhKygr3SVYzyY5DF2AAcqQzoGKOsmhX7IHWq/FNAiRl9Ac8vzF7nBGic2JtoX6ORmEx1HI+JKVv
fwvRpkgSsIMZqgePS9PfiCqd9L0HHQ5ypcaxCZ8nb6qmA6IdCwVjUZ763lnk3jTtwHloy18hgq/8
HTpdJHhnvejts4+yV/Ask6KRPzS+K/Y7mUCyxjfZCQfROmMxp/x+LkJdlihM5B3BlRFuohQA8LPy
WgaHOW/aYbyoLAhgTSWBveYYQE6802NZBwUkuLBxuNkgWswVY6bvJe8TBztKoCBr7lSxCguIKLZD
gO77Fx/ixIHCUV40znNf1qqyWxpiA1QdEHOEaroIsFR3QgZhGjehcTxszmZf/JTGBh6SCIYKrF0+
WF8dL6lGZeTaYUQqBdPPQhdwPOIKzYyoPV0yFQBp1ZPilgWNqVJEAARFjUzDLC9p1HOQR7A+g/ve
4sE5iZ5vkRed9mWsq2mK8O8O1Gm5n+I8igUC0x86txL9z6RFVpQ3AcT205eT88gRhbRrCiLas8E2
vZsxo7nNfIkVcZIvGLUUsZi64vYIw3vZgIFQTOQO6ZkB8tBl6IfJDecBxFiQnJRBv8Uvzg8glQcj
0meq0I63dUirGv48OYlNDrkqecRGQZEtYosm2EEc8HbEE0JasPk1De+DxyasUrtHSoq8YUHXQmXs
J3tsuZKsgrk5C8HPVdiW3M/YBhbbysW4KrcNUsfbGvkrpV/V2FFfClopHZxb1et6gDVQd+K7RR7R
i+Vu8AuHU0xmu3AqSo48HTn2mwq6yJ8TR50DqeTJrmuJO8kYZhwQIWJMPt4wbbWFD7Lesx71gfqI
iLESubhpjSSoDeu9wn5JKwRjdZu68Lo6gYl3Djy1Y33j9g9+2KJEB4qY865qhCehrIqTQRB7k1FZ
8IKTcdCde3AlTBlDxzZBN6IdgJqhUUC1kfkbBJ11Jhq7sLtNR498tBD+pBWS7x3tIutiQMSLiAoN
i89bTQFf2jjeaPosymYrUXUZrQYLqpPYyfaRZiR3t4izkdW3QFWB3WZ4I/ynABcBKmAtrJ9fxPXd
RiOfBdEZbYByY+HwYUYQUZdSF8fdKh8+Ss+ndD8FroQmWIxO47xgki14g7Ork03bOaUaSQhh447M
j+BTTfo9z1I/vZ3GxvMOtg+DHgxHk5g06pICTYx2RrfTf259nTU3hWGAMR5d7O/fW0m8SDRZieUR
NQI0sPIsxgmootvA9v4l6dBzN01GxneINZ09yFXs3vST42ycEX9HtdH7VRfCrXadrvUtxgo/M0QH
0Q3tJifuhso7Ft40fEEkQPncCzhBIgbBM45rbsa6iKJBM0XEo6IMv3DGxlMN/s8vT7ee3ZS5zQBW
ABFyTEL+GAw4YmFLArQnxbFwrzDTSnAzwItobfbQeg1m+FHO3kmVRXPG29XSGOgdILbqcD5mAUGU
WTd32H0jRtgnHTYoYwPK0BQUMawrzV5XA2gd/tweWs+Xe4Ggs5NWmKACOpRxVZT+LaUo2NC00tiw
QTgWINztDDIM2YoW4oE611kcuJ6FabYt98PAqvd2aDFplbm70VLAwycx7TqFEZEX2FfEIWU4ljFs
nDocuee8JdtUY87okU4RZx2ohEHJQtS8UfAACenFS4cOQw4WeUwUcou2LJJYUb+Quy4jDU5MZXcE
CPtHBzUYdo0JDmyFwPdRZTYCCNNK3P/EpW1cIA7hDNCni1MAKHB1zenXKsf0wZQzvOcljGw1a/gD
byr9VXtaHoukkScd1AjYC8Hs9JyaxwVA1EjX8mZsRDmcF9BxYNuUhrVzsKrrN1OtsaXj3HTf+kkH
USVDDbPX/3F0Hstx41oYfiJWgQkkt2RHZckayfaGJcsywJzAAD79/XR3rnLNWOomgXP+6EavNCCC
1ktfneLcay5VzxCYls2GrjR0mvyWrZrZDv/NeViMvPWipOvTkKPhrOCliI/xfaOPWx7EzW07h9sf
+t0ZgFlug6eh6grW/2jrv6pwEJcpcOxLgL37jJaCgBzZ7nxoNAkdFHFemKCH/rNd1vh2lnL6obbe
48n3CpgFSSa/5mE4DaHa6Lnuge1L1Rz3xOdBH5Hg1sVo98wmZj01zkBlhkAs86XqpngsE1/97NZK
pt7iNM3Rp/XprW5zVJ4V2jZ5U4iuOhWNkfPBDer2R6hU/9wHdfiRu33xb1Gb8zSuksEM+/Z/e+c4
/r0vY/24jG1+pbsrcdKN2IpDTZcfOtJq7s4FjMiH4RwcLnIH5jrgr83PZZhvaxb0tdDZXuT2kieu
0keS6QnniERVuoe+67CVxtNiR6AjmkkOFdfXMd9z6/6amo17OS2o/751g2g3b15o1ug2CRenIHOs
caYj2zo5l9Oe6Ad/j9S978rqGzqNakCkxn4KYZtfchvIh3aieue7Y0VkrVzAE7gnnaOJ4vEHgfGd
n46zP9X/8qKs+ox84vhBld4mDwp2+TsJfJ+elMuIafZypnbAq7/DoONBPUAN9dXDzvirjpUJ1GPg
JW1y2BXJjPz0zBdZzFX/ISWVOdjHuhPyyfFfjrt9B/NcCTKNfR2lJP0lYcbTAZFUi24uM88rgkcf
z/yWEawoeoqdwppyrdFZqbijl2gkAC9J4myeor45DH7pD9c64vY7No0/EPjtkSfnxE34rL1hkvfO
aOK/9Fa2OpPVyEDrElX5S/RBxFOMH18cPcp4vn/bmQW/jq35zYw3ved7kn91w+iHqRs7dE7KNWA0
1nO7eDfzxpaZ2SVZZl6WSfwsunV+4FBwP0Z4oK8RHuppjWebpEJQjHl01t3cr2sib1at9KesTfiH
kS16b0VDUB+XyOLc2lV3/3TO/JZ6fWDLg2JOelj2SZOktPnJrasmj8PcTN5LZZjeaK75HkoJ61G3
HhOIzoay9aZTvk17eyKNaumu0u0alErfEEjEPwbJ4RmKdLu6AdSoB11nvld30TstqUF9UOGM9NbD
LPp/bQX5OSYUlWpSAoqq/WnaIk62OOD8e9r3OXd+bkx1N+FIcGpFFZs87GIDccVcUiVQPKv54fUl
9S8i2OIQ02Sukucd+vEC4sFuxqEocoChuO7uBiPEkEWtdS5RPnBe6G6Q3rtWffK4e1v32rkFG/ge
mXzMgkiDfZghn3byN+ptGn7UMtg/jSnnyybiKTg6tmlffELnfztdE527MTbF7Tz4jH/hEFTTxa5F
8Sb3goBswT77TMSu+ir3qq4utH7uczZuQHsn2WABTq1XN79qVLmPybS0D32Eju6Yh50ej2AWcsla
dhB1o0Dl5wv/RXLjIbppz3RCy/IQyJHghp1+NJwesRj7o5QoYWlAiTQ7B7oLczBj4D8nq+UL5f+t
B5K72v1RNGhyyfR2lvy00exHf1zQxe3tSlXlRxFOE5InW8NnyCGIzyIYUc+xnDCEB9OKLnYpiCsF
nFX6oD1Lv2Hhb6q7KfaaN7WCbvaufG5KHkMSAK8Fubc3a2tccfX46D6cmW6LrGYwuU98ghFPuegn
e42qqguubRKgAp67pXqKZEFD81zttLOn3GxyuAIe6Oo4RgBkF8IqFkTTcxPf5npDHesNEddQK5fF
fWT2soYtYTE6i5dNFKxw5QI7N/jf969Hl2RyUUZV70EhdP+cGFc7z5F1PZsxoHfb2Zl6ZU4VDZZP
89KWH5XZWaTDwgJn0sJXwa24gfuJEYAJxI/DSWGG74c2E+Poz/cBZeSGnXah0qwYiuixL53lz2jm
wr+EVUdnlesArIh16euUL6z+CJfSP0T7XJIwGlvI11YyGYwsZt0pTqgaGLE4RGlVEF1EyScVJU4f
y7OFbb/CgTTlp9+P4mUZVcMuNOb0YYq5GZ4i7YsrEOSTrlf/0VViv3FZu2lnsh0k3ejl9HwWbaP9
M42OeAxbGn5/9Ulty5Rc0uXaSFMGmVfQTbJ7q2Zl3pvwKIZpZMDvVmo3y4Atfd1aglK3UImzE7n9
+9BPXnJg6h071NTd3J+Jpa64kmmM7NK+8uJjB1BJcVDnltHLEuj+ntD50qQTk+V3hlJjXnRLrAun
y4p40q33v9qfE0LTdIIgqPeW0RypTmwRNwwc/aC8MdNFWLSTYn5yGNaoJMF3kxqCmvVhk3u30FeS
JOWlkiKmUjWAaT9VgW5WmuhkkWSrEuFBTquE87DSdrSXgtiQcvQdfeoHbfIQxs6WOUFcfG5+VS3s
GIVYTqUYO1Klxo2ZhzqXk/TapEydxPdBmvteCYTuXWOue9vb4dB2VsdpXS8kfzcDMrBjDfp0jWZf
PoJbh4ey9qnFzQOeE5qe32gvB68iX0amBNzkzZtyzEQnzZbUjHp01Y7Z1gUlYkLoxu9fhSakdE1m
NaSrS4S/37a7oCrYJ4AtDHHCEkKLS2Jm6ddTA8+yJOMLgdb2N5WlYXiIGgiEbKUIdD/ORcFJ4MUk
jT9ptVFivO8VCV55X704FSXPD0Ncb5ZlfVWUs0BN2GOYOxvoaBO2PaJXUNyMFy9q06nPCyeFSrMv
nRrsfADT5x7wZvC/1PSix4Sl6uhDJbpq/+1+T+oe6yVogehp362RNanbfPQJ0m7boF3SkqLd/WmQ
Kq/OY+fQkBQoQ2IgC+5TPqtcH2WL3e5QIAXDAx4lFdrEfFAvKIhQ1lvCXV5h1sav3o1sfGSWKi8h
ye9n7nluJjU0Nw242Hby2Rq/mYVFPxYrz1Q6KluHt3pY9XRji0jSNleCM1xmlTTbsS5t/UE/XX5U
XV78XAO5/PIb1/61LDY3APA8dWT+vW616/mMqjHyiiofgseZ1ebKq4WSwNJaTNLGiFWN7aaO/Bsq
rJ3p1e0CI8+y6eoeZXtS2AxyYH1og1I2txBYbfLbbjslM8vI9M2BMTZfCMbt57hrT51WsbivpYId
U8VAfip3ye1M1ORfFp5wOm87zdSAHMZ+GTnyFKh4c7tjQ2gaxLCkT6zJO3sXSoC/BRf3a0xeHn3f
lJqSUk1S1RTgJfasZqYYzN+k26blXuVwhMdWkvBXBdK7Uh083pmVqCst4r3PgOU0bYXUtnqHAfXj
teOLBiDtXFbQaOKCY5or8PhuwQjsAFyKKQL75DlqNu8vde6dky4O5IwpyuXfUoEXc9QT196pIn+z
9bBFPF5T1B2UMy4cPOtg7kNnK/41QcIQTApgFFIzHcCyRKpY73vTDiR/mLj6sTkakhO74H8bVxuX
8USqX9huAUTwELc3VB26L9bxu7+tdsRx6b2OpEC4spIzhoPOZzL0CWY/+p5QN3s/t6fV5593hdGn
qejA/JKKS6aB5CHlONYnYOEec1O0FMS9gqy9VFXCJqb2Aup9FPl9X3SMvEu1mY+lrIZDPoYht4pT
E2IYe/spL4gIhLNSNLMvCZk5Ubu8RdtMBbQZOUPwokb3axP1F98Sdgm3g26XDQy+G9Isa+twBATI
lf9rqrHIYstXzygH4oOhqvOw9eH6Pjs0C3lQzi9D5NSPTVgVGTBnd9FRTlHI4CPCFDHmYtAw9zzn
o6CLCACBu1CdKaOueIOKnLUkVpGXNQ1ynrHZaYQaLeYQueoP1x3aW/BvCuWAjx/GJoaHyJl7Mxdq
6+JNYABiVMX97LdeCiT6naBppvtwGwN6bmt6s3BmUmbQ0HUgbHjwfMw94RaFl6bLt0vgQsa2rbV3
LBsWYX7t0DzvFJdS1rTb1118Mk6znxH313eGuosjEbKfLY6qjP8Um1A/5kU6d5W7prYr6FlKtuSp
KkPxthadd4CYFI+AuvUDTe7uJw+7f9gD3dFaveT5YesELIci06nzNWLYds+PebWUH74CM/QboS5T
4epDpPaJU9xxPtAi5QCaxQcdEs1Zrnl8WuKt+X4ugr8RQvxZH3cfePBQyqh+1lFhTiDS0KL5th18
WtnPkbGRQ+XD8mdeHKCZct6vQxf8ZeD+IrNcvuC4tQdinMXDVsJZreD0r0KJ6Azt6x0KWrqucTI6
D9M6fMi+64/VoGFXFJ6SYILaYwWhR477PHgFWSA6sxoronxyfUJlN3CR2/LLC0x3AYeUz/VoXqeo
Lt5qIYM6m5kBzoOe8nTPqwoLuYlfXFL56OYAj6BZPaE5GO2VRyoP1ejWRAK5lfsZocrh81zCw44O
Df2KtqQ9ElFUjRlKFqI413BZaRjWm+ayRxh/GGgiPwwb6UWbU/zyStwjHzRe+1t140ailcFRRZ2T
zXrXDf1cZuYirKQDH/M02FKou2aePN85WUl9GqiUMYp2apbHcHlfEL22F8Y2aoyBUssOssqOAR3n
0xJ8hhUN0Y9Cb9Fw7OjYGf8V1t+JFtzWCiu8nvTg3e/JHpuPuBhEd8PHXdafoYeSAJp77PWjN1TS
v9vHpjoEamm8d+u7+3DjVW4D3eibVQ8vCWZzuuXLxeWWFPXgrv8l86iHr9hZ5WDTti/c8Vc88xdM
GyRlrqlBnaOzOcBsdw6sm/yeTc0MHUSxeoD+rNzjuLT5//1x5dGLjHnV60zWAvKy0Tnmy1BSAr56
EaNlYMzKJtkafOJp2Hee/rBDFcB55TRH1A+Fyoc3FkoqMdKa46ahXm63b2LD5/ScFPGqT2TGuSJL
6qG/B1TxkDNUedX/W5zctK99Gdr2xcVGPGZJwcW/HcZoJQi+4GUt77qpH9AjuuSvsndCYwVU6SVt
+9gag+Vwo9CQqbuyANZZvbojVAPBll17kyR+YO+Ql+bqp3E6Gz8ybYniza7h3qf7HPTrW9EOPEwe
jlTGNt+u3i+I19h9qgBZ1D8dm/bfHOGjO/odYtvisIQiZpvtQBiu3Ti7fgbStDtPjD5GHadYO6/J
ylOCDzGoNAn1rKRRRXv8EOLSUs6M+y82pgA3NuGy0XEe63jefhgNOXMoJlRPThp1KFvdY9gZ8iNP
UuRi/ueuPaWFR/i87rvjptZqTieJRznj3jfUHOSuM/+sQqddvxIgpdhLrTNuY8s8Rhjslg1c62DK
XE8F5N+09erdLx0YcTzjfuxcm15PcXMoSR5sb2oPydG3uzQxOWH2YUMV+riO9jqNztR0h2hq4vph
2sYtOUe6jPvhukauYixSsdx/B8vcqIwYuaZDhDbDNB2aJonW/zTQlv+8zcL2w2GbolnmqVnCkfFX
unv44BTMuZDWHgoNEfAJLSlmmnHtU8dR293k+pHf3LKTsu2mrUcO4d/QhmFIgPQiix35j+6ALMhh
ilQ3nrACgIHNQsn6foAPqz8hsNr9feLACv+VrhEQk7Ko14KAkdgJg4ZZIUIrB7dV8bsTNNkUsXvc
Xdm27E7aOAZ16u46oA3nhi9T1VfOExa4S9t23v5TqIVsa38ycVG9QBbYtXuIhRc14hDvxbD/ka6S
20dNNjcRPJuV9Z8NRGCmHcT3lT71cbENfTZ54T7cqx0CG9O2xPO6AQ80510tif/S7z6jKXonQ9Xm
1CJjFju/QmriEol7uiIp+wfeX0VH3r46Xg6xsSO1rsBk927IataduEsjkgXyOWQ/sT7nBJ90U/d/
eJnL4F4YryDdbvVXKnGw2/H2V4Ovs8WdYvyAJvmntCg+FuafzcBz6RAvX+UjL1DnPlB7/ZLLiet6
F834xGEiyyvkVhP+qOJizh9XUS/m3unFYm8IHDMnl8QsapNahDcljxuzyTLEf3VSVvin/XLgFVWM
FYyMg3HeGs5sKiXNUs/Homnd+oAsyT+6UtAZnQcAOh+h2mX/G8WX93fwt52GzBkCFVh7jWkdgKRm
54Da8M+5HBFcuV1Sv8R9kThNukk6iAh6EN54D9RY/9SIbOZH6sTBAyFGo+Fed0VcnKzP+3vsE0jg
1J+3vadMRHtR+LZ2ZvWPiSu2Cdnstj/arlv3Ll2w6e5ZWYK/PjmoXsITFDNZ1aVvQ8tAsg23gzfM
W5ZTKKIvhFXiTRLaOhWdGKTjBJ23vQyEqgTvYpVi+xBtjDbfzizkgKOLfds8dxkZjkkS/LW4SXc2
9FsT9SSja0IM6AlEcK8yr6pDk8ae4FUCyCAKrC8iEOzEk2GWcI9RpUIzNsz+riNzaXkAvNe8ovGd
zcWpKa8p66cpiAf5ODHtMrRoM2+whWVzU1VFtF8lruvr1O3yM0zo4zoi2BA/qVVafii+2SlDCG/v
QLklatBIjC8jGoHorwSb/5PnvC0XSkLW9uCFAchgJBgFrxHse3CDKGF5DoqA5KqmaeM8nUOxPKyV
U1a3ZaU7pg2/mT+CPvG3B7El/W+4vO1vk0dEXiV9rlF5z0EAq6eqA8tAK7I1yZc4w/OoCRgIwugC
zMgfZyZhqCa+LGq1docqhTomSU41y5nWua08DMUKDCG+X+TOS2BDbD/+1qvZsTlBp3NXLD2G0Tjw
qm8/aPdVQxT+7VZcFT/2IBx+WwdN+nNZV0N+O46VM94K6ywUe8OQj0eEk3t/SNqpYTBZfd3SZEvO
YdYWgCgnLFel8yLRdxDpv1fjHyi5b53xN1yPY3frZhB9CsSh7ChYHnOYGFX62Vp8u4hD6yddGrux
X3GhhiJ/BMDFQYUPa6imf67Ryj1qpCwMWyKZ6VBtQ9u4Z6cfHe+n6PJueOOtitbUbSwA1zqIqn5M
gLHHlC+uib6mpK/+FG43uDxD+6xP0b728hYNGVd1MeFdkUk1RNnuuN4FgVI5pbMGWDBT1z8v0hsA
N0ekCsWT8rpAvQBUyRcg2ErRMclOIeZyoX/UOM+YMFGJu5LzAcP7PHH2O3PtvCjOrucg31SURdES
xke56QrZaTQ4QXG7Yqiu36ugbzkulXbCy8oCFl3IYVXiFFFlLE4ovIr5oMSKRKWxMR6WUA1ofKK6
FPbHwN9uI6ErXcC5FAVtbKdjsYykTfhKDd4rMQhBu51rr9n9Q4V57kmZTiTHAFUSzxWV49jkbGKB
Z1cvQbiShksXdY/aVjr/XdOMEt4BCC15nMk+j4MUEGkfjv4go/A+VozGj021jtemK/wAEnocOJfm
MpluTGzXV9zT9P44oTdpTOUNrEMHxXlu7KyuUcNJf1nsPK0psKksIDg4h257O+3e7XdyRfWj41ZC
1N5ibUBI3gNU/gz3uQuOa9IH/BjLuozk1BX8FrJokquc8/YH7oToVSQyefcGnuTMuKtw/tmtp53A
hG3+5Rl//B2LJepOGwwWsdR5v6ljvQMdZ5SA9fLT4+wjDWVOCLt4iVcZ7sel0dPwRqs9eeU1aR/5
35YxI3rf+3ChAtSrbx1GnZeJqg00KNXI91XnoYVjmOcoFU5QTgDHkZ146ue6HfRTMLS1eFxcdKh3
dW4cOgRQtHBztvahdxirUGeXVfUwGA2ngvITh1Gj6/oYRo7+TlU2Oz0uwlX+a4tu7tq5Rqqnthl1
trIlpD3LNPbTUCaXsUXfubTO8NPH456kNfEnj71LCMBTyKlIV2Fpul9sJgoBwBAwdXWAOO191dRj
fWy71VL6XlalzkQcbBxirZfkKZpHjzMq1vsvad0uQ7ZM/TByee+pniahnpulHMnGiDpdXkdd05QC
y99v6W594CW7+OHLJk2B9tpD4HfWTP9YNaPc7mhfwCp/sJEk3XEYveUB90t4r/p8uCbMCwgtyPvw
X1C0bMGBZWua3vbaQ14ZrbKpX4s+F+2xUBuKHdSzW/kuW20N2q1+CYs75HolUPAymPwf5EFpfrH2
SM+lbV7Y4MS0vzsZ50zz02mbmJrqpDPLStJpXHIj1dzLHM6en0hkj3BZ/XlB+7R04MxNB+HozDy1
lMob02dz4bjrhcJC76Nty4SfoPAQG45xj54oK3ZaZ4+W462mO3Ez/uNK7JYgLmdd5NPWyKq+DCMt
Xz83WnbXN0gqM4B98gk2VarDKNlVKoBxIXVxG5mzXVo3v3TJvkOHx5Up3rlByDctVhSs5/YbByHO
olQx8Koi0fKWPYD26wYlsPs5rEgFL1FQtv9WtNbcJO7mble31RpkIUQ4dKfnQfq3vlwn5uG8Yuv8
5OUP7FHTZhgfSbpnhw3qxltOTV628i1I2pE8AgaBVWatxLrK27SCGJV535z9WLLpJSto1EOCkDTh
s/eKnZdajf4f7ARgBLFnlor8fJ0QvD4pDcbiViI4hn2wef/h3zVucF6xpHg/x7EsVqIDkNre5oPX
NK+7U6KRIsxHrrcQbOjHKxGO1d/azDG23Ykr96c39YD8RLkNwbus0SMAkfrBcrRVzRiQInxlSi1M
FO4nkPLc3AyVsX+noiEZKuUM4P2OUBcjEChzpa+IUmrnFXYfMaQFaFufo7h3uktQhaV/8lTET+gG
KxAXWrS1zCyirSsf2LT+we3EO9YCvkJF91zt/3WVjoKMp3LyH0l6s/wCHhqUfs5ULasPN+Z3ylQ3
i+2NBX09TqYVq4LDiHbnEKxFP2wHPY+Mzc6cq/8aEo3w77tj5KsDOHZSZH7d9REqeSIuzA9AnLkB
4+z6GveNCu1j5Y7Nu3Xc+kWgF7gSpxee/bVrbscFE0PakYNz247COxXFnsiM3Irlhadsu28j4Tzl
4LDLNS/zktLkkjCVtNVJQhkRwtBjiRCJcb6L1Hbgz/WDLZf+fcIYh9uictsInYUgPTKvpL1w+iz7
OUE0818x0EVaFYP/yRLnF887LzNRF/VihTmMM5vMPecCHhFms7uNZPXiHwtlUHIDDppEx6FyEN0F
Jgm/miaQw3+RZxfvrtb1Ds0/kDj8hQMUZHkJ2/0vuMTmX0YZJ/wKU8g2cwhk131yBgjxmEOToTNs
vQilSxLM+KND6a/1Z2u6KPiGKvxRHqHZYivpmwc498RKQg6Ta+MqcmTpG7+WfHTD27QtSYWOsHVb
hE5gE5V3DDwHL5ZfN0gDPRHn4Z6OIsnFL9+Hh1JMOnMcg1tx2lEBr2pkLxlRd6LNJiVy4F++VPRz
mfWRN94l8zCGyBaBD2njDigQvm4B4xGfYnzXjF2X37ujX+fHtd3Umz+3+gNDDgBjoMM1OoyjDQHM
kiCI5zf4r6C9HRJH/1WVlv/tLHU8WK4KS+5HgTS43cHZKBKd0npf9ggxcpxc4rUIvyrEyezq0/Sf
h2eiPzVTRAwNptTlS+k+OWm5T/3FFkmAQqrV1f08zPPD0Jm5oebIxuNLu8+Vg9qgUDpJc92P+rgk
bfXpwJ5OD61W8XQMgsSeZeSs5Dx3Nf1S5be8m0GlUSebFwWqfeG0mdxk/BeBT/Ay5H1xp7sI6inW
HisFPyws/74bexpnD60H9gTRv0KYMe45KhLAn6RKl6mqFz+/zF3f5A++s4tvm51pfZS8onOc+4BM
wPZXt07FY9u2kU1nK8PXkBYjn+VIxOUdIVebvF8nUOEvVUUYbPaWQLjxWz8DMwJ5dxMAJTYnrwx3
eABn2+8dNAyMMHQ+XaYpzJ/qHU3bj4ZN6SkIlhXyFkPTIQ+nbb/zyqKKTjH84m/uPuNmXrtpW6QI
TPd3YcLku9JmRPIaW38BY52Lb1MpRviZOfvXlAwtL1Y+fkklyFNLEuByZ1n1u16n9hWyBMYozL3L
DL32ORTh/mPbQnnntdP+xxZlfSIVtLyLRCQ/JAWa37Avyq5iLD/Jh+rbrPZCe7OocLtzUERN2Txy
bEGqjT8blOTsBP0cPTRY8u7yTkapy62MJawCm4w80/9KCunAY9T7G+qx7XGH9rnWToRpq8kpxiZI
L7x1tq54cOuFlWTPHQ50cioCqll2L0Laq+bT4Ho4obVjfiPocR5XXUBtIoG7xdE3JEecRO1fNCki
w6oATDqtzmus1/Gls/32QRwhPhhcAk9btJGahOzZ+NvwQywDvIqIxvmM6lfdxMs4XjvHQ9bqVEwH
xOSKoxsunyyE2CAmXd4hx8F+423unaLe+ReKzZ7wrC1hMdka1BB5brrrrkJx8dbW3kdzWH6ES9O9
dwo1o8M38qmXovvX1hIXwWac1w25xkui8/WuWrb5GsC+3/l+SUeV9Z0rKAuTzcprllbUJNzHskru
1PItpZpyt0bC5eKvozGXuacfD1E4USaXuK2ChRD2CFnFZY4SlpOz2BA7JCWkECbrEIJ6lv0L0Srb
gvYmdkgnIofz2fNQloWrQ4uoKdafzdKAdYEq6ORgl1FfJr0Z9hEi57OxZNpe/KA49FHjVdksUPul
mzcJZh+gRS7BBF7a9OOM+Coa1P3kUM0ix7yrM1G5H1MVOVcKVvKbPN6iX5sT0HPRxOE94LP5Y0tn
hi0X5dvqRsDd8+rdgWzTBbrs8y0OhPaQJ8QPKWLabvrZKQ5OqbY3+Kj2rozFlhoGqm/bl3v22RqI
/9xOOFM+IoSNF7Mny4Utwv+Ih97cTnvYPYPWAHv5EzJLMp4zp48oMMsXEVyMXzhnRIkVmnCRnDbc
b9/tS/vn7mLxKXHhvkvTjn/U4rnPcJI4TVcYot6plzP1WkZmA48Rss9xPjCcelNm22h/4/lFLTB0
8X85xEJ18Bah/llS6Y8gsCwLkIUPLu8crNmcC5OWiWjvJ1uFbhb6gYvdPBw2OFHR3Fj04Www5ebd
M46Imx6miTtncyDbOI8OpNCT0wXAGb5pO9KZNcyqSFtgJzzKK0CHt5N5482oL1hn7Q/jzH1Mg52t
32MZAH+BfRyTaEKkFDGXPSHGYZ1mQ3Outk+aS+dDvsQ0y/zhRoL5b5SsDpid5k9JHe9PhPETaDNJ
ymEcVPe9IpAwmazsnhtCSQ5a983PqV2xlCaWzIhUmyB+sDWGVKxMNVIOz1QPfeWjnUHRc67DsryZ
m5zBKaeKHvKFJK2iD4gBXNbx7AB6N8cGVul1W3xiQS32IlTwTg21s8ak+/X+O7vA75bIOwyfZuZy
nCU+fC90Wxgh6XuZu6JqvZR2RB2pZw/qD7vsYeXyPEiWOXQbc3MOSht+eKihHiZE/AcvbuG1+Vol
t8g61gcNKJxhFiaxojfbm0DdQ3YZvdYzrqHAXEOxoeIdJlYj7bTFaYWGxlAM0BvdYETzn7tVjs9q
3+1lcBtyC/1Rz8hJBvdfVe4NuQGJQEjdOAi+koDhHzXMkHwNQFoqtd+eq8z1C3PrBXN1r5rQRLew
akT/1BPA9QVtsEVWgqijTDG2tXm6Mmdf/GWO7wc95kdQOHj8sSeKl76zPxiKYPCQ4JijmAbzX475
zX3HQ548b66FIVdDMddlyoyF+QoXwHyKGuNemxGNBF67+WQXhdlGD00+ZwuBSzdDrcil7pKu3W5c
TOGWecltyZLe3BFopd+fQumxFxDWtBwiWe/vjKV51mjSGc9VvDm/VSenL4aK8GJl0J32sBZHfAvd
q7fH7uvuL+5X32EbCOc4517a4VpWv1a/9bh4Gl3F/zg7r+W4sS3b/kpHveP0BrDhOrrOQ3pD7yTq
BUGKFLzd8F9/R/LUvU3lIZm3K6IiqlSSiEQC260155iGPOOo0Cx1M0bfyUHaIvcLyxSVjx4ypMcR
cUeru6cA1Gg/Gg8XFJU9J7mv+kxusybSnhIyffLNiPV0j6un2NO2jra9qOpzK9By1HVeUZ0lWse7
QS7SRThyb541qDNGFLUAAJYh5hHVezPKDsMvaUdqySnE4jMJGJdkwEVYfS0aIsgmb0Ea+QSISOMC
D0W+5oxTYgSpxlVjeIRyakFXhksoWsVtV1R+P4vTlhEVm8XFGOXFcx5p+ZXm2drGcqrprkJ2g/GO
KsA0b7y2jDEZxJSIbNtbGW2SXk9Tb670frKuLGR0rzbGEJzjkzioYJNk08BLWbYU/K9gwUVniT/2
DwctwgVnqeLecWT3PQ3ZfWBkmV5qXaHSbbqiRV875emO2sU4N4G47DSE19cHdxd+A42XYn4Iazgf
VIaLoTGmn6EwzRsHjevWN93sKjam9tmszd5ENW8nBbM9NV4klpS3zD5PqL4SpKtmjqkzEUqn9Vdy
8LsLJFRg16BEEZctVUwVka60jSQlcIt7t8OsuGSlGS+DhjDYpSpz/dYWLBMJxsLnoZVoOgaPDuCF
wAQTP0W+ToFfH5HnelWh/SIlNVvKuk2n10hL9ZVqZOteup2OoKPR0vasDhC878iwEg9K+VOzDC1R
ob1qSifehgHN/YJqXNAkpFfEiB+iOEyZ0VDKZbdDnnv6Uo1hcY5EU7s3Sqp/Ky8nx3vFOU1ridcd
gani4rBeytC3i/VYYVGYhS7r94w4pUw8JLpt6+u6yyhhjSkPAZJB102cg9I8xw47tJq/U2M3cBAs
WQZiDDmW7o9zQOB9dYa8acyp79T4WGaA5joLs0VIKCr2DGfE7aOZ8cTaeHBy1U1jbTVnrIwfGZ3Q
eZP6enfDIug0d33vchqfCqOX1w5xuMMsqTRGbi5cc++Mb7pe8F6XaG7c9CzztRQKExvpWF1YqoqH
hmByfVqBSECLO9SRdBdaWXVasTItYpNR/xoxFWJHlCV/NCjGVizG0BH9I6roQ58mCmKNw3xZuPAk
oHOckTLdmQ85hXzvjqZYUjAzpsn4rQwpfUXnpa1Mmsl5RfyRyKCrjWs1jZyZ6Ycl1jmYCqOf11Nf
IUrzUEN3NwNR3BouB1QHmS9kSSC5JVV9Tv/CdZH5Z1YdIOBxkD3NrCCvp33ZemZ+M9VIni6FLVDd
zvF5TfWV6UK+RF5qWd6dyAVhyUMn2+Gs0srxyQK3eECyF0m7KkIaTN6s9tERsaF2LLujEIRrALd4
Uy/oYhfXPsoH/BqlGH7Yg4sw/lARMOc0LqIb8u3q7zRoqh2PUN16VgJLUNMkKnnHks8VjcYfAW6B
XVtJ5NF6j3e+oArHwk2r4pnhQkWyBhGS1GF9GeoNKSUW0i7Lren9942NjJ1awGNuNjnnRC89H8PS
vWNV8NYUtViYooS11yCGdUIwyBmB4uOCg7N8tFNhUrHrATlR15n0eVy3yBEoeWXz1OWgtYgcjXiv
pCBfJkVDrFScWrOYeAG5QPphXCVpYO2buit2SIqKGzTMz3rpRfilYvXItjFeKcOOl2PA0PBkpt8K
t2yuvCRJ74aWKF+FY9uaI98U53btYHwWSnXECgjTg26rdUG3qCaNlYaGUbHS2xGn+VQFyXfp+VX/
0PuRU669OBTDPBfM9ktLrwOWPanLDnmcxHbv9ghLF6wa5HEPxZCH69BiJmZHHtXlyo4HFtbORyiG
dZzagqZTPydyxuj1De1P95rnEcMtG1zdIyLUNSEiNOipF0nqhsVLCGXBX0UgM+wLxBrZOIdwXmfn
Tj5E8coIp6paW3QMmRkGRztPsQ0gisEz+MMmM/w8A8P0pAz0R4Sc6uaV8KuB/aVd8JyoqpneI3wb
2oEGyoZyVVH9MPeDBx5la/v4ULa25VYEFta5eupROEdbPC2phrNoKOBjY2T04IzEiMQctEzpLrfL
/qnqnY4+Nz1qSSUCeuLMrAV2I+qzdbLpspxpgd62Mq4meKftle0GcbOuLWN07hxkRmdGM5bRchwh
MGwqhcd/U6g2aeZoCppsGViBMS3T0YiyG4OqAoduqrso1+mmF9+TjAyJsyrH47vowrhlH20VOqAh
1FccctgLlGcjRvxq4wi6EcuEKsJ86LOhu8qFw6dM4lLLF6VfTNaqdKyuRL+QqGmGc8fgcBO39i/K
RywpLDHOQ2uUatMMUfLDRc1jIXYaOmZt29sK1hbLnyG4tFucf4nlnzsdmvbHSnjYJhDSqPZGWcKI
z2pC6KiXtpgz5nShO3U1hrRWoyzSb5XEObTAPjquG7wrNcrA3C1nho+YYCYSDD/LYtAyZ24MQW6g
3aTisaJIo7kEPjho67tA0INDtjPEl8j/yx+2KnXyuUrZshWCpjbMepz1tCyCmplGdTCM2Qx0010+
xcGPOFE906OTyyhAemGDH9GjEssvlorhLIxT5/vYh9KaJ6Ujom1LZtAyNoZcO5Nlkqh1c0A/rJG2
wUEGJxcMa32oDe1Vq8wunqsoqA/CCIhyP1MGW69mdkfxcD7qUCmfNMsrEQ3CQcmTm9HzM4ZS2yT4
vFtfhvKli+Iq+9VkDq3VwIZmsx1xjLNF8QeoJGGdht3CM+oc1ZPr1kjppzCNggPeNyh+YBl1gK3n
Tm6VN14uQhnOJcenbpfKvnfWWChbhXOkUBRoo96pN/i88xtIKN5NXerdXdOXg7GseSjZgvV4yM61
Jmv7PTWT+Donrezb1NljOqfa3UeEoWe9v0rpC2yKUpb7KE/Qw3PsDyjjw7zYDbx38zCp3IeoqZH6
SzasPyPDH/2dWbC7eIwhsdhI0g0LqEEwjk8j+rtqbtW9ekJlC7uqa9li7ukr+M5aRLxyywqN4HmQ
6NHTgAvk1tRG+a1h70NnEp0Bk5IVRnLX4mYfZ3XZwnuBaVW7t6kI+uo29guimg/lpox1tHS9vY+p
e+nGLbYiFz38sARuhYyavn5zUwxCXxnNJC5G3ODnqiksWvBa0JRrBUoG4BSllns6xzHKwCTwVwc1
C8KbGM0E5zMrmmet1W5jX7faWd8b6DtEmv8IUrrMs6lz+6dWWvFt2A7p6zAkihY9LwglQzZBCyaw
bEPpxl8RZprkGFv98qGFA7XunNDeZz7OfekZ2oUXsOy0JdYlaPN9j6ZRE8Uq4ydfeI3rGOt0atSF
AgiEN075ztlgI1eIPUPFy9BndzlPRJLcea2mf8+9zARaarT6lpNszGE9iIdlbwaFWAT+ZJVzCy01
SwRdE+QSFNjW0jethefqNDLL0SGt3EP9P5vKTMeFkjWaPyNvIaKMR1z2LFG4wmtgS2eWnMatheOL
dkUlp7XP0WMGRrV7qpySkPoyabx+23ojWW1sP1dWHeeXCFEgoKAvIHIpHvKzqk77izRLDjsFP7zI
i9hHydCY906m6ckupiq+7tpSaBduU3lrM/a0RW1516OQ+k4CPzn3ob56O87C5UszRunGiQdlX+WV
76lzOGX3AceXZewYxaIaB6A+VLOZmSx6apQdp2s+hXU+GhwISqIdVnnWNzCa6BjDwMh2GAYl+9Pc
2ioOes1lCt0DtxCMzwBPuIsA04/C7FWrHbUvhirZ4fQh9NH2sVUlKviJZq/57kZ5jeAKdzQ+bgXL
wQY/OFmQ0GZ6R1F6GUw1ZkLTDJMz3vdmnYJRWKZpqzgvYNQ7nAwauZR9W+Ozs5GXLnxpkmTBUwf5
MobfwANYc9ssXzKj1C+aHKIZMwwOz7DL1rk3WXdtJNTPbHDrqx73+7aOEvOWlm8Bl5RDZcBQ0BE3
uA79c1cv16ZGUYzCDMoysgsqthrYzOwZdvJxb6qhZ8/Bzm3GGNMl5UIpG5RsNAEpCmYUl8oiofhq
T+E5Ij53l3XVwK9h001zTHT5w1Dp5dIHnHEWltJ9IgBdPZPAJc5G+wADsUfkJxiJN/iodJQ2BdwN
ZcNkcAwZXNBWs29YWbtFplNZhUFg3XJK0c7slKzHSg/TZiF5+vkO5ZW+syWsfQY/LIcCXyCetKL1
HnKEzfp8YE2OzmSalk9VDSS4DF2+VitujWUgm3iThX6wT/yWNKopavpNF0T51q/KduEHjfHM9mC8
E74R8raQFFhTqgoqQOaever7ESNcHHsbI0ZyIEo/ZcsVxsWjsirE0vR+kD0h4VxTNWU4+sIpR3pI
ogs2bpFUd26t9w8Zmr0Z/iEN9FhpLa3B4MWkt8wDRKNQzjrVsf1RuDQntoI3IOqsM1evANMFvVGx
59KYVEnRNspZ1oj8gq1cg+DHohDgT0h407CuNmOq8nMr9PxlI/1mP8QA1pBV+jtZaeKeqFj6UqPQ
0IwXBwjXTFXipaw43vUpInzd1sMbFvXk0rbDahEYdvkgkjbduAaWV7OvicQ0BuaAkjrvOq4ab0Et
LdkxsdGuscMofzTROHTLJptscIHsOnxkTWzID2PVTLpHoY/Wt1612kobZHzOqQmXqt6mS8dE9xYU
bgclCzzNS4LX9nk6zLejYySXnNX0ceFG2XCutwUmuHZq4iUOfR3TQcE5DYQRsMR+nIMGRvO1TQ3Y
P+PKA3oe426PQD0/x3FhlGcxi1qIDaS3KnVh92ib0xm0JnbMs1pzLP9ChGzaqJ43ntPeoG6LZMym
uMyoe8YgSMDfmaHnZojswDQhOkGKkV3ZnNPppBFv0TCxZnY5qQvK3pwvOLo0WXLJOoytdFbYKeK2
84mDb6ytJtgOweuYEau8cidkRjca2p7i9Wsu5iek/DdY7zse51jYJq4H09xx8kaWVRcwr4PeNe6/
/vFvoZYfkDDlgWn+7ufXiAftLqnkLhyYkCPD3nrqwsz7mdc+MWaaBW9byGlLv9Zi8Uv32r1FAmBq
hi/sk0/ATT+7xyP6daSk7qRpru+8PoZuiK11pdLmVKqa/gmAVh7xeE0tSDCD4F6Nc+++CMU58i82
6eMOP/WNX037zG5/NkV+nY7DguyWfE67dzrB4z1c5KPv94Dpfff9JklmR9AXjZ2mJeZcC5udjjyc
6emGf75+hp8Qf+VRmAIghMzpx9LY8ZI/lnZzY4tuSS9+9vWP/+zpHLFSnRIMnKG0YVdkrnlJT7ba
wlpoF1//9E+I9ubh/7/7fpBVYNyjK77juB1fSnndTM6ZGZPYm0E+GMbXOtDSBXm7/frrC37ybZlH
L7xrgmZqdNXtfCJJljTkrWXvTD8EQp4TfNlPHvlbbta7W8IhoydBFOo7dLAvCtkHBYURtkGXPJ2M
HPjkoZhH77RWvaFka2MnW/tHZKt1UaR/DzX+FgPw7uOPPqstwj0DUBgygjjCaMCjmRWnYq0/ewBH
r6vdiyw2DMwUReY/t75/C0x04zA3n3hfPyEJm+bvb5SmZ02RcM7eHSJZpKKDlMgX6gQPUyS+A47r
Tlzns0dg/H6dQPOpk9aJsQtUe0lp5Bvb5BMU5sO7+MGkYR7BkGu2USEn83KXj8JtF8XQGgQ6GM59
3jrdyjZdQ85sb/qlhrw7kXL/2VM5GuUSZqwli7rc2Xryq7NCpNrCWgsjOjEPfvJUjKNxPlRtTdMu
IhkHUojfoS9E3QCygL3HEtrx8uvB/VkQiHE0ug/SHPaYebkjo27vZs3CjtVcj+jrd9PMbWLcMPG6
9JFb5BQi0mSFdQFDs9Kfvv4An3yNxtFSZpo4fA36eDskJECVdYSQnbPQaKyfmFw+mS+No4GPGcON
LXEAa4jkErrvNiqDcwg0y74odkqERH0B4pfW1df388mbaBzu891kkFUl6I/IKvnRnEP1a75KSsbB
ts/VJmn12yqTJ6adz7D5b8FM7y5FO1vWnum0uyburtz4FoXT3Cz0rdmfl5621swVLXJqzX9v+BpH
00RlNlPFOt/tcqNZEqL7qJzmRDzQZy/B0cxg9Ji4YkPU+4wWmyab3WC5V7QhH79+Jp/9+KPZAZOz
hyU3aPdZUDiXPYaoVDn5NUKAr3/+J+vXW4jXuwfhJV5CKTAiZNccdmUZbmngU/fwkIyeyJD7bEum
H80GmAsyqp1ju7fxts39Qk+WEXvqpUe/x6d0Z2XuynZpISrXn5OW3d+knvbNDsvl17f4FlL/wQz7
lnz87h7poEfC4py4Bwtqn2HCo1DCeVD3t4Pb+Kt+aJ0V5uhiMcKhmyHvpF8eY11Omv4M3f91YIMS
wip2jdPt24nPdJhqP/pMR3MHjqPSIPWl2zc4ZZeD2f+kGMEbbw8XU3yt65iYScSYRXqJ49uJ/+5X
cTSjFDG6NTwfxNwWP2MQLndVNbRsjJwNYpT1UHGi7rdDZTyA4U4XiCDYD6TbImkCuOp+cih2vigO
syc2hJ9N4W8ZOe8ezQA3ttM8vd2j49NXSW4F1ySqLLOkVHM/r7A6U8zc9lOHu6KLvrfBbam2pbLv
gOBpJ4bAJ0Ps7bT07jOASlaDphfwxkYKe2hh1Q5Fgb5yHQx4Xz/uzy5xNP+QMlHa7eCjS4bDsktr
FS6UiUPTkbQI/t4ljuYhrxYFhDyt31ud8FiRxm5jWHm815V/aq/72aytH01GGZR91CbokUun+IGB
JV967gidzRQUNt3oGaUL6oilO5HcV51YAz+ZoN4+y7unY1YWvQDJV4cxqFgop6ZvFrX1nqQGNCei
6f7enkUczVIO4wJFidXzFgARSpH2PCRR9uposOsEJNaVObb1idfhk3VdHG1cdE+WZGjzPZJglnX1
3IY+5rjsV8QNYFBUimvyWb5+LT4bYeJoolG9E0m8WOM+dLatrjABTbdCJRd1L16q3ILLatRLrTX2
TeV8C021iVI2bXUUnBhdb5u+D2Y6cTTlgDQTQ0W1dt9l9ctkx/jZzoBVrMu43eNI2DRwKa1qo3zt
1a9/HTAPogJ2HiCDTbLmLk2HR5HpN6LRtuhMz4M6XogCUlQ2emBYJrw4SM40BlRL52DAVzNcUEg5
ETD42SsvDiP63evneeyMoef1+8nAcolCOdfsfSAEGkkPbY7zXZTFZWxEdNhb+XrimR3G7Edf2dGp
KdU6TVVAOPaxFv5idxGS/T1dkhixGicqctvOxKk0mCAtzQMzXS6ATZ8Kn/pstRRHc1VnyLA2Iy6O
dE0MP3NCb0x5Q5QbtPNihT6EpOlCjAgu4MqIB2e0Vqo4bxP/+mTU+9uE8tEXcDSZxbCiaGqY3Z6S
+pmLz765izzzG/ENm0AoyJ7+wneNp7jFNKspeephfzYuj+Y3uK9l4yLI2eNFqPZelgCd8lFw2QEw
xwgYOfbfx4i65TxxbIKTx+RqAC+cxvQsJ9ffC7te6hOsdN/Jg52Wqh/gGrPzMFQnduifTIbi6OCm
RtEnOU5xcJ2Y6RsIH2QVFVsvwI1enzgcfnwKML2jiTDXg9iGVkHyUAHTsswImCeCyOvNByPob4w+
2vmNff233nTzLbPn3fCiDomJH6TuvghMuei97HKECD5p2t4ckA6LUte/VWE9XrkYkXcOMFEXMUtD
Xsqp+fHjk73pHc2PbDuAPPUM8KJP6fijlEZA+iAzjMqpgR+le3K0+kkbzVkYkr1EdwNvbVlQ2mNS
+vpb+Pi1w9T2+xyDmpaitTD6PbD2BXaGh2IqloUjNpVP+IzQ93wDO8u3fn19uY9fIugyv18O9btM
CzE1+wIvCvKqdDNm7g2kbcDHj19f4uP9jukdTWCh73noCyy1B7P4avbJzgmDe70yTux19MPD+ff5
wfSO5iivgtWJqkTfG/lFpicbzsPz2sabqHcLtIDzIDOWIGMSv1/XVPdH/1m5JrIGcg5GsIrNt/bU
yfKzOz2aqYjCgJqSR8MeQvq8LdTzKMRLE54Y75+cnUh3+v1ZmSQkmggq+70XputWrqbC2fMvKG8z
LZ92xrAa+T9WcN4WW9zqXz+9z4bE0SzTZPBAGlrze02OxYVR5t0mabDMf/3TP3l27tH8UhIS5UAA
6fYRSV+5G98gXdl2bbUpbfvCDU/cwydjyj3aYrVouWFAUxeaJsKd7ak+R22HzCCrtF0AOXNTSVQH
qOTy+aS5J27tk3XLdI8mEz2B91B5PC4XhNE0pRNljOK1y+S51KYbt8pWJaTJGQoUmzOOf1tH1ol5
7JP30D2aQ8ZDZEZSS7b/VnejxdrTmJkkfaWzrx/ap3d2NGmIpsbvUwBSSVoTv7ieXARuVC/C/tBJ
Kp09WMF70biXA2EpmIK6eDcZnGVPXP0wrj8Y7+7hTX23TNRDP8D6Lto9sCL90jckvOtDnknSJL8E
YQMLQ3eu7KaP5hFUBMRQrM4tQtrr0YjjC9Ayf+Xj/ufP4b+C1+LqX9dU//xvfv2zKEe2u2Fz9Mt/
3hUZ//z34e/8vz/z+9/45/q1uHjKXtXxH/rt7/Bz/7ru4ql5+u0XyxzFznjdvtbjzatq0+bt5/MJ
D3/y//c3/+P17afcjeXrn3/8LNq8Ofy0ICryP/76re3Ln38camL/+f7H//V7h8//5x+zJyA3Ty+v
Kjz+O69PqvnzD8/4h+WB+oPP4cJ3EDbzYP96+B3X/YdACyttRwrHYCHjzSRnoQm5pP0P2/AM0M4E
f5iGfZjeVdG+/Zb+D7TxJLUKQ6CdtIXxx//9bL89nP95WP+Rt9lVEeWN+vOP31c6hwRqz+PnWxJP
PZ/kbXZ99/pkASfjUPOizUQuxUoNI4hvxHpzG/n6OjCTU/Xa36c2RzpCIOqHIuI6aChd72hRyE0d
oU6eB5sRU9RccgS/k12YbceJzPXRDcWZkab+iaH5+8j/10V1YesAPVwX4+bRmmgoIgTARgWbprII
P01R8Ok5bhKN/zwxyfw+qb5dimwm0zJMiWKfeIzfh2PewWAviRzd0GmJz7xJaotQeBIdBefWGp/q
wcyt1m//Fbqiv3/36v31eN8/TvOwAP3PNOBA4TCFZ0jdMN4+xfH1QbfpvAlRtsHh6erILyplLmAB
DPcpmvY5UXXDQ+FVbxpKRLQiLZNVhUbzrG4lZ2vfarb0o9Rzp1va1dQM6W1qteLHQPjRZuzi9DZO
9PLRLSx/60CRejH1tCHaoDGeWrC9mIJzTKV0F9CaSzgM9Uzlk4LO2NHqCLz09uvb/X0Z/utuUXnb
um3qwjleyrCB+omrhelmaidaQa1M5lh+tPnXVzkaI4fvVBc6441kaQzG9tGy7FqYYgeeAt25Oviu
hfQw/UZtu3qyXt0EK97Xlzt6W/91OcvVDYuxArjlaGPjDKoKJxKAwSYWwfnBT8EHG+YezMoTO4Cj
wfivKzHsTaYaZqF/62oMRh6Ay0nx/gTBORaE4T62RXo7aZXatWaU3mYoT26+vr2jEfJ2UeZBZkLd
M3Rx3AHjoOOJtMmzQ3UjeCZp2XWXToKHaBajPoYBAgfnYfSG8jFpyMia1ZZ26oF+9A0TXULcoEUx
ST8+VcAMdOJOJOUGyjHQOfpIvDdtDnsWe6h/Qs3xwdvDkwScYZGOZ3hvxYR3M2xnxmHTJEG9Kcka
uJVRPyyxnkJbZ66doQlrfn79/b7V7I+mABM7Bqhdl++YFeb3KaiwBLADLysoFlUTWPzOsfDhOEVD
G7gpuoxdHZx6HbPRItSgRiz8AmfTyM4LlFIYufG2sAzvnMhN9dzadftMpaGTs7D3zVV/cDtDGCsf
v/7QHz4R27YlEk5G2vEuxsDjZBuhezDeBxhTNOZl30lzgsNkdff1pT566SFne8I1dO7DPtowHZS8
quKWWAxqmAOG0s9blIM4tCoXo3uS70Ozs09sez+4P8hzbAI8wyPzyDp8qHcvwUTRJjFyLd8MZi5X
hH/552Ov7E0OW/pE4/CD8WWCF8A36Him5RwrmYpwrKBPlsXGB52ZrzLEfmeZObnLDifmdYuieWuY
ED7nVltYZ72bBSde+I/ulat7kMcxErrHJ9BWTE6voTTeZBJGY9Zwhzou2ss2KrwTu97Dq3z8qts6
zAfPMvHaHS/sbE/sw2SZbSRr1m7ITYUek67RzBWT+RAYigh2t5iw31UnH+kH37PuMMpsh4vz5h69
RxXQ/Mnq7XKDDLVbEy8Y3YQV/Pr54KT+eTyNzF3oiRGYYpRh7KWY+/7G/I3Dz3IArln6vz3qia5g
17lElMlQ2BskjjYwRgrmRaSus0DTMWQacIC/Hj8fPF5mTMLq2J3awnGOdnAuBEpBcmO5CWLpXfhw
/HT0r1UWLiLbj09spw5f4tED1j38XYJYGdthj/r7uCnZH+J9cgtARIF3EWX1fafyU3f0wUWMw7ZU
d1wmBfe40Zt5Zm1NWciMEAyU0PRSw8ylBdAa/tffnCFYd3BxSO7q+JtL1dRppdaXm8GuDi0UpdSs
xKc27xIzL0+8Gx8MDSBQLjtKsl4sXR5VKmrSfroBmMHG5o7XGWR1Y4HBvllPNjlFoVYByCGYIpr3
mv309X1+9H2i8/asw806zAC/PzQNHyC29bzepECGF3UnnzVASMuvL/LBNG7alsfLr3vOv6/hFNEq
ZxCQEiuMDRf+xKZhCga1CzjqrpC09dEMysCpzcsHizlj3ZM2d8ZSdVxlhngNuiT1sw2IFfmQJ6N2
5U4DqmiziEFtZ6dG+Jv84mgAUPV0qROyenhsB3//LgMLxGFKOu8Gsmlmb4axQ58dRzQ/GAzOPRMD
3MrW8/r7qXT9Ky/vPTULowJwLDSc6lcp9fS2jw1OASjvHRCGjekusCE9WzJi759YoDrnbAsgWbiV
ZxINVXWbAqXjHRuX8tvXD+2DuUMKNkPWYe3l9Hq0NTFtoRqZi2JD2Cp6jZLIyoVT+dq3Jtb/dwqu
t7PBYWJkYTB4VkIePsu7JdcxXKwNkD43va0FC0h802oC3rsG03jq0PfBbVmeyQqkuw6XPF6GRrpy
+WiM6ebtvKeEM8yF78LA8sP4xEbiqK57uC3J0c4wdWZ8G+fl0VeYkUjcC+IeiXkOMKk3ttmvqTuU
a71OxY+Dl9xa0DqnKdag4wX8MLr2CzLw9FZpGMfxkkrjanS76awB8H0vp0HvsCUXEXY6rXj++nkb
h8Xg99dXMgex06ZYwaRnHz2ESo7KGkO92mR9TiZ1b5agf1Nwg2oISRWNouC5FWF911gA22eJ7mvz
ojam68AJq0tCLYJ5SLLAdV00yTwjqfemSNtuEdoNQoSowxDqgpgUUd8uap+8iN4mf+rrW+DA9ftU
SlWErZRhC8viZG3xrR/NZ7GqO3hYECMVJqq50dfto28YlExFSXDsXNaV32B5sLPnnv0AXzmyVzyK
U9UfMjk6AqWqwXUjXExmBRGoHAiYqckRJdzI1eRD6IIsmPXSwCBagBjK1pFjlstinNi4DDIdho1X
pia5esBqXXKb42Bc2pQ0n0IJsneZgJGIZxzc2nQm5eRIgvr2eLOda5GE+Y4sGZP88ME/DzqSt+YW
ntDLOGDXNB8ViARc3ZzZ11XfFM8WIdTaovAP+aMOiG53xE/UTrGzI9zAudclrDOnBX0/SUJ/tGrY
+AaNc2wzkNR9rUhvozTQXtzSN3k147R7ddR0M5F+InRCBCCXTstw0GfRmHjtvLTJ/Cv9dnoSRNJu
ia0ghjkpnIvUIIWpGLvyzprqFxx60blZeqTnKQEPUVJ7uQ9NK7VRTYb2FiZCd1652tSuU31yt7AP
0suAGI2NoY08DlLrtTuEwtH30agQEhUisjehNWi/gIOWS4K4JFD5JBqbMwv11R1wN/8yx2LE+yrz
YkmgilsCCyitFakb4Dg16P+LuIVkNvMdOM4AvjyAOa3fPXmVmYhVh3B0PpT9D1UM1jMvQkEejJWN
j/Ugo62KKw1uM3sokiTMMJ25tW0t817F+FXytKEo0z0yd2Y/ISgNWxdP6lkKsPTBC7B9j1bbnJPE
7mOzMpKSZ0S6RCb9W+V0D8jJsp4a9OTJlSHdAuCzpg+XinSMWTwQNAH+Esv9THrKMxcpJN0VIDlM
vWMEn2cySLUH836lVbk6gzNWf4vsZFwIoiF2yMGKrWYS/phn0j0fPdI7ZzmZIo+21OrtBAgZ/6Md
cE7svjulnczsDHtUbFovoECtFXI2c0PKIhtyy72VA6Sipsk2OSvBLYzF+s6KHXNDKBshWUZBB7+o
s+4ia4UkmU+Y4VLp+OJmdWU8c2RR16GZVHATZbJTcjK2AYjte13TNbJnjfpMHLJysvhuoty+aKO+
2Tm2rAGuaX26yKFrzMCt98vCA2kcAaoAApUMFV+S7UXhiqCYEW9kRdyMG2P+D0KKeZBiu7ZdNmIo
QSA4YHAIthKND2UV2CKL2FpvNPd5qKKEo45EuJcTSpcMPgiJPNShfUGXT6Y0OGunSiwcYr9of5Md
OZuitFsEtqdvp0kfHcg2wt2b0gDgEIGT0TvL/dFhCbkHsgsep2xbBbw7PYBnMGCDzTW1B3cMz5vJ
n77Vw1iuhyHSX6MqzH/5WMDvNWEXz1N17WuOwTrPzLnGwRKsfMKuLonIKc8cUp/FHFFJhAfRdoo5
lAl+7fTRAmNkuXajvrxwIHo/l3U0bODRDLt+0sSNkrBmWnjwS/yWObSkYdrJDk6aBzCDgELMvzdV
0xmvdku7HOaVv1ACZLqVG9+UMCkEa/kB7IPHdPIoP4hxnziyJ0IyILswKQpokzY97Xu/19pvMuGY
F+S21S3B3uf0jECob4bGGH+6zpCrOVBLEzqVqHBhlZ2NDCPGrlUFo3k5wmaC/ZXJ4RoQyPStjQx9
Q/KNQZBSS7h1ZAJmwd41aM96PEZr+OfhkszV7AFEhosKL8nngBrQPMluwipv+nUyF31vqnn3f5g7
s+W4dS5LPxErOALkZSWZg1KTNdrWDcOyjziT4AQOT18fbVeVrb/b7oroi7o5OrItZSYJAhsba32r
LiDI1lmOU4PIFaLxgI4Fcf9oeKkHH8fzgD4lpq0+eCSuGOGSamtEwhO7h8QciKKwetLUoSC0OjtQ
DwVXcxVUB3NcxyhLlPPoqSCmOeMYxQU3z26xlCt9TIiPgRke5A/adZzXvn4jdWOdmJzLf+hNOnuZ
yctiuhqYIKMARutd7zD5ElAow3Q1mpDAZvnQWlUAiXX0dzIRwLg8kMtDmDpt/EXoPrgdFHkIExSA
86BcLG7A1cZPAgrANQ4DEXo6vYT0UZ6qOSddFkPxweks6KMQ20Or7dojjy2gJIMjzXUFqkhTZozm
UhsHuMLuRQsQiRWEGuJlEkBBwpb23EPGIWXxqTTI0yvA7J1glgKiGUfcEYRr/eMZarw25tK9ALCj
PntCzkc/HfM7G/L7sfelesD6Pe0raMXfwFCvz8ABy33bgl6y7fJulO5z36U1bORpitZpnuEd4AZk
9mpiImnhRvBJwQDrz27putcj9stz5ZAdj7sNP92MufUCirg57RQ9XNDNqzNcKrfLHmt4/MWuQ39y
VWl3um0Xgg3P4+B5sHY5Gonw9WtuQlomd6ubw0DtRk48jYaVDR4vXnPDyx7tSZoHIovmR+JA/GOc
+nrve1kVSRvIgqutYCdVQqe7zgb/YZUNQTc0NWOD9C2AI6mcq7tmiBWQG9tIM8BgFtVpL51/UlKG
gOQ6vRlhZc3uBGSsqKzS1toReJTs4iVQFx6hfhFXv7xyTeO0cNzw6tDuuZihKtPJcD19FPEUcMip
u/JKL2v/DRNZihtVETxACGyrdDhPbM+iRGb2fg7WMaySsn4rjdG6USL1nmBmevZusHRypcsM9lmm
7JLJtIHn0QPvE/umFuOdTpR9Wv2mubCrBJlRk9mXC9SNXcLB1Y1aiKaE+rdedhUfE6Uy26NZbVh9
YWGwcJ0vPfuA0IczFy5GH7PaOmYRTaLcCGJedW/iOt+7HqT40FWY4Jiw/kmdoN6vVCuXhEu0pybX
9Rc9Jwx4mUSKYLaLYQigWfmtvkoyDh2IWC1v20Eme/rA2NUxIkTKdV4Jaew+mp037/J1tD5lvW+c
hlg+W8paQ79oNztLCfqOkEvnIpsDQp8aOP2AkPIT8X7pPtEEvWHzNk7ZtASRZdXOVUyJYE9TA8OA
rWOYMPvttMe6b3ByEy5M+w/2EFfHPOlSzJl5QXaap+tDK7VzWxSpc++Ak7mBrTMxfwWkSI1ywzTE
/UOXNi30PBswR1OZkAXMxb9g7DfIHzsjIkwhfp7ztr8zpibviHKGY15tl6iXxXLy7HyMZCa6k+zg
ADvFJ1Y/ZvEa6PQj5+IrZT8oS+IHTTYmYHiz66QXFxYX+Wz26xfAp7jNiQ452H1hnizy8cJ4aoEs
Gp3Z3VPgvJGQ0LxoHN2XOu0+jvHcfZZd8NqrjYMhmQMt5l+ih7KIDKSX2PSaD+Dt8i22YL2XxfBs
THF8yG0ju0vHtYQ7RjF9JBhvBsVTr6E1iikau4FcBZuNdRcM1bUpeqj1Ymj3cUuaN0nV3iFtyuBA
KHdY9Xl34cosu2YTclxYYLHeO4t1qNo1+Qh4MrlYqvSe+MdHeH8q0v2gzmttLOHsxvUVnkWIeZYm
Vj52XyGCbLXdLPaBzX8oNvd1pSD4gHo8pxSPkdWJ+JT7K8qCNfX3Rt4bh7mbyt0sqoDJYEbFWtVb
odldL/lIGHE3PGPehj/leOPZDEy1Ydth6ltWRu6FJbIA3j+iwcw1xFOOfbcm9abNN8GQcnncrABQ
cEJc2GiI67yEkmKRO3nUlWEc1wxkEfxPeZ37c3U75576qhDhHSHuPIxN7JGdspqHFJDRR3IX9HFi
67O3m+mxDWabQx7lPZdZVlx3SQI+upig+BlBEJnZKXPr5VyaClZNOZk33TjoI+E548lqE383EJ8W
QYfqzyvY+K9T5pBJvlmckpZ8zGD05yfXXQJ2WYYKpXLTs7TBw9ep85KVno5mh9TncpgY4Vbc0RJo
Tl0FIS73MlZFq5ypkoysvgkAl+3x0I17eyLO0G8ceYGP/6vVZ8MzEAf3xIyOhbKDE2XluDfc0Ute
p8UDEtiC22ttp3juxTh+6cAkkgUFLNLWJhw8rz6S9epcDlPcR5yTdzvbw4RjkHAVnLKaXkLjzmq/
KKgGgLpAilSprt+AOWeRs4CbzNdjOtJmzkjusbv0Bh58S3QZi65pxMbeAJZ+7haq6VTH+iCx0kXc
sjJMldFRgg8WOWL+0eGa4iWyfA6osau3PUGhwFD2Xk7wcEGGkqXnJTKWsjtUW86tQ7DF/YwT/ERi
ShJNVdHtVbm4YSCZewR7GMI+q+ZaFPPMxtQfDBKtivpgDW17MBKAAUaXOKB+KOyz3ZQX+nop2+yD
FFpc0qPpyCBzVsapOHdEWNZRAO/71so86xb3i3EyqOou/GIcQ2Q98YEsxeSeyK0t8bmdogFyDRGn
ELowFvunEqlwOCOUZFJpye6L16sS6zwAUXFTtq6+q9b8RtcU+MTHfXNbbHGkpFyDxQh29mTbb02q
iRBr6+VulV55sM1UfMK7Z1yWTbOSLzWP4GVMMT7F2gYZwtFLBK/tZtD6hTMBhevS/FiTqnprwCuK
xhRfho0xOSSfYDqVVs9+HfLnndIEPoJ7N3cm6djYX5wJxJk7ni1tZ2zM23gzIKY87XOxT0FIPE+W
DYgjz74W3rRetT39yrDJV6I+Mg4/XD0sR6Jrqm+a2uoAISe/sAiZ/jDl8JFs+AcXgOOIFew6jh/D
tmrdF1cXxD9UJdFnll09GdD7Lv1ebDmeAkHzYgkOD2P0WdB0br1ZvPqJAheBtS/ddal8LVqFznDM
rVOQuu7j6LHlrUEHRBviADFSlTu7TJSS5SNfX+TI3bIUvscEVtITqKcrqxghncqpOU79PNyU/lo/
wa2sWVCaONrSnM4TZ+F7eBsg2ktbPAoSMxeQVBeBm4pjE+juyzAm4KK6+QZ6IbG2NYPbGwN1J4CD
foWu+2y7U32lawn9eCFtbfXn7BxUMZmxspdRITJ7OsyiB2QYN/3Dgs0pHIm5msKphCW3U9CrLp14
KcIkSd9gbQOprgyykkthhsC0qrNJdmhG3AXYp8FJ7YNJ/FGUV/mpIbpuryCzhDYoMfDEvRuW+Vhg
RXHXN3xW7hVJstZ+WuNrI3OGBwcE4YEjppi0Ut+Meks23wgHJ3GxNXqqA548WkjgjCUHJB9y5AHj
rmR2/CizeTp6rjqPOOxvBogbl7qcX4Ki+yfNcnmQ+GpPk9ctB3MNTOTLU3WedSNQayuh/zFM09oI
441+Iooq/Vj60Jq99i3vJHtNr4H9HNew9mrAdNJeq89J02bEUYLu6vTkQryBD7YSjUhmrwA8aoM8
OcW55ac7WIHiiGPBDedtL6/SpDnQt4vvk4nJKyY265QNNdiipiTVWoEqypMCexXwJEgVEo192Qw8
SYWxLgWs3J6CsSnUC7Cr+TQSqEEnqgCqO2Ypl9Vazo4MXjvXts4dzLojzO72mc60vF3qOSAsOAcW
5ATJFYj2nPRkswkOXdYWJjt0IH+HlB2GtaOMNlhHyf2bd+7SFXov2oZDNs9dSHm0ks5MeEOtmiLy
IFuqY47g+oi8K8KovemxIUmamCvpXRAJ/oHUDGffJJTg6eqXoUvMQ5gXa3swm7W4IFHBZOHw1fO6
5S3uKGbnJGSDBzLBLpPlIIaO1FHPGkFQGXlqbXHG9/SsOBEotshhOP8JoC5FGT2LyBFgBBOzLpFa
QjOK/T4+Wlv66ByXZggPz92X0NDIl29CdO3gvEk0g25PFzEj9YqO2cEKjH27CmCoMeaKtYV7MTlB
fCon90M3AWBpuo7yM7XVk6ndBpvObMM4J3iEVNp4/sjhCKgqHIb7BoPU28RB15eG5fEuNzS4bqqv
sMlUesRH4Fwjz7M/1UIWTAtU2g7Ibjv/RyWJdZSx+xIoVZG+QzzqiG7uwgJIciENC7+e97Hu/fpC
Vr0innx8AmJXXJYuUQdB1feRh2FiXwX+8Bm+nPCPSzwNe+W6zL997XpHwrC9h3KGrE6Ua3vEuzxe
z1jaz+Q7L4cU18eLQ9O12E1d6kdtr4n2LpHOyqDP3mw/y26IavaP7LSAJ1PxnUF+NZdUBmTuKhmQ
t5CQ6DII91xVq0kNC0aKlkLwRfqNfdmlgphXotE+BEHCgc0UMAobnzp8XGqgiD2PLNsp+5CU83BH
nrH4MC8OJHl4hndeAt2dWsy7JMHBpWgrnPFLoesOYmwwu2TVcQ0fzI3wvSPIW3zLONXNdtQv3Yfa
nlkwuoXdDHXDmYDp/prFWoZkPcjLFmwsCG3LkCfiB6qL2ghse7exTM+t18efyGZrLnKpzQu/Saxn
ix7ToVgLTSSCSehHuOqVLTJKl5cunsUpz7aUO3B++4zcggbp3UQSWS3zjxBRuwerc9ubZOyoucuc
AJZwZiYDFbsaHSHhSRFADsKq/mUjnXbo2XWVRESYzdeCU7DIWcv565DmcHtaxODFYhGgAJVwusUu
0d01cWFflnGtHnMrKagmgNwRNFaofZti5ihAMRAMnQ9jQWJ9ICWGVsv6NmVld5UnU/VqwoAMwlTM
+Qe9wLyGyKgycVUNNUWA3zb5Ve8PnPbD+kKkLefM/uhmun3rxwLB/WLp+tLOfRbmOZc+geG1HX+o
SSJj6WXHfWUSltySulNDM7cmT5za1pTflgz94Mq8+JYsTeJfUoeJk+W4rKtYMmFEA6LTZugVXY15
t/boFMGffzSS1H0Oymr4atYKHlQdJ7nPHMYZ6cRU9TL2EL7XSvN2x9zIrpIRvRepqM5zSSDZm+u6
5gs3GbadnQXdfrKJKxnTXJHE5vqJHwZiKEEtOQYyIMSF/qFnS0f/vrBPcerYDwoH580CzRh0abWx
dLf8suu0rzirmsyB8CTTpUlOLswmigyS+amGY63DtqmMD7b7/X05MdjdnuS5HPpJ0X7uMZ/C9y00
/1UDM95Uz3wSSwa3DvIS0NdpR3uElIETYM/5qYnt0jxOuODOeUfw2M4WYwFls5YmBKl+zvqHXE0I
JmIzSY6y4pg00zrtH3SuCuvgktdyqHKjTiPdOOWDQ75JcVH6cZqFg/Y7xONEbGXhWtUO/onApbNh
89THY+50UQ/2TrEgpIgmqwU9W+DH1aWc+vKh9fPhqMYKCPMgRy5Iv/RcUgu5EaQoT1nugVGaWwcO
zKgsqp6j26LnxGtHrDwvDmW0fKClkXyiDc8OOjCUexhBpL40vezP9M+BNlV5+Qy/krTwgPDAsITP
f4zrZfjaT+NwYy2g5AUgsewy4Lj3hoYsvx4iHA7B7cTSB33MU5+0MTAFBmaIPBkhHuDsz4JM5+sg
z5NrCVfkELc6P/ngzcghlUvyahlJfuUtOZoGbfs0aDtB4ykEB8v/FzQtdaiA9DYRpKXmQVZqzsOs
L8ibGLKR0ZjEHueUvc//dk6cXY20xp/pCGRZ2GWqY7Io+/lLE3jtYw5B8WuuY1vSonOML4aNLNNr
nPaRrqbB5g6TY5T5hSN3Va2np850uo9tQMOCYB//mT2DuCGDiGjAsgium05QH7RlL1jksTDugJYL
CFw+9Xhsb6qJUhHRkac5arHes0NwpNSVAxPpDc/BUIUzzdkiJHoCDSPw0aSPbOJPQIVhQkyOI8DV
T6osMj8sBxSAdLAYWZ3GRevToSdtrHW4ES3hKjvRmSU3E64qNjbkuc7S9fE9CgvWXZrB1W2GuhX0
N1EZAekTH4KhjkvCQ+mr7gChDV9X7jcN0GqZIeFZS3pGIOY9O23FIOiF+lzag/gmnDQHcJfYtCGX
ienBHFA9DmThVruSnTn+DIJTFs4YTB6estl0Krla3THyCA5/TFODIS8DRiBMam5CPXJydOhBfuaR
zj2H4HfbR36lA6s60aOangw/y08mAodbhwODB45HyeucGLgsC/F1Cvj+YfFk+1gEftqfM48sTDY7
UxU1mlw5JNNIkCkIVqC9gdFQmQ3I6UBhBEl+aNzYbsKVPuKncllt6qxG2f0Fevz0nqWoFZHfgXm+
EMuYnzpwvd1VwvNRhRNHHC9pydAuOL26AapOhJnXFAcCqJh1iyX5xOkUl1Na9lLfTr2/UHSkyUo6
QLzmh+8H1yMCtDdFHKu9b2LNdC+UwxBu8+35hno+tje+VXEwv/TFYROzeGyyiavYA3hjvudF+KXB
Mn0snYC28ASC9WEgh5mjqDgfDsTEAO1mATgE6zxfmV6cEG7UqPs6I3iWIN5h3lPUswKBt70y6Tib
RzsnmkWYfsc1QPf7oZdx470UZNRkbCFTQROVvvrWoeImzVU5HJs6ZTPUVZXwQ2whorxN4S8c26Ft
LkxD4aJsDPM8rCn3YgNaQmG1fZrcsuudAwn1iEvStWBunwiYvi09wRyZEUhCHyFumETM1nCe2VKa
xzIn9xj+c3rfMb5v2xnW/4Q4fz+knj4ZCQBqNVNTh1WzcpE2cPFwCQu4XyJZ13Raa8OPjfNSmUQp
NA0DztaEhYSa+K6jDa9pigjqpdg26ZIeU45rrjgwXQmxcQpmklqSpMWJaYm8eRjbx1mRLxcR2BXc
akUCA9dBnGKCpcjyJe8mmrqm40Sk9844pnDvOKQy7WxLeY9k9hHQ0BvkOSVl430pWVCokkkuP6lk
us5JBdRXHIWyZA0ghqPaRf1H8ZCfgjl3TmM+e1gmPYaK5oQ2VD4nHxPmIWdnpsv05JqDoG7sWKQ8
30Hf6CzlA4WWgWPPTxi8Qx5wRpkqHwf0JEsWTKpDm2ToYrxdWj3sJpW68y7te2T8+Wx9oEd1O1ou
BUttWjtRszYYxowEWs3GeRyn/kxrgk/jpQ4hSLTGjdNMXDmRw1Izxxt13zNVDZ6b/EWo9l5HiS/D
Nzetu4VQBKnTpib7RafjFe46lQDUMdKN9ONKMLFDs1IMpL2x7KBXbsCi1L3JM799rR3Q6X8ReLxX
75gCNQ0KOcwbHALL90q5gpsUjwKNSjxuvpSCYL+xN7KXQnPeki7ZOu3iLnUvlQ1GsmzHY1vVHkbK
2RZZqIfeepAQLBDhjNOnCajy3y7Qe83Z9v4QW4I+sD0Hxfw7JV/WUEUPpdmeWo64oGYykHo6MCe/
1EjJ6an9ReD5zsiGCBIJzKZYJ8HR9xFObaKeX+6I0Q3+oIexPxkrL7tzrZGVgk8m/D1bRfeeQ4L8
nv1RRAQj3Qmf04ZdMcrlCtB5Mez/fHu+o6J+lxA5JtJpTFJIwy24w7+/m2qUTcexMTR0m5P+nUII
ykNDP/fcspWHeE1760qroPmUgdql+zcc+4nA+p62ZL4bYz+9d9bYfCE8mtLGmTtmF+LR3GcyMNRF
t6SzIt8Ve2w40welG+rjEWqwRF1RlhMLnzJdhHZS2odYE1Int9n8+0f8/+2Yu86+dk3fvA3vLXO/
uez+N/rqMNnVOO1+88dZm/Hj/+6q+/c+Q3X6w5733YP3/d//cNQZSLDw1JmbLBgJMjAsHunpu6UO
35yJ6WpzxtHzdBwGy09HnZT/xvzCVMMYwvaG5+q/HHWGZf6bgzMNtwTZRzg0/meWuu+euf8esa5w
XBxJLp4kGwdYgED79xGL/Ro0QLoCuSatte2zY90x8bVIbSyOK89wn2O+awrE1TIcXKZW1AZDX7fJ
fhbLMKt7OdbNSi9cg40x96039VX+l2kv2KaNX98lfG6UwSIQjqCAcb1375LAO7ydYjTe1jZ2cqqQ
ckZqunNghvj0BRwLKSmIV5oX9okNqDYeWrzJxkND82HSV8JBXUX6TjPkTJDBNObu8BoXRc0nDAA4
8VMdAQ/b5DksK784NRtRXC8w6WVL16/S/RZHpoKui1iDSPULFxzo/J1AbMK/9/SwvZEO+1fXPa/2
VFjzXc5EzBoA0FYprsyyBQAjgXLUuH3X9G77CsMp5edgcJDAjPaCQuzVSeya30xsQMNf5elU8tkK
whh4Vcq4hZdDJEG2z84mOEw/JR6SibAcM6d9Ve1obn8/pBb/mv5+zF37cSnw2lM/Mcc4HRew6dm3
g2uyi16ldyIgj2Y6GOyNKFXbLsuC8VxLeDP50SPbs6eFFWtoycne6+Ztkelh6TMEzHWDa+9yIjq7
IQqUsf0dR1XbB91gzgyW4cdbdsEk87GBAHFzOJHgBCNKlqAZJTEc258RIpzwTTu7OZ++cMftrf/8
Q+Fm2zUDervdHHLg7PaV6EU+sFymzngYXcvkQ0kEZNvfE1THC09e7BbXuDsHflTljF9+Hw8iF8b9
cbtoaTt8lxumU1w3bbtd4V/mgQ8/RuivFsd3yzW2JtbAgCwYB2scj/T297+sTmXNuCOXML2ZBzVs
4Yp2vxrVvpi12dvhWOpiaS7+/JK/C0B5OniaMQy5jsuBeoDf4/eXLPxydGevzG7h8KHY2ymLXl+1
x2pBnMR+JaGpzQ9LXpDTQXwv/dxnj1Nrrtef38Z3P95/P7L4OxDABJuWlrpdCOe99rdXU7sowrj3
jj+bvLJI1oVXSclMIqpKcezDl6XrDAYCuZ30EIlZGgAlXE4Zu0PrLkBoySVLZjXw406ajfyAiAOY
5geQLikDrv3x0BoLsbBDhM816FqYb8SQZfvM6bfBaKSq5RoHPC9meSgIloVeXjMbusmxRkjEz6FE
EXz58+d/dxvQqQZMzkCQOVdxffM9kbXjQJvuSlZ+QKqDMqrQfrlt8UkeS+dQrkUrbuCldMUXglfy
9TmRbkwb5M/vQf42a0rfxU+Bt4F7IFzfd97jEm2ZlO4ymBTZJLHW8GZjDovzaK1z0i84Iks50Tu6
EFq8T6YsR/t/RJ6BKi+x1+BZxFrBAMAt9/tIpHIrRrKrzCvDXrbB//MZwJmrGQhzWllc9Sb2V0Zi
MhDNXnEchibhb/jS9zWix6mU42Omxsvt8pbkO020N7gkFuvGe5SqWmJCVNehUBgP8JhlR2Z6uQ3P
Zqp99y4ryOFyQovI+B7NhG3m1XVimdsgBV9Wsl78+Ra921BI0w8YIeShS4kB5V8gLsmwEHjXoPrY
QXVfGKi0vxj/x8p2Ooa7Y2glpsPPp7Zp6pXB/3Nkk5q+PcN/fj/vhgxGA24Xh0wYzxGi/cs9a6w2
mCThos+irGI+tDWQuTztGrglvJ1VJP32MHmEB9mhkRN98bc34Dm/D1rIA07AtEm7CYGHYNj+PmpA
BrKX8YzsadI9AaChT6+Fl/aWZeY7YWXbpPbzO78ztqHkmajPmc0EGkA7dBBzcJWU9C3eq+wqJA6X
yYriAWQ98i/+UEzNVsdsKuN2eKL1qzrvM8fLjW7oUzieNanPPyecnz84SeRQ1X5kwPO7OQfcpqbZ
trc7kHX9yBfUS9vc/nNA54H2+O7nDGUv1rbgudpO+CxLlm2T2GaK5Q9lGWj+pYUKgMHGBlzyh0FW
E9nJNImFhp/78eFbpbZr4Kja5gvKx4azttrBlBzsrIlTGTp9Mk7mMvIsb/vxOXM2jWWPjXUbNz9G
GIbM7Xf+fGc/3+efR9H7J45ZR5JIj/nDsxlI/zKMxtjbNiHT+jx2VWtN57l01vkTQkXJEmuQksds
lAR6KxOKsver/liWrdkRVmrDXb9N59nOCMK2VE7ky1/e27ZH/2Vhki4VLxt4y8PswV7+fcULydrz
i1oan3A7mHm+C5RjNbCgkopwnFMnC7TXAGZGCsBmWhJZhkFR+2SQm8GSoDxkQwmbhRay555kQLl4
bdC4a59MjDD6/s9v9t0qQugHW2hYEJj6bYxV3rvFHGIQsdRyTr9Oid0y+ZQeYHymhQHYFA1+UtZ5
GGJNNLEdUjbnZLyRyjAwjv78Pt5NCz4oaSK3IIOwS8Gh9H4l8ftaJJZjZLceFkpVAGWiPUxmFTkH
3NAYGg5fRmX5SL+yIRZ/mSW/u1Z+uWe8Pg0FXzhyuxxM49v7+6WOajs3rYU7yVsf88YY7B20Nfmb
6ZdSnEnCTJFQBSy5+c7JW23fNu06xf+MQ5w3bxA6mn4+NROmkGEXIIHbVsLCGsj105bmZ3Rb8zOx
FGrs913s1HxJ0rzL3wj22yrJUfE0PTVskta3IIt971OF35yfd6u0IPliCJIGoTRNX/eUWsQt72PT
/F7gegDY7v207uzbYPbibu8NuESIYM7AP1w7hpWIT3Y2msvNaMKHumFL9X2HsmTx9DTm3vZZbb9h
vNHMI5SR0J+aXx8kaHaRE7Qu0VN1IrZhjOqwsfNzswF1TjYRaIxpP9OogGKr4xesWdYHDcizXs8v
niKrnTz7GOrO2xgrr7gmpj5DG8Xky3tqERLre+Re2uN4acKWdTbiFaFTDwWMj4w6yCZfRA1lmb8V
bpbbT8JJXIiCxlYN7Do6euITIA66wX9Zob5XTr+NBR8rs8PEQlmDUes9hzhetLUFSC8fXM5mzeve
G7Rx6cpBtq+G4oOb5xXrTkHP28q395IIOmTxwTeceXJDu62JYT/YCdGHFaIixdUyU78rn5hM7eay
a/0qPmJVVvGz1XWVa0auwcnrvVtzZsh2ER4Bv5T0W8Hjb24LSOS2hA8hieecmIdi2xCSt4W7cc7K
aEUoI86m7dbcSq8jxZI8d5eTuC5stkHySthww71EU+oPTxwmDdm1XGru65+f4PeNOQpACjLPlpKm
AcEI74oxNU70TeldEgaR8c4xMqGZiDqzTSeaxkWRMVdb9HD/Ynp/vxLQmxOs0PA6WA3YkLy/W2Ph
JysmiOEGwloLOEtj4ndZMyl2BMBLIj/zZ5w5KK1o3jYjl9aXEBHOTbNsD5UIpplL200Yav4yt37f
fP06kIQJ2GNbojAl+VCA35WFZQ5mR+ocC5tfV6xEY+uxi+Y8aSYHLULwnKlPZTdtG3QUVs62r6b7
wCizOEdJ9j837XmfbFvulcxlNphzrsghPy71SGbOQdokVf+NoPudqfLb+2aTt1XV/rahoWx8976z
sW+GdvYR6gshF7TzskKBs0n2kB5FTCNbMZQt+VawmIlqRj9sx1IUX0tC1okSNkkgcKqzX4hU4Glb
/Rbbjx8DCXiNyRjLCVlbTEVqdedyAkNAEj4kXoaEXGu5rNz0e5doHSB20PeY+s76y5h5VxPTxt12
jWxf6XH9H1pSAYJ5akSDkPbSWti7F05DgyKsdDnyWtIwS/oEtc8DT530vXfQWWLrbfy/XW5AsL9X
DN/Hhgm3gdnCgdvzviRd+op9tp03xzIJ1PzmNIM7fUyrBGMo1aIt6PFyduQMis5yNSKpczC/DOau
yTJQbledzd6/uPCHOiUDKw5QciI1zMZ5FEc1D63+VicLB/aMwyKxpzvd1WsV3/YiRYp1qN2pMdSX
BTM1sR5jaky+utLViKkqQhhKHRs6HCUqYFQpWVjGR7sgKBDvnbSNcev5p4Sg7SryZ1fj0tC6H93T
WDExi51FRLGPPTxrl845rtKqYxujHieI2XmcTX9e7/GsBvYYxmsL0HPfe4LA7L1BhgFmfMuo5tQ9
N+PU4iyVc0K38eTiyVvUtZ3W/WRdYq1Pp5GHuWRKjqw497UmM+5Hn6ZA5MNjN5tE96HECTz4vFy6
nsWIOLqKP2MrX9Bh9KeBho8A6EyvqjfqeJBHf5pSOUUtK3RJtlRpdNugaDBamHuikLdek5kl20hx
UZAzUth1DHz382Vk6277mqXG7R/syFpreKIJdIN+c0CiOs4prq+0xJLqS6tLs0ON4d3w960x9/xq
IwlypoWpCCxpnNCouzhUEd+VhQ7pvvTilZhGmyTf/3yBIkCPi6kl6O0CWZ/DJQiVsoA/Hp0BRZqF
3QB/T4y5c1xG3gshbdvUsUxYAuQxt1oKmJ0pCdJdLnhwK2M4ZBYvte5XQzq2f9AWLtsh0lXq8Wkr
S2z1ouiCrYmolT0YD9onTrcLf7bnvKCc6AA2PzqGegjQgB8IonA5MS0cU7BR7lOSq5Dr00/hBZKB
S3bHm+4b+1AbrUW+cIW1o852fKy2NQ4o/kwYginPdTpEg85SDqDcvGuNk1wKA59xltH0vmFMsQsL
3Q5ZoeIWahaQqFrSdDRxA9qc6kdcFA6nIz0ZsYPe1hxa/wQhZWvHlgwhgwA0MQhMBq5CS3YP03AB
Id6sJT2/HSINNx0RDytBYrbkMF2H1VyxnIdNb3gqPzpmz+q8L8jPJSNDedPAoSQVX2BYrNguzUei
C7XjIQV0U6OcD4SDGWZ/5OFZctw/RC2A/kEc3o3LAS9RO3FUHg8OR2sY1pClHHyqqdrE3gEZFy2t
mw4JBVXTmv2W2Bu74gVdQO+Yu6prXLvdmUEsPGNLc8dmXnpy3T6HpWX10opsWrOd1yEmtqPGFVsf
70dPNyEaZ25O1JJlbZwYoF554+GsiodrNQJ2rMJq6X3TwB8R++IFH7YULyt+qvZLktua/SIia8Gr
99se9IFrQdEV/fhnYsadb+zqMuaUPYqFdkkvtxq2VjbuW+mUwTkzlYhXUhmxQOFsyiZvxixOsCmb
Enuofb5Ufrp9LN/pFdFjKI8zn8GJ7BPRZjlV6VRdpCYd9YUHuu997zM2NcXxstKubIDeoZJM7Qvs
YyNuqKXHTIWzXZGMyVbXUFLgJcXBBzl8jZH36nBkJVdyX/bokB9h8SJOvizqvErS6x+XTMCPIsLI
VCyBISO5qrK9pFMqnhbQN6UbYpaKWxzSVTtxdxp7HPH8ZpnNp6gGilu0iX6gXX9PmItdISeFLO/j
hUpyikzdc2JX3DDlIGNAE9m1dXD4D8LOszduJOvCv4gAWcxfu1vJcpI8lsMXYrw7ZiaLOfz697nN
8r47WsCDAcaQ1M1Q4dYN55zr1joFfdW4bD8LsYUVKiNgRbiExYVcbp8GF7Ta5ZfODHW+eOsBn0nc
O6r4lXAMa5AKwQvNDUGcQTxLymmk2qJygKEqyKrlr0B3IIpOuo5buBX14o/7GWqWDFIQaJgJFMpV
vibn1hnG0Tt7O8S29Q74Wzflt8jukKCG2kgUR4/zUHMy5Dmp8eStQw8s9Ob7Pk55EFVXcpsytryC
NYPPlwAwr4qqolGhTZthkOfRMNT+eVYBEdv3MJ86230AzGP71U3ltXjklz0Z7b4/lWsdwoPK2mtt
pWx3qICXLJ6KxOfoaogfTsgTtGF/1oOF6u97WFGjDt7VFNrYQk0Vkuv5kRWbTvPvpNkkNUeY2NKi
qNwSWYGz2gEgncA0kwa4lHifzCfekJJnj6Odf9JjC7aEiHxvq+lVzU4sCG2++3PH/6Oqpthw0RFE
ik/aoh8yq6Bw3Kyh98m2tAlJHIcGw6edotD4YBFc8hwlPOYBfCeSRwp4s/Y7WyNA4NSDe1Iusuw2
scLWwkbYAJslHsy2TJ64bpqc5yCjInuy0BE1opuxTWp+6aPIyr7PYVjI1+vV4SOgCHv2fw1eN/i+
kV5hSEqNq+KfY/wyPjG248jnf63mPQ+r95GX8PG0tvo+uUXMLh/C2zR2cxe9R8QBCvpju1ukivNC
cshzpXvvWq0ft0EDGrsj/1YzVYVVNt3IMwO24nY9RpuBWhXsVAVoRolpM0UrFD8k7bMnwc4+T9VW
N8lz7Oie16rn8prCaCgOpEBSOg530muHCaGXCQNAqQp41Mmi1sDz2jbT1FxsXcNDQnAjzxlwJ9O0
Q1jRl53ry7Kqnt/FZPy43QQ7lEdxWmfn89XYMgCu5ihoLrnTDVw/3FXLhXPqJgxYvYbzVNIHSgHD
/IOFr3VyLr10CNUN9dG0B14SzJE/vMVz8zqgZHNhMwd+ijxl9T5cqgzaRBElebTeJI2gXfJTR5S4
Wrd9PYl7MooYFRAmCIxO8Uw1X+3WaSb/Edl3WzXTefQePeVk0c9jjJWCF85C40yfgr5qqP97XVv5
F7QbJIj0Pdrs4cH4FX3G7pC6koQfoD/xdcqQ8u78lsZkMiB1SLdnqp8wP/8/okljp8DbGOO855/D
RPa6S9ryTtNsfJnvR7XGTfh+V2NLKsQblVR5oQlfi6ZUgHgGJ8ikvOoc/hZtwAeO6TRrqKpNhzsy
l5aUCym0dfgc5n3A0cujxyis4rikZEZ4V6DuJZ/ULihSCoq0R+1uwddTF10Q/Ay2U7C1TTQ8MIgU
j8DtDZ6zvuPM81skEdrOHbfgg9+xgqu7KnS6DQIxCZBhv5BgEfdh0q0K7jKXHgDZk2Xttr3/iXsD
i/4NKhJeOcGGj2yuucyZ+E5LuYEXudv1LNXMdJrpcw05fEeRBpx2uun9kymZI2uwUVe2mmXj6wPA
JutTvwEBBA9Mx2rx37ZZyrf58aphN8sgakQtmR6ws8zQY0IfQnFMkf3lYS28RtKQ8Or42lHY9rN1
ZwZMXTiGY8FPKX1Rebp5Smq1oJdQRaVz2eZmxls0BWfU/3385tTKRz3c7A6bCcJ9FcnYF/jsHthB
d6KjMiHeHlDzN9XWtoukbtcD+OeBnN1ruF/X0ceagjVwGl7V+JBWnkupug472gC/h1spi32o6N2Y
36HoGG8JVHFwPP2581HLgSmNFAg3gtAqi4Pat0TQfrznPFK+BZJaAUbTZeVJNYOrk7sGIS0+Weq5
YEpsOuJyseEAJUx7ebUyxzWPGjEK+TJwmGsJBObjBlVPe4CKOGcXD9kdUnee39pUVnha6D4+k6C7
SDAQW+HL1JvnM1FFMFOIyO8G7VzD/hqzDrb0iAdMmkBVY8lAmEkZNwjOxR1NbZGBRzEoHHh1uwpy
Flfjr7LawYjLQETrorl0PPVXDMKxSiK4vWwuqrZUBs4GRMBRSCKitmaZE3I3bOo7r16Iie+mA7HR
ZGXQ/VCoIvNaZgDUtFoa3MbWy0jVWSBfmznWeQTzkQW2sdiKgAbG8xtqHUkwPeZZI8PO2qUCdtOT
Y9o8vkdQ8iPHP+M91mKoeHL7qBZFEYmw6ZHcNgJyzzGCgiwSlISksB9s1rgQA06bDhG64PifGu89
mqOKUcnassFgxf4uVfpWIyVA8NLSLg0rVuGg1Xf4YH71FmfLYuMFhIwstehIswRWLxGkwUgcEA6P
9t5MhV+0Eq8VGxJAdKhWa7HxyjbdtKkCHbHVnFf0N7xpmqiCC1z2ixiSOVyRuH9rVsBhHjHJ8jVj
m700k523FPXKEFEVdwq8ZQRz/O962krnMUo2earZoe0GFuBYnumB+zChGLhzJgFU+bxxDRRxZPsZ
c42CiVS6id0kII4zyBnhedi0RIXusc5cENXdj+QAX2xzL+GjgWJUGvCdfdMA9sAypdMV3EL5dbA+
ma1oTFIwNXKeml/uOB4sngBgJ+mXLum4tQHPmLwLjHWxCovug1QEpQKBDz96Syz2bYuWjWlxdOVh
f1C6m/nbBMGOR9/cXQ4qDmoxxl5ez7LcdpQY4JEydnyyzxMcgD/QWZUtmbpZwvIpR0csKCmKPKr/
cNtpHd1TMYeSGDiysGaOzXg3+zwyDul+hQYs0a6r/N/mpz4daJb6ZOZ4O4pkJsvUBquUBikgRGvw
oWt3rfwv7ZFs2lAB4omW1hPjl8Jm4dmBFcqRyyodWcHtcdsmWUtetkJjjTf5VSax0FIcL9ZxAA9O
IeZOtxn4kKcsT2WL1WElhnHoJytST77HpgqqN57tJdv2eZ+6WM1vyHQoRpd2a7LwBnQDKPcoyDq6
+VhE3e70f7bk5Xk0pSb5Z/VRjcSdbhL5pPmejRbf6j8aWEjIA+NdEsgIVMNBQoxXapTXk0kkzK72
FwO8AHRD2ufGXMSzazzYs8MhNdvvwmjdEEXo+njll2YF0qIUA/tmJTjml2ZygtT2uMqWxxmtUgg0
5728t9dFqtumVNqFScALkUKXl4UYgPoN4czxDoFF7X5EJLCVgm9Zh/LUNdJdu7OfOHhLamQOYnGt
ddHdSN7n3vL2mYoteHeomh/R+cjqsDyFK3OBkhYcKXJJvNnixbec4iG7+gLf262SJ2STBASQuItO
wqelGye/fjf7Uxpndxjljl/O0SDF5dGrbQbf9rKZe1RBa235R7WBaPY+FaDpZdLoH8HfNJsH87Xm
OdFWhrpE2rQwniH0y0tmNVkF9KvaAu3z21GCovqdewx1p6OZW5nNboY6O4rb+TxtkvnNqoiZjQ63
CiaE5GsXQNn8bfAWwCbqQAY5xHH8CaVAuc8QLpSkeg4Y1hiEbIneByuVVWWGe05iwUHkcF2pj4d2
KMCapW6KHyWVbBun4kDzpJKug91jeQO+r+tAnLHPodv2sf9Y4N/sL3ZVydMguNcxcZk9CybJn9Ax
y+9KkiPcpY7QFqfWDe5vf3GTwOMHJ6mhl97T81ZAIvhXVRc809Z6Hz2g9dc1O6dK8nr+Hi+Of6fC
mPLK2dTwBYnJVTZtKRwjpNXCqi0/KuDktA9YxMmiQGh2wn7caiSpya3A9088GrteRsXv7YjH+PWE
/Tjy9HaC6AnNW469Bt1RAHoZvh+fDOQsJgM5LSP3bzEsoA5+4V+OS7d9bstDDTvUeL54xR9akSWQ
kD5voCE9wJCRvZ0iirMPX+YZus3OxqAWUdw2K3KE4ZOZk7ayZEaX0nMZXoeuGFySUFaCiHAkV9x8
NDEyGYC8bG/ZNt2e3Gx1KRNXlHkyMgN22nntQwW2Muf9jilrNScDsBBqc/zzC9jTUBR7icIdQM/n
JAV5APRg20o2nEE8TIpO2hCstJZfIugnvl2bcof900Rmi8dsDnAL3p7m632T0iHutjw+qfdp4nsH
XC3I0rprPk6TILjvU+CIXBmyrnhleP0LP3kHQqKh9samQ0/W57XmKbBkTV/XOcVemVgEOer9Baio
GEjstwA4zHihkyff6qE88EGnrDV0qtUbcVmfAKZUTAWDFaXxeHMACItjzvcsV3n3BRGhihmZOAQZ
fDOFxogkfedH5LNmH4BoHJ2AfnGswf/rdIKsjgKK1PXvPIUDXdwC16ixFeSHKobAzHBWdgLEqQ/E
y8yhynjClO7wtPCgbeq7nxxq6W3dn1go4oGXFOdkco8pMEtygjTMCJUHtOnXnFEZhUSukE/C7z9s
LIyeDitkdrixHAYRZZUtxekvuyKKAGlzgKbMTy4R71jBFpn8IrkLQQfDke2qivDjK36oPNh/LnZd
FL2I45X3Bstj7JwBPhE1yNLyllXMvrFKnORX+EwxQD16+AXjTcpcFsfxLGVfignvMsRh3PFirFq5
0K5VfzuONyQOBCITBXnC3cOSJDomsSH/mN9Ff/uJTP/CgTbNthhpAEwLn8wLhBnCJ3OaZgYwdrV1
xNxKnvawqA1VDNa1qqkEc+Rtg9SUzZaR+loWflg03Mz9Y2L3clxnvuqZzPm4nT52B1gmOU1VEYqv
MkZoNWNGj1PAr4qOaTDzRrawF9vB+uaTxrlxjLNwXAXhLXkFcygYGxAcQ12M1D3jt3A5wwp69+LX
XGwae7Gj5oDfxbvBTASxkj3dxdeTHYECPuLoTMzgYfQNMGrC5KceWr4BWNybEdyJjPtxWBW6H/ha
hyQj+9Fz5i3N7wL8rHT63MMc51r5gR91jgEkmbfwBYPgBDsudg9qDIfcvmt3ry8OnZG36GwtVzNh
oHNhnrp8cIEMxTMbTJmZ5uLA5tpjM7f2J4VwwFjcT/BkGdQYyCQjbdaFuSbaO4K1AmkVdWwlnHim
BoKeuO3hATSr3CKZXnyKlJl+mKFUt/Ej6ifWOH0yhljRy3N/WY9hi0i88Fa+P3QjiJQMHIt7B4Bz
qxCqPLBuFrwpMZq2X/LJ8phJc5Ca9WCOG3POxJUSO1Zbi6Ad2zqUY6YMC0fZ77MpjnL9YDV1SMp4
g8zsPIHAE0NvjGa6IaTKEb1oWb3GqJEUFucdsK3sPAM3NmFL5vRy6BgMH90q5MQ+1oGxr8YX75Y+
5MoIHAqSL+7qBPcDaIAsnyVLI668HahDxiEl02rwzFtaB8MtSdq2Hz//cg/7afD4uvGJw+PEM6MS
TZ6ArRe7dzml2mbJ3O5NYmWDZ5M/zGqm167jie7frEikCh6NyxpEqwzVfKw0EywYr4rOIA3fA0Ao
r5fnUgw7T1OLFszFQFnX40ytMuWX74xhqKLF18kNmb5+/gplUfIdxuOyDTD72EY05KUF+Q1uf5Ig
yjnXC3Nn3DxzpGRLHqdAgeCr0rxUdQvwrG85+ncUFk5tP9UIVtMVJ9bppx7wr+Npuu3Cw6IxM47i
tAfZ2UrajdzgaawRk29s2ANB528p5ESUhK311CPqHdHWtnKKwMms0+5XROTxKSLzD2r+VMN2LoqX
sm5ne6ZyogW7371PYM9GUovxiGpok9TlYQFcH1Wh2ppQuyQVOFoIh5SUL/foX/U0jhGCfV69qz7+
F2g0NN+G26Gotaopf2V2EyxI4VBJQ8DuhhQQhOXqrC3HFcmqPAvG6c+kbCPU8s77sGdeeIMAxeTO
t12cIULwCYQl8Tl1V4eaRXc3L0sKgZekCbSCC+1yE8/7C35jleSfBkLYInqblUjxg0Mc6hZxehIr
rfNXwKmcF+eyBM+bsM+jMClR+yJ9gIiKqxeaE8Kx7kd9aRDZ9b4PK/It2VmXxQaCIMytAC1YF9zR
8G/yWLN6Axh9gSqpWyp/5QOy930+/YVuZmRFb/sRTsh2a00ALZwHCyldS99HM6jD/LRtSe+WaG76
dhO965EM8b63aBPW0x+VnrrAOtGQskU9KiuddnpwyVIGLSl2KJ3LFwVYQP2xSk6TWoHlZfhv6D4N
/Uvpkty+zfo0y/zTnFKPv92uTArL6xeE3iblBf3H2HbH+mkdSXjOH6IN/dT0QiAKknzcwPY4lO4t
dx9Pa5lGrfuUDR2IpnF36+JnsEBfeDL1CUThbIuenMHizSwRn9l779n47haSXoVUPBAzoTRZA54j
jT9QweRkmPsiodoypNb4gLKkvVDRIZEb/rsKUKp1LuhOiSyenzkFwBiUWjJ2MA5ZCtapQa4P23KA
nfpFcEVRi8RBisJ7UoRvR9R/KPE6E9YDTlQkMJegRQzlxdUICFCVTYFt3jMlcrQtyKTNz6s7znws
G+kc+EG7NaJNX6oOmVTrjKhnASpnTVTX6xtUfBCPvYTlpOw/rEQNnQMbPEwImyMnSoeHuo284huc
0h3ZAmfKJEyKJ18H7/d16Mo/DxBOAYuRJ+HWubxR0YbUltHELn4enyVcomxx3yfOjpyDnF3dHZBj
ghqyfg7DuXQ7ItJAahShPckReRW1dssUPKQpvIvks496SFHdNQ38yuohCQF5kAHE3SCtkaBXvSJI
Nutv2RFzbv3m1I9zrySPpbeQIT7lLgzkDRy2K9+pm7IP1KXHYe6m84iXwi+DIGWtlUOsh2+Zs0hR
Zs66mi+vBVnqbz1H//gtytKwKW7BZfHjpWincn6P9KS0mGrroG4/wK8mDWRHekVBGx03RQcThXLV
Qlk4i4Pone1VWF/HpYqJQsNAVRXnCUGf4RuJLnmQsaRzoE/YuEtmpz38D9upOJOhLXf5ekaZzg7u
et6JNNk+9yk2gxYqK4jbJMsEcRVXbqnCm7rI1nq59DursruB9+dr+119MI1WKPTcbWCJIUdEUAdm
wS6aqFS3Sudj9+jWIrKwAHRI/u3DRbPVyd3G0L1tyTaNP6quqNr7tYHG8lRR5Bi+gaWSnHtCzYWH
rNCvx/7g3STIuxGua7BzbThJitqcLPCj4WEgMwCEx7/ZYGC1qAVQQn8k+paQqKibigmYKH+jsnQw
69SWXHOYKZK5z4Brm/LPYfEJwC6UL2WVJ90KNmwBOQActEdsBTG+ruBtT0AjyHVe9EDR1DnNeyQb
BYL7WPf3VOFo7nhheLPkO1rwG73C09apuW7s0HXzZSmDMOlvUWO0VHoih18O2U3cJgKYzCx8JoVS
NYLGfzYbwCb82y0gPYKUV40A1Y2NlS//JAvIRMBgKFj+FwdRc+tnCI2B+3vIJs/DHeUaEGZIy0tp
E4b8kOfM7Ua3sS9WgPIdjsgygozM0XydwLauXZSj2dqHNY8RJY2F/ECCbNp/tuKEFhf3Bz+UIkOm
ZtIOw3kcw8waz3YNV1/fAq3YbOfWjrX8lEAIU7DXZ3S7FoQYg2193n16jm6XVJFYKE9FxQ1+zjac
Q0pSsQOu6lRSImuSU0qeRcZDAVHhPFQ19WN0AWRCzADb5Du7f3UxpVOUBRGlwI6gdsanpwF4Joy9
TMrjpykYfDrq1lRUOJcB74hZ0BVyOKgF1K3kBNFSZV6Oa6DqgV0akF7B1kpUHhXvJ3eNI1H9oZvE
R9wcQq5LqRJMNbQ8eaS4j70R6UFSm+nPGKQDPllESq34GXI4cAfP0Un1HBY4+z+7nDL5cl8OtJhD
gcUhwrF/IHaRZAPpH/yK5DLNNETYHjfq+um/ltmhk/z7NeU9rEs8jgA2bgo/qSPom/kOMv55sAow
5J/mqsk2VKmplTMpJThsJrHAT2i/iLMUfOU0telqn0RRGoQPsFUkAdHD8+P4SUJbAtcV4TieHldr
BmKT7SCQPBq0WS5l/tFb8/XpSOMUqD1hXEa9ioufRPC+PhTA8XB7vbWSmqxHhgVttBmhUXoW2LWe
6JVuPNzElhlC0i3k9PaXKudS6I7S2+WC7NVqhZegWlrlXtAu4lCsKBF0jFEYZR92cFnrG0+Ncni1
kYXcmQ2eg9MZk5In8dkvKLtjudxN8PvGWdd2I6ZVNW6tPi7J4nLfdgb3rU65T73pDufoWr/20DMk
9jABj3KTJbukKe0S8IGPnDGntcQQC3XfTaKtqFi+Uw5qsv4CulWYuf1Srvt4qQL0gpz7BY6oFH68
DTePwjAqe7BXehSznmwwNPtLT89hgFcgQMv1KVgKCd+MtU6twOG4OZhb06TljVzViKmnhVkb+Ben
qihC3o1tTLkERoPEN2EVSXyspwlZ56eW5UO7gLDDr/AOf6moq5nLbss0cIl2U9RjaW5DeaRG0Yi/
TA417ssEpZjSADpq/vojmbYCVfh0Rl+KZn1I7m84rkfyEMAu6YQTHUZ4Ax/5DIbQ80t52nZYKOqV
0SQprJHsEb9Twaj3DUz0OuvPKHaI92PSkFlOQ4n53Lc1yjXU+wXkSGKWyxqWKckpWSw0Tci9JwfK
W/9ybN/KVwUhhwkCOZLp2XPqrhV3SN/i9xlmyVDEUogrNizXQ9XDE3+xUZFnINbrGCEBr/iqRvJg
fCiHWYLj1SXA+lHRO5xHNdWrMgFqSrJkqGV60UaxWCrHJApIhw/qEI/3x9CrjYvrTslU9qCVo/rk
gmpCrqSdY/zeOxuE1fQw7qsETWW+iHmuFvJK222dQ6JB2exKDEb6RY4s/2BOEee3+wNHz5S8DcqA
RLcG4mi5N0vajhtEiaHJIQWMqEX+2OIpq/zTsZAOD0Uf71nUkTfc7jQ/kC1xna0x9tbSuwB8nK2W
hqJWlT9TsJp5C5OEJDwmG7EWi/wuPzh7dV8W61MEbQgBN29KNxc1wiPLeyQvprRI0CObM+oMb7q0
kD0YILEuuTosDGbZGJAEOZzpoT5+96u6Du+7Kx9jk0BCcFTm0AIJ/s11+yZXJ1UMPJPGz91fELdV
5Tswq0zBmRI1h/+tzhYG2Q8W8ZtbeCgliktqYb9yKMmWXijs8TpAjZk1M8ZO4clyG6K9Xp+Mzctm
l/WoMGzMj0nydGMp9sj3WFNBgBwsr1aDZ33obF5R1qtw79H+4xGqFYg4Zs93JHUbA0oqui8gjcUK
L+L0UNIYe6qOd3muuWq5etx8nivcSlSFsBsm/u61ViEpFdpIlS/L5FA/f0ZBVPNNs52O+SyCLsWy
Wr4F2PVmDzs7/SsJMy9NADjbE0BSJJ0r6gSlT8vY+aFNaMgQn00eCmRQRZ96Cw4ZLYpPlp1ufXyP
Vt+GH4anOvgNQvlVVjw3abZF5QW0VK3Lt7FjETmliOcQF7dFgDbQaaWI0+TgFLx1Lpo7l6wuItF5
7Ydzd+ZARKj9ZtzIfrgsciBYeAxQJtzuXUBHGzEFaNdyVzcfFf/46yS8py2yC9hNALUXftnTYEt9
IJHv+9sJ4HtvvcRNDLSMo7bLZ0KmslfjNxAnq36aXdhwSMj2WM4RttxWu8sFcO7cSDzWll5wBsRA
e/HbMtp0lz74HLdDcQoFj/BmyqOdcydAWRv60HjNwW9NAaMo1WM0o4tMetC7+INCN/sxTzH30Zu9
DDRGNXGycF8/JiH1SOf9hmCKd9/v8Bw/F10dOrQU69N53C8H5mPXJRH9rRM1AUS1IofhQTuUtcnj
+j3BCvTeGWKhhybmufFidwSdpRJRS6BIPaXuefCXuX+Md8dDfB380OJNyOfQjBT1tcXB/76xh6CD
ILKkkIrzm2VNxP1qtnL31mfKtjOUJ2B9IfSgLV+p5nolzDVBPA5r7DKvsx6nUxyjukTCq072YbkL
rzaJbAXdP0AEr562KWKMyvJvLEKg4f3SVI1A1uZgZd8hGjlRV0aoWHZcSTsUcf4Lyk2cjSEFpvCO
bnobuv1elC3AfCHleb5zXvvFnv4aKKGD8UzQrvQjiqjxNu63ddrG1oO7Esz4iCRfU22ke8WIc1Yl
FcJrbNnkK2xNTEcBU4FE4ELxiajcpOT2IRA8l3aALU+PHdBk4s08BBbU3+SpaJzBt8L9omsLlJzY
g3oNdKG8K4NgBJ1gt6tUhcZssaroAoUKxOrbivQz7SRguiosCI1rlnn64Nl5v/pvLLshzH1P0IZf
lQ5YtuR+BgLS61NXrimoxNra14Lpc9qQIgQCcLAbz3UOAHd/6P0RsenzYi9yTrh1uU9/AWKVWDVI
2qCXhjLxkt/gGawQPJw+TMYnQ5pdaTVV7DdeAbjiXbOEYqOaROMUkFFy1F0GIMdezj0IGCQqFOhv
Wj5MqF31+J0METho3X4oLfj4TyiYQGHjUFyAKmFY24Jg3craniAM1qdUM9e9YSnTTQ2+xcVeCk0r
j55UfPo8gLHftvPs7+5AVH31MAH8cPFQ70utTmBi6uV9DLyGR1zW0JnI24Vh9AiV+9NaZlHyfU2p
L704kBe44zi5+4TYbbekHYWpEfoxad8k7wH+Av4hH3iiXtNGn0k/SzrhOK62Axy4rHu3UsPMiCrL
C9UCSrcDShFMfIIy1H/EOOJ+ByhLDDo1xP1WKx4jwcMVzlhY4hDXMGDaD0zQNfoCHTQ9hII/XM9N
OzAWSKP5VnhDOCxO50QLkPUJXo0z/VVvo2IzJyM7EE3MuVNESi5CC1wVrd+J5arQoRq+BapnL5i0
a7wSAQET8iy7fgxS/Jr1fCwJ16GnDQ1XCDYAt8cuOekfieAE3/UGaynaKY95NxJIb5bjLf0FIb0j
Zexz3ILxtRz+WYqQFFhm1ZBV92umzFqRaQ0vjZPGsEdUXiG1fg+AIw++5juq+kBZYQN0L5XnODR0
GD0wh705HjXiD90PgBrI8Z1sKtfzs3LyaIgudVmBHwZAeKV+j6m0W6xAfmKV1oXF4kB6Ebs7cuSI
FcjsWv0goSGHxZrQpPx2S1e0IMALtGT3YeHhzh2PTbcfRCfP40r3aGi3PYMQLQFZJ1Qe5ISzokFc
jTHDGy4vdTMk80ddOnuWgrRQVf0ZtGHsf8WgrfKE1ysD75NAFBaa4+vTMsL//XSwMgMbSXY6qBHg
2xnDE5B1QwXL5x2PN2hSGuUUqAaDFClviPVWWRmN5hZdNTIXJxrLpdunqQgtaGxF75RtcUIHtloe
dz1AUJ3gRfhfEU8FKjcDRuFocoA1Fz+NDxIR2j3TzvbKLO5Q7vhMyy95U/KMHD8H8GpTTckbjH0i
xFlrnRhiepbBYTTf7NsUh4aOQ0WrkcmO2hLJrtxxIYHZ2nMHQGHjlNGxw245486KFOCg7iJFm1AU
aCk8dM/b5lfDdDtTnGIJjOlQkj/C+m4LME/d8iwdgJTgzYrCMIdfkDjC5d0PfnMU7Fu/n0PYgjY9
Buj46q6XIkiRQbor/Ljo9Hmg8rzFMA4mMmk3JAWs1HtYnRDsPZQUDHH5D/Ior4RxINF5NtIgtutC
8fOQTf47oRuXHlfNcgiwmz52MMPNas3ArmxXi0MPpQm783sG7KvWiJgEBQ8Vk+v4SLTB4ntNpifx
txLWb2+LOcYYVUoVNlSuAJWJaz8hxRYxzlMKREQlt1WD79H/UREcsjRcl8apP9dtEptcORbrERDR
wrc4SWlQAT+kCpZn9AR8JK9pIrVsbBZbTx72yFccQmeoBQ1cRRgOjmzSX+zWqzNDoTJ1AHTFlAP+
cIqZ+ha9ejrZUekwc+ffD0cgjN//ppHGMRJiaDMEHseti/bI36dAwRkFX5JD6cTNYqcXtDPEI9lq
X9LuljcK0Cs5Kp6Ze9UtMnoS3hEYOOMgNU51IJPwRAUSAgkB+tNdjtoORVFT+COA98P8tu730aW8
W1SibdId2hYcwuIIDUcd0MiOGAekhIlDunwfNUExZq6JJGdyBPVlk+V8r8h9KYoZRBnLn8LPX2TH
dBu+scPMQbN3KdIit99RMNxG7214LXbsR53tyCqY2qhLfYlxWFtaQhXImMdNRGxOpg7ZSqJnGka/
y2ep3tJDTW8uXkZYpx3tO45y7S9IjecLyscMVXTUSAd47AxO2KeixYT4v2BWkgPgVXfk/fZPLsUy
Gf7DbltQBChTRkcK5Pcz/5rOysT7qBMi5+B4Dly8VxPvRXsaNazox/aYgdgFyIEo0qHEE9ArkVhd
HfhA16lwutd/4PC/IqNzfwjMsYoVxA8bSOwrMvq8wpFIXD0/NhkNyKBNIY7rh+8N/NCMkj+UA5iK
37/7tQfxf616uO80dkUgKxJBIrrovTI8JZPcuXiaD5btoB2PMLXdXdefvUmtmezlkrXvMpqC5pA+
vbor63cADEWaxWSTiFgl7ZROnUt713FF/K55WfbIqjfc+TKgAB0Sr7PCw36dQJj8wxuov+/bGPkN
Gy5IqBB2Iknxmv4NzphM+Rxbb8q8WQmIhpyMI0g5v83q4pLbHS99AvPntaD5cjr7id5t3iJHS1uV
nB4Gewlr8x5WpENDVehFGW7w75/x1QrjEQObPtd24PhMMTb+76bFWZ0Echler25nUqSXSIUoPoP5
SPaQvjW+a/HcURqVs7fQBuAKtvn9EzivVF7kETBsNiAnj9DYuyp1/pdiSE1tGCXmNXlTwgJanRui
UBoK3i79NGXLQ1TPJBRuGGixWYBrvXa8L5aupl0EySriCfrGyTY2Lmi3Ikg/XsxOp0+VfO0fnviV
PYYp7NHQnR7QfsRt0Yz7+6DNnpPlVE33R7rhyuln4Iq1uipBDeSQyUAbZG9xfGQNJrES8PiJyeji
noGLM8iY3z/cKx0ani1wQjuwHfLbPgJar54NzfAuWfD3Hg2+SiPAJqb/AF0asAeniYD8bKN1FACi
+MdB+p9pDdm9PtIAoS8KQ6+nlbaBnQWiv3+saCTPIjJQR+pIK7uX5LbEK+Z5qA5LahFeqBxoMLGZ
VrhnAV/LqlUSSpR4BPFH4UmwpktZS4Lh9yN3FaD9m8FB4UuJyib/4ahHr6RreuyR9sGlvIGKMmDg
DUDGspSctuagGwK3Ye5onKtRqbMHHVDvWvtcPHAjZAUTT3L1lUspkyKmi/Wxz1D1ETI/G9NtZAX7
vpN6ZLrkgqsc913gXenS2qyf5dAhbI6EIYAMMoAqIrnNCWzsGm6u3OA4j31vvrJPdhI03aV1UxKA
ZwMqG477eKUOwRu7WSDwXYsCN3etUnqQ5uRBrsnKpgVphTx0P87r9AuFNgxX9aIl9gT9ywtdoVXH
0xqJqwj9bnnnhFLa8m4kuVS0FwNi8w9cjpEVJB0HQPEfPMbXx5SiTQ8ukigfcVRxZv59R4LI8tS+
t86bca5Th142oCZSB03za11CHXj1vEOhvLz//aoJX284hUl0HbzUEM0JTOirM9ovo64pB9/91GIy
8QD7tiK6oGhEZIY4eY+OS4iW3XYDVGIoHzIQAYQdNYKTsUtVsQfGfBOTWEtuyfEJ6x/WBDU28IbU
K4lVOgIbYK9T7D6QgZol1rToN5Y9GDYVhI6Mv+09jUYdOvYMIjEElAUlujOuReSuZ1QBpjr/CFCE
3GWXgtd/Y9KLNH3nV3lDuPWzGTLqq6cImjsRieFQ6RZYSXRxZkeglPQaJOTqMkfzifUazdDrWPhH
c5eQxTpFKKvzJ/oHXeNG0mQsNFrkChPND5FAjm/CGji6cw/WFVHrs26QSgZE4O8rqjtIa4iTPtGF
UX3Q4OXgElIh5oopNe6lO/d0b67/dcSjB5a3aWEqkGQh6Oe9NWbW/4oOh1RpjqSpDYl2+Qx5Vl5R
9zXhQVwgQBtdFJLVhGC8O3JPMFEtmhNU8SqCFIuzifCZppkffR3prc5TGa5TE2kJzXNC2OInnCh/
fvZ3GhIu/6R+9vqUUSj7Ic0Zgfi0o/B/lNm8LLOzXC/9ZwfCNg8TTojMoN11aE0NDVUKhEEgKBBL
w8fhvTUClQp9tGG27ewu9R0pexMeoPz0D4v+lWMjoaAbKlp9EJOErPy/b7cuH+g8b0X7M2UAWsVC
GKb8/hWCHKE0FRhXHizyBG7QwTrgIX5/e/X6bJGTjeUSRki2cMK81qvUzU71BuWpzwCaRaYJpKpG
sQjUT9TQCRxZFZqCk9sB1LDF3vAWtaSydC+0Mact5IdgbHPaudDSiQjdrltSkKc+QipluoUQyiso
8uDe/aGstcIX978CGBVNr8XJgRpJKwHdwj/o0cU8H/pSfUcERAEVnBwv//vXdaLXjqTnuWi04kaA
/Lbd/3GR3JQuMVQv26cwrckdwAZBpeVio1BC52P6hjXFT6e2R8zAXARsaESQJU++xhM7qNPdVeds
l6WfRGrtP1cFzbIyspXybmttsYbHGaGCD8kcU2fQLVq9DUgG11q9cx9AVr0FVpg0dHAI02Trb3oa
zbDd+lkyqdT3RDzMzixJeUz07uIfxNHn6QvtRhDbOP0fdWe2HLmVXdF/6WdDgXmIsB1hADkxORWH
IosvCA4lzPOMr/e6TMgSWW3K/ejuVqilqmJmInEv7jln77Wzhi4OOIbsvYObhJWoy9GTddOrNc/d
eGdhY+R7LAC0KanfOFloXzmR0TmvRUwLGRZDPyoVM5J3wNcCH421Ogb9+35m093SMXHzlgf4ZvNd
WjS9/sd+xlfVprUb9NMIgAf/Yak8W4hyc+KfrVmMFBnfxkRLy1Uy8cabSUvow1pNQ56ePKCR46Op
ahEjvihGemN+orXsgoKaUYwe31xWvja8B96/HtKvxtdYyaIPpbMqxEqI0TKe9QnyhQHjKFYcVI9j
voS152Cn6X+meUEKubB70+KSycNcWvLndD2kAdjHoo+XGWTn6C4zdkk9nB4wMUP6gpswaKzsKtDx
b95bk96yCsw2ipUfcUVoDvOTxoiNvUZj3DxbHx9rMw6vtLhiOOPfoWYnP+ipn4fbQ9J61q4aE2Zm
4qig3SmZQTEuWyfKOy1zRx55+t5RZ3RQfkcOS3GGf0Ds2pYjxjimHopLgFAH4LAfNmVk/F7QeKur
vYYAKq58qYaZ9EREmMDfGda4EOXDvFHhNcYASdLohVJkGBcZEiseIk7eD4F9NGJyM8mfAsBQfUfX
JDbmJhR3QJ5b3XQ5UUgbD3MZB3D08HewNw5aM1q5mxRjAceh1PO0IPFvyjmQuaPmYOX1wn4ZjYu1
tWpUec0sKDZw9TqHMAqxdm9AEugN4A7GMsoD/VtLelhCbeQbDcEPGN+RhtoRSfNJzloiooiHNo2L
CrUoWMpYU85bEmmd4YejYJMi0aTGjU0oCTo4ubueZ2HAdinP5PAGlxEtOQ/8F0ca4A2FAaswDgGN
YQSWxo5btIxljgtrV5Z3ydcY0WHkbzjlHbknz5B62PZtRjPDTcQbI2NVr3KzucwmKpYXTmmi94k2
ceEgwVCEJlulBEyXs16uxvJIS4EbKtTbhX9ocaFq1mYOClKysYJF/O51o+tTqeMbwDQkWsNtOfHp
6waacLvBbRx29t+UXuIw9ecRXRBvoXshOrVl5Bn2L81IA6I8SvPa2CLcohNcqllhgcHBE9v3BNcP
dNpJaRecd/Y2YdqkdSAO7xVzD1SRf7cvf343lkXF4JA6xOkPFO6nx+ASBIRbtTAKbBTVwe9zRw9f
9ZeT93S1/VeOjvCYk9j7+8gLyJRCbK+IeT2sh3icUMu1IH7cEyBtNUisbuiTe3wkvYuPxNBY/ClF
tlAB/k3x88uFdTRGqYop2q3/pA/A0EiOotiO9mkB3ACn/zuUH/NyzuFOUeOmeO0xy3fEcr3b1S38
N9SMq8f46+tqfzzNc+ZRoL3CDlTprFJq/9JyNntScVQ72NmzKdQoIL+EnmKVYLGbC1+cLsDk5WF1
DEbMmng/If2yTvIt2p1y4a2NurWEXAu4+eRYsKrGTslQmORhGA4OCqU82CRIC/iZayEPepn1fLFS
sNcGqVRowtDThPRU4x1pXmMsfQ86kzmtt7Y21+p67QoEwIT4nas5AZ8TVRju0jKJCSPOmBirHjQU
UYDTHHm3VJyo22H63lcsOQtbNPr1LmYysLZB1sq0PVViq+WjbGZxXxSQ31imrYIXvP5BqSt+NIMt
W6aeU52UbO1ESSyiPueutTL5m20G4kOv/igsKeIr11GkxWRWyYOcRj6cXdArrgMuhAuCu0HYqUOj
r6P6oNpKkUa7tadqnHDGK6/dOtHiy9KMeuOi0uNUwhSmpaUTA/l470mj1xblIPJnUfqvf3z9YU44
iFH01CXiZRskOByx5hO8GYm7sFp+7OgGBjPX/ILyWHzodm6FyUgaaaBjk6M8y2L959f3qsj3+LAj
0aID9stMwCTrw+H/fTwKdwtSzMCxwoNttqyIe6RqwhVp5JXDTaqeCM5JR6YC09mTI2j136x3bmVY
QllJfCDwk+f8ZA+V6HnwB1IkWvwaMilHfKx3eeDaJGnZXrmtpKKY2v5Q9kNrBpsgj4VFR8Urw201
czFa5XJtMvyhFNACEkw3UO00dCA57r5JOyaFrmbZtz8MaSdNwZoyMuf8V9pNQ0ZBsptZu7OEmoSY
U53sxQLknLoJ01iMfx1bStGiWJLD94iavU3ReqRRZ4RYVGBwFfo26EIlKLYEdult98BBGwyRb+nt
RMIYVngT5ybE/XY2OCmFQjtU2lUGujAifs02b3iYttFylSnYy9/GAGh+uM0j2SlD8gYCpGzfMcTK
srQdFaa4wX3QyHGsu0YXTUT7mkOOq+OK0DwE5qT4DkEvMF2kOs+bODaUrtnQU3aIKCqA21TDVRyo
CXf6OiGYCloqWFZPdxco+MKMNtogZXlD0BgIPVz9p27feo8Srsl8ebvOyNbelTlXYnqQQG8cx9dp
qN/d7j3BlHzDJS0E+9AZjlM9r1vsdOomlXOSy/lF0OKQALEUvRPxbWdCD++tZHDjtNq+vsHF/fvX
Jy4SA0YPpqLynJNpdX66v6mrAZ/IanFYTVYsXmwK16NeB1WMwpEzAc2qr1/zvWfy4UVFigxSMc2U
OR5S6H1cVP1EuEnaz/IfBsZ1Q856OmPKgj5noPbxglSllb9ZnafqUs0OuqUFAVN81p3W/toUi05i
vvV3WqCiuWpr40tLsyA33hwmgUQArjvyfJosQVgW7v91fy5Efkjv1/okq/q3oiZAlqdDWwZM0VZz
c20bwn24ik/iqm7ZC9LTuM6JNPav+yGoTBa6IaNK5QJiSGxTJ/dWT6N9Mv/Zp7EEKB9SJw9omsSf
/Poif+z822znlokBCPWubqO2/FzDEyQkK3Y90zk63YIzikpeazUfr2qL1ba87s5fv4HPRw7bUbio
KqIS7jF6aJ8aZ6TY6Qk+bucQ6IoYi6zDrXWgf0r6WNuK6wKsTtO4NRPg63fzKRCM68GUi6ABrihd
BZ139fGeWxglDLo+hmdpHwR1swdxGGr5paL3CjXfCQMOuJ/GAFQA4NAeOEZRL7bvI+ERBB7/Dm06
9fOpf4XSJky+awAj1OdEaRCcXCi5IWrjYJwyjsu5k78r+y1adc2+cwzh4mbjEk85njhG+nOoQTKk
QDsVwaS24pTGYAJtgbO7k3Sizvr6Ivxy8rKZtnEdgCMyDjJ+mR6Y1IRawazxkEE3Z+dbxcoEiJOb
+VqfppDYHITYTD41vUcWIfniRVvOjb1bSSQjtRtP4OnkV7ISu2OhrqMZaExiG41PTlgQS6Kxvw5q
nJNBhxaSGGmvnWbhtuOHcUoRV8Y6WYfzBOcinvsGg7nhserkdKHvqApzCbZsSpTeJLVFuUwQeDCc
ZACssJQhv4qB7iqEJQxZ3HmrTfo0TlrwzvHHcNGK5jptFSGKUgusTqL2eYcW2CfPOmzcRGnR7+B7
JNR1cOJa85BnxIPyx48c0mBiP5jSRHjWuwTN0yL5SQ7oPN6pa6rEKelinAHJajtc/4j3vGDsxZhh
fWf9mDPqObRDKNvjNj05EkZiLNDYVicMzrpVrSd262So7Zoq7PINlDgkscDfaFoydsKOXNhHWZ3H
OtuwtFq+6KB7d9Urp7dUnC5uVOJOxM51SiJat4RoQmjVbrBrWnLn9ie2g8V8j+uTa6YY7tRJ7DBN
rZXU6GF2G9UYh39zp35KQxM1ILE9lMAO4TSKiSTy43KVlrBsZUaoZ5UjRbB8FwL7hid2O6E0Xr3t
a17HWhtgCxMmhc5sxB0wya0gBqyzif/T9P7zBudQk/MfUzWQs/AuP71FFcaNJNKbz5K2F8Z7TgXi
HGueLO1R0wj6xHpV17KvIi651y+bqm6i9G8CGD+parhkSAjI1aETQZ6GhaLn4yULGnvGCK4tZ/Dh
hNI4jzFaX9DfZ7HoceOIdm1rtbpxu2hBZyScxBy6ABW+TXoPSMZoEMoQlknk4fbqBnA4+EXqFxwc
9IIi0sypaMq0Z6uawqIWe2PcDOxVo22SuulB0LEbqEhW3WR4mOO2G5QHx8JDER1qB1R0w1jErMTO
qMRCqYvmij4KjY2KzubXO92n0CtxMfgLcAGHd5rZlPAfL8YQzmqZAVQ9gguJdEhmHKlGw88Kkn/C
XcgJsVO8sVbzwfI70Wvr/ZYGFrkNtt3jLujd+tTyRd8tWDtcopjxDPHnaVZfQHNMhvta0g1ZAI2d
YQrhyNr9/GASRJE0WxKjh6E8p76sF4ugSHmYls2QY2zeM5yrisdB0QbSwIOsF9fl6w//+dHvqLTN
FU3nZIUr5BfSf1RAhmebj8/WYwZHV6Wuf2AG7PXi0PYFTF+0rCcuzMpO+PodqJ9LfBRe4jaECyrG
do756fJjS8LfHdhUkdRG+XQBWHxwbueI8FEUb3lVc7Q+2Q/WKfm6VadIkFlDqJxEC3nlxZDBK76C
1SUTLOSYGcfhNK3U6LdhDSUDmBVoN7SBieaIQL2gEtPxOwlBEjcxCunTvHU96qyfeh1WlkZV1Mvt
19fg10sglC0cNmSO17b6Wd8SmUhWRm69M5BhmBIvVrrm+inWJsL6lPz6lT+OLLnvmd0w4kbYwyOe
ztOn43WI9pMS3lbP1uu3DqWT0yl5JRRN4LDRQp4Owiuo5uu38cv+qFNiMt0iT9UgqfKzuqnQjSk2
o8IgiOa9milqTc/V3USUkHydQdpRC05XGm7I7YrzAAaOMmAtwL5+M798GzpaQ7pfQIk5ECNJ+Lgf
gBJwCDGYnLPihLM6wYdWXpgNipw7ZQWOfP3Cyi+rkaIK6JZs2Kj7WJWfvo0IeGlUOll97MIQAJk/
hynm8+0IjD3IflQNZ4i4d8EPCfHT2hlZDYD6iSCzNrjWw7psomYkP3Dt6J+C9+D5m6PjQ3NbCscL
h5aB2d9sqZ8rRec99kg8j/kYBIt9+hx4yRW4QHF4DHpwX0gkOD5DbDrB79bV+PWl++XKUZKCsEQ3
hD5O517++J2pw9CkKKykY+4QOo50vYtESbY2Vk7HuWKxBaUI8J3QPHz9+r+sI1aQrevYS1WbGuXz
N9dhTMwIaq3PYZhzQr3vx1kEoCGOEyK0Hq14Gx+h4CSqtl/VFuv39/X7+HQdxBo26D7LoqRDa/NZ
ZzakWbi0uaEc1xPlcpLHrGS005x8RTGpp8i1r1//Uw+M1+esp+ClY0tXRZLlx+/BkXWIcZS1xzAr
hZpOmTA7MPbrT8yXr1/sc41CAwQZMinSlI26eIh8ejX0RvoStol5oegi/tT2QjwTw2ON3wYJqQrq
JA99moopLRnc1UjFrU2rkhnrPNa4QJrhkJOPYEcHbmE1F7pfiMLLFX3tifPYeoGi1qGnf0DMkIwE
uJ2wXZ1tI+LyeYYY/E3OcMBD2dBw8Nr4vN5xcJxtSHrxYoDG1fKe2sThujrVTXVbCbUYkpQkx3jL
kyGXzgdSI4r+sDKkwuSdUDREyFygpJe9YGPFtiLYUxCAxMF1PZSvCLSV/bX2ndZTZMIVYAF2yBbE
aTy1FKRKQQj1KdrnPGyog9T3U19eJeInz1asmMlu1Oe8dXa9Yoncz5PiaDoVctWJFLnic053FE34
KC+PQFO7uPakUwGxdqZPax87nCjHeGaLDSk7wd4Lm/ir4ccYg7xIH9aOLUp+I8jOpQlhRndUlFlc
qBWadSIhdqfSbgVetkC3WWIrkIzoeaG4W4FTK09rlRsD2RVP/rKMe9FuWb29zYTWFQAkAMl5eh7n
2W7WdNd/KX77/2+2ds9Zdr75GcKx/GtetsbW87+na7vYgH7Gn3//KV2bLeo3Ie+kpafR/aUo+iNc
W1H03+gsCvGdgsqYxtT/pGsbv5ETr6N6IFROEXssv9SWfRf9xz/4M2hqKa9QMHGWQTv0j//8dyLL
w5/l9amV2H7657+m/yrivPlnx1HsYDKOMnwBJMHTkNLFFvcXEepSMeTVlTE/LPFkulp4LzXpvAmD
YkL6P38fdezNTnKeDodKztOD1Q/xHm7Z5ewkp9j2D2/tr2/l40FkfSfscRzRqRv53B/fSd9GaR4E
cX6o0vEQoNjIXFWPfxhOpfxNGfBPPzTXEM2jaukal/rjS9VtwtQv7/NDJwcPAA436qSeYw3V9hTT
yrYKAphP4Zhdkn4HSiUuZ3DyGQ0BVY33St86m7/cLeu38tePrn+qyt4/PB4HIhQ1imaUmOrHd8QU
wehiw5H2XS35IyCcmyTY00gsbqEQD5s0QnPbd4mPVtMh5oImsu6XnK2ODPDqnQKk+DgDxwGN1obg
rI1n8CFeXh+GrN0qLYyqeNgETvKM9UxhoEpZ+kZgkm76QNlTcDjnerdD8Nfte6ym7mzmfi2ZD/2S
m5slp8jr87MYjkPU3/dQRdwaoshlQP+fFA/1Qk8OzizFvyvqaF3TYexfkI24PF4u+0BqtrA/VL8P
l3N5kn/UdfCjzJO7fjpGziVVOafLBLCbndzCbKHhhL3RBeVyWQ79wbS64IXEHHcesuEWLlR31Eup
vrZzh58/K+Z1VDfJxQwq0pMHG9XTUtU+WQLzS7Qs2UMZWxtj6AnKmcm/0Mv5XKqBLJrLRQFf17Wj
wZ/n/JEYbhUEhJ1gIAXmYJkXZuTsCBbaZFGuovk3N7hqe+y91f2oRfrGQMOXeYmFgZJHaBp5uRoF
rtW2JQKNFrUelIgNnmTbo30ZHK2mIIcMIknsVg7dOpRXpmcPmbwdsuUpwVHeuugIi/04SgYcwFEV
E8ezgubJt7JTHkpVJLU08lmjV9KF1CxvJR/20gqqkhRI5w03wuxKAEpwjlUJ9ilWcgLgf5eDDNg5
SLvOTGZJPnCwwsNCzSkhTG0vinPTq5xa5SEx7PNSa67abCDtqCh3U9G9Jk51CWDjfFqM+3lRzgpZ
P2hqnAJhzZ84GH1nsvYIfVfnDDADgJjN9sAZPN4X4Ce9UK57v5R65bhk2eClFd9r1JI3NNMGxeyd
M85Az+GljV2Dzk4LjJrtXRgRkUCEaHROWE5yg5pXvac8cV4wNUrXTp6PrQsfdob7O9pnlt5Ery2M
qqtk6q0LuWL8SZ6MrD21YeIcQ2w81Nl4vFw6odEhYjz4RgJu+KDUenCj4f7D1lUa80uBbvlSS+To
SiAJ/IAx/U0Mgyl1c1Piolmp6twSBjsZbtaRhOz0inJR0P55cQiFKjbVxKCI5IvhWlukian6VOwA
SFVnndIy1rIkYZSVxpsOYUnu6zAg90sbAwVK5uX3Og2D/VgVoDu04lXtFfMBNQiTkj4rrgcaBId+
icybcQrHC8A3y0UsN9m1yOkmu4LoQncE0Hek2HLO28oqd/PS2ZpXNaptXMI96/b0iOf7qo61a0x8
w4WRzPIt29triks8d1UrH39mqnaBmCS6XSpFqsFbFpoP7UQZ2k00uWhDdcnVjKp7rQ35rcfj+FzI
3TN2xitJtuOjDTdskIId0vfOxSyENFLv9YPRPhUje5fXapuKvE8X7gIQPh3ul9JPD9YkdMuqdb0U
D6b4/ZCScg+LuydlxwqcEDtTe6+hjEJjZe+nbNrkEsMExG96KKXwZ2LDclvdIn1hGGvf1p841jBP
1es3LonmZ/28kYKwB/DX4a229/Oo9hyFUsCBXbNVp5yv82yoCc/K3aXokAEue40EoMHJGk/mniwB
xPXSXSBXRzXf4UR02WmVkiyUlyzo8DMrjofOBmjTVnHywUWGh6cyhwugPBAOFmui2xg+WBKpeuNw
6EeAYKF2jCcyqQz9SEAcAZPbsXqoh6OJTXqxmaWoqRtZKt6F2Lo2+td+LCx3SLvdUkt3ZIO6irId
1X1qLS54fbcfetjq0lWSnKnA9sLE8vGrebXxHNnypuyjfSgX0V4FVLBvCQeuI81Lpi739KJQD1Eb
khDY15mLQi3U+v2i3XJG8ppCctvhdymVos1sVl5Yd5hnQxfI6zG0e2/UMy+Ig2ucgzujKZ1dFDXb
SPiZF7qpJjs51n+cw7HphQVomSHaAKD1Mpz+2EpdcjQ8qSHNR/4WRiS+aBV6TvGkWZZdNt9ZbGh9
csWw/JjJrLnhLoviF83+aZaS6ZIpmO2Q21Y+CKfLZrqQgvlWwnS0MR26p5YiEWnf+guO3YsJ+SWE
A1jaQf6TznfhVVivoBRpl02hHNlAvK+f5Yb8sSp8f5YLBQ+sBxEtynzi47NcoR0wGEaZHuKpB7of
c3QKL0c9yPyaraNqEM0VyN2NUkI/cEYTVsU4bT+qKN93Oelshk1ij+lsHDKfD924o8yYNzl0usuo
nBYaIqQ9hbWvBNiWkLGXNxTJyjVjk5ZdUX9B4HpVLzSpy0R5DBgn+J1chq6q7KNouMcwUG9bs71P
JJvoxaFnTUXN4GNE42uIgx+yrg9wizLXYGqIYmapod/bl0Eyq5tRC8rvTadXMXdd8UNtpcu5T8oz
iDx38tw3WyMZHqSBtKg4OaM5SeiSqt4qQKgAo5Bvhqntwpn0XZvnPbZuOBKhga5rSs+UXtraymjv
E0yBCI15MjUIbsn36+95dgVuV+YjTNhAueVeOephkV6NqcGkrLO3s/joDBNdvZkGnh7Flp7qzVj3
rVsr04zTLGNPGEBashX1UvSjy6TzWFfcyGn83OCsMs3OZaNNGxiz9/KYP0ZEQbiqButN3pXtq4nf
1V0k4A0JNp5DX1YVHaW22k+tsyehbc9B9XGYuysSFX9C0YSrYJglKi6635BLaafTNqd/pLt63++r
gkdhMmr3GDZ2jdy+QCJjsYH/8frsyS5L2xVkg7Grd0BCHT/vVcblAC5ckizyc3g7jzIY593QGqh2
uxQ5cpuhurV1bOkdXMu4vmxBwLi2DFuMjSPcyG1wraKXdGc8sxz/vlsKN4gz98Svxrn9vUPMs1Hn
5Ekt4fkJt7qbFvPOAkC4XRaA1Fz5lFOYhRmxVNWzyTZMZLLFo1ENzxUAhfuyyV8g4ZBIkxuZUAp7
xdBviKErACdN7CraBjjdObjA3SgV7DbytCnqA3krr7rUevBnvkHc3kgRhzgrSuC9RZovRd0ZKGas
z3V8jJQCk34g+4s93gSS+q2VIcElJS7DvLyUabvgkOMeyCRfZhjt03+jFxgjR1W8mYwUX56yPT7a
7+oS30yaeUF54EkDD6wpebCL5tgqt6pTHMLpLYzU80ydvGoioYloxJ75iMSOVrzQRvSNoTnYQXNB
mbWpwtSL1Q62HHLS8jaklihHst/MxSVWAv6s7E7Wo9YX/tgSXlEHZzmeqLZvPTM/L7uNDfBsAZsK
ZQOnxndb9vqKdRiW13Gx1Qplpxs/rcbYYodXpQvbQGDc7zQ9veRscA5GZmMSp9dn8GV28zBSviwb
WeRI8fSansJ213eCNNKf9/VVWg3bsmGzr58Me37Wo+eqf5Nmrv24eOh1reStk+RNplyHyn3T1T6e
IVdWrwu59acKsARcVzOCKfOWFHhMot8nMcCJt1X3hpiT0sBfcunYqWi9K1z+N4XWwndUNuPgDhU3
TzwTJdhd5jn7j8KIvIFClKqeeG4QNkpeB6vuKUMUpVHFqM1Zhy2Uqwsf7mbSWaIcVeLxsipTygOu
cGe7Tan6thNdSti+VPmo89wM0sB1ap3cR8eXOH8lHOjTkLt2yLddW5I5zKZjftPqVyNfNjPk3L7d
EY/o2wC/7Ty6orfqJYW9QdROCJfXNf3G6AIfAb/fdJOndixFEIU1Bla13WP09kgldYny5qR8Y9SA
acJbDmGbwbZ9s6p2o4ic06JtXQ/bijTBNmMgFjzmyrLpoTc5yWbkDsxGMIHTuJ+dFtk8UYANJ3N1
Pprq8xA22ySGIOTI57Apz0KwCg0Ugoa8E9iOhX6hJumVrAybyQAPKp+DjdxJc3Ocl5RlVfptI+1R
eGyWZGPo5o1eOq5uNOclMkwie9AQH83IELvHRUEWhqlfJeqTooA7yRVyNotvWs+m3TyPxRVZaO4S
vhqlvU3Hi3hq/WJyfEOOKZ6ATwWXXdbv1JwHdrs0vZdz8TySYEKguZmzo4eSovxVxNG0ukxBzWJN
kXd5Gn8rGvsbfus7yPaVC2yt3YY9dYQchij1QM4TjzVv02G4wD2AEYidAVKTsp3y8nvehL9jabgA
lLycEe51O+mhcwwUmFNllua0IK2tNdzNgf27pg7XjeIzHtpJemj7sdQcS7CIU2fvCNfizuasgKrt
J/PAEBZHdUnvDZ9LYuvflRbJQGDku39rTZgxpLymB5xfzeVCBCKchpoeK7k2uzBJRC2WS/kh1rOM
l64R6nUxGoYs1a4Z0MVP5GDYx7Q2kp2Smd3fSMgUVbQK/uzo0MNBxmKChRIgCdGb/nT8qDD75XOh
hoeqo2UDoKWebqgNO7eC6cq/7KuzQNQni13Mhwoq3HWGMvHAp4rZvERNE4jqBuBHgrZDlDzAX53b
4r0QSt6LIknUR6Jz6+uiZipF9TSJOoqsZ0qqqk4l8m7b6EGppvbNlpL4wLPOkt2QFPuztmmdI2NN
/am1OKm6mAytC1q93VWhm9Frahv2mUZuh4uDg3IPW410bSRp8BIunXrfdxKJhHkVn0shtSLuoLtU
pkRLq7y5sM1cRotEbbmIKhPQQrsNVEMJKWEUanxcByGNg0X6ljlj/4o+bbhl8P3A+I0YTp3ttdIf
0bI7gDLC67RTzicjIxc1G54XMwGaglrxOJVT46GhvFpCypw82cyLUMqkxk5GzehHDeVurIQ8w9SI
XbQrfPTGD1MGURIY/WOKzoibMyyc5BAOYf8IQXko0UJn0MAnQp5dZELOGbmmioU1AgPzxiZQXMQv
tv0GSHvHZurUTvst53a6bUVJV4rirhRlniUKvvK99oNaSR3YiJJQF8UhqLzy2L1XjJkoHiNRRkLU
XS6Y0uNdFUVmL8pNXRSeiyhBFVGMFqIsJS/Ir0ShmouSlWCt9FkTZezXh+ePg6X3o7MYcwhogE5K
ryl+/S/dSNwX5ezIMjRnYmk2yC8eR5v026bSD5E5Wj6EV1w3snn/9cuKft+fS+bXl/20ZOCda8pc
z9lhrEvgjwbnKiVtNU+x7W9fv9I/aXL+9QNa8scP2BOfkaWNkh2iaHyRwhgq74B2YoELHv/dp1I+
FiJiJ1AtrJzv15I2p/zpY/25U0V10h8zseOw1O2jLnahTuxHhdiZBnMMt4nYrZZEyw9SLLYwtPvK
jqwdB2MWgp5TB/ZfmhHclTn/+3fxZ17LCjVCGHXvnes//+n/6xjh+S2PId21XRO/duzPP7mO3Xx4
+49/sCfzdbAx4zihxw3IiDvkfx8s/FeU/3x7fnl++9ufcRo2WOpvtq6SVYwuAZsF/eQ/hg2W8hsK
R2w7zGVNwtbFrxQAb5goqNpvjFCx9CCtxMvNWOF/hg2q8huSKVN2iPBBIkCL+l8ZNqCy+bjQdOD4
QvbA4wm2kYpM7OPtH4SJAv61i7Zl0rHFxXSVkMCKA2LTuQ06Sd9M8+syYSPW4oEDCynOb8TeKk/q
JOlnhCirPiBOx3E5/6VbfHzBY6iM9RMOIeVcz4GVzwwz3DRICRYe9MBF/JZtrMjO76sodq56Sq3E
TUCO3GFoi7d12+q+UWixOLA554iyDo1FETDaTB1K1UCuWWjGFZkNyqM02KgdZYUWlWqXl1KlQsQB
HChFC42kWOvB+BZK69tlHXlTSodYhygPQ452s9qgt3F4mqVWre0cLagP1J0cv8fkvJZn8xzCEO2L
Si8vCIvv/RTU7S0t2YeoryQBVwIGmBvbshuJ7Buk9lzOlQRb6NTXh75RTU7vVAF0VSkkFaUndjB9
spUu8TCb3vSjMRDdmD+NwxQfOJsRj56FMZVApXnmSDgEvclHyRK1HlErcQttVu7OcUPGfqibOMAX
ZzojWvMbLYfjwkhxj1QKqpDSbZlcvES2Gu7DOr0bJHrhhnDA507a7KsBrn2p9m+yoTyRGKfuOKl1
rhxoNpdg2qmZ1nlJHzwoxN+RAOZcqhFMUjNziANvbcmb7cpV+zDzh4w6SQd35LIj4ePBL+dPUkZq
O07J3QSPcx67gJYajngrcvZmU+8Vs0U9ItEQx+HulV1MrAZKEOpsUqnBLG9RRj8irvjdsLP7xh6v
s7AhTVn/kSZjyVygJpMeVLLbFvV3bVC7nQVjgL66Q6sb5w+n+PyHPtH7T+TiQIxH7gaOCQI+HkgA
CNRvxLpdIk4gIjF9IlTX8Z16+SbNymXQFSrZe+M+IgmZpN3qDtnhsMHq8kM1yvvISA6F4QTuSEHu
mUZ/byHh8BWVDylpd6YZRxs9mjUWDekeeEGYjNsXQbQMIuzMcAOj690UdjkM7j7dhhriAD1YGAGE
0qG1q2PUNq9NO7xwTPxZkxJAL2cmqz7RONDI416iHJQ5KTjFchOlhuGNzfwgOR2FeRY/2FZ6V08A
C3W4o67c2ucmQmQKGNjCtTLs2Af3dhJ+1xLpPGJMQikXNbs46jNvgaXpozKkVrKYeGhIq/ec02E4
hpXEIGrRNgTQX00Sa8hUc80b46JmQFHddbCKXKMlLkOKz3On3QBJ42gfzdkZ9C3ZZ/RFI4OAcrcF
U+5WY8ICXGi1tBUBC2o8XwLsX7wq0c9Z0qZrt/DqVbib121KFmqbGqOXZdZt7Yw/5socPW0pY/Ju
nIDzX4H8Oe1RZAGDdOukfckWVdoENqjQSOXWzUU2iP6QD+ZDCOJhm6rJ9yaj2K2iC2Nun1NJfZjw
CqEztXe9NE6eLam4yy2OGrWln1d9twGGQJVE52eTqJRSc9Z0HmJ8i/RwuhdDamNIW3S3s5Y3ve7p
jYr2Yq2qR3gRvY+U294GVhLC0nRoU0yWhRm6p/E2n1X0+TNGoPiYAOiWDvVVwXQmjVLuncx84JFf
bvIA/JCTtfSyiV3vO/22V0vdjQYLCzjZOa7Shsco6F/snGZskl1Oqra4WDPvaUgpGwKbj5oD2Ymh
grUtpP5cVsqbUI+fbcNqGaTlBcx8uxDxPKwXp+02lkJ8H1asLUFO9OmhOGxKeNE082fyYoxY3JRp
dlHIswMqw0luO7ta/IW0OC82EsudJHXyORtzk3cdpX0T8AXlQ3mBj1/eGXIDQL7trMMQDTsSCCw3
75fq2LT6axmFxnnQEXXOZGJjKlABytI6B3VB7c7Cl8pqU5YhOSgvSyJt6sFUvUIqaX+wt+p5v6l1
2zeIHLkpYwNciBGKSndR/BSuwtbqwvQ8U4YfhZ5cIi8Espel5UYhDcHHitjj9QoYbywFdEpjQVpb
L+Y2AqK7J72A4Ag5nveFbJI/EWkk+Awp1VPZbAh/gtibNOcdUZ/bQUKsOnSvfN4HsvHoo4zF82iN
hOQFsQvVHw93/Xs0ytF1OERYn9ud1jgEUcSUEVCI1AMFSeOy2eqY3BGcghy+GypzV4xd7wfdRDDH
bDwqvYmLTTIuIj0J3DhWb1tFmq/MVnnRqLpC7j3s+gUjYFM6H3XrpTaVOzpQqYdSuPWUIqdLpIIm
UWz4BEPGlZsGKMTFm2INOJTzVvYKO3gjSiA/ZKNyu/TzAWDe5KqGDrGwLYuDVczXhQM4eiTVnhPB
3X+zdybLjWPZlv2Vspoj7KIHBjUBCICdKIrqNYGpc/R9j6+vRY/MfOGR74VVmuXglVUNI9wlp0QC
OHefvdeurDym3xPSMWWGB0mzn3OMgiig2uswqqtLNsS6WYBf3ShNHh3tOqEXuFGRIts5ZaBfdkq8
XFQl60+Ah2vHUpcze3bHYk26lTiZ7mJZqbZW3hpBMsucrGQuU0UOfUJ9yj1RlVeD09fNBP7OnSAr
7IrcLu4WbNUvdNDdLVMVUh5SmE6/ltUpWmd901GNccj1/Eyzl/DR1z+t0WSpKC1fxpKqpBebns9c
U3qdqtoeFI/9ktflYaXVyFfgGjmz0U1OSC72ppWSzrVSLkzsgdfZQ1AexIVzpSc/pml2wN9/SzOQ
7DZqcTtUhuqo/UwPMfWgz4WmfSUtKw/Nknin6g64k12TeRl+lKF9QVeTbsd+rn0trpadWgySqw0Z
mpg4dNH4Vqb6hhJmB5HgThkKfCDxXigzK438rNmFZ090BTWl+q0PUr7RurLk1UcIZWVBAFIzg1To
QzDMiKNpkRJhnmjHQCj/oFv5YsSWFvTK8JHgTU/Shv6cdZeVmRIU8eB1Udftkmqsfduupl2W9Iav
JChDipR9d2oFU38eYXAMU+zRwpVyn6+RoSWJ5nK52aekU5krVpv4A3nIjCKnVaBAGexcnFrlLTNE
/Cpa8xbgD4DnHA9bTCeDm9dyAepXf4nTKPMydoQXa+QTwV5QZq9kyN4iKYY/x+rHKOnKHnbqY6yJ
itfVfHLvzjeZbLmrZLP6V9LYp4JkDUYF4pFTaMNljJdjSwB226jNerJmmM6xwLCglAirNEQlfjI2
jTsps+ouqy4Oqs5iMo5D4yM2x8w1gK64+BpKbkF66jWlXD4VfVNMTqxcpwf56rVv7cWjlrW7U+k5
O5Lskw65rDWTKw3xyuoplE8T94pgXlgKxnLD65BQ/Emn3WhyEW/VWemxfExSeCyTpD/oabPN0gH1
T+ORDYp33rfqyPqFkKLi8kPgYSDk6mRdXT8lOazLJtE3kpp+NJwNXgY6EFkEj/Tc5f0mhlYuZwYP
U1NIexoW3mxKkv1B66P9NKVP0YDfQG+VCzluLEjKASNGdSosCze7xT5SKabEKVee6VbI3lZM5Yeu
jBtwMCkuh/lavNh+MyWHbjdava+wg4yWMNpHWZffJUV/38uW4qlgxneq1D3A5H5oGRoosKmrjdE3
/Dy2veUpZe0LeUSeT6cEeTaLtmi05pYqmFOxltanoiYDHWuqfmdRXODg03xIFmkHw23wZz19ZYo0
OGSvRNmbbvLVJD+1+mo54H2jg9lM9Ucf6zzvl5Xb2zhFmxyfGp9nZVvy4OohnPiTKaWnsKQ8TGsS
4bUdDBe0udLFYe7rUovvpJvPIGOPQ73CdWourWQ+jbUFxqU8TmvFXiB0ZlnwQWnyTTetP9IrKw1k
t9jkYxf6MKlcxUxO7bSyDyC8SAIveqRwlKeebmwGQRN0kyLcr40lXkQZ/eCdOahqKfm1aLc8UW/k
xGhuedZTTGZiPy5Ke0XM5TGQZBacq7SynmMr6Q5LPdSv/OvZM0/e7K3X5E3KXTZ1ikm/Tdi1uZBF
cm8SY3ygijC9SUulP462dQHKaW8Se34aEyOxXS3plTvA5CoU4FRy+utmCohk76+LyH8XV/8NssUv
KgYGvL99y817//7Lf7CXYAK+G76vJsNuyH9XPPDuXf/m/+kf/k1PeFjq7//1P/9KazA555MQs4lg
EZomyPxXWoMbf5fle/Kr0vCffIfflQZL/KaqytX6zB7Y+KOtkT8B/nmFA5hYF6+2+H8oDbL6G0s1
Qd4U/7hN8TMev7/ZGmWUC12YGBtlXQa3qqr/itKg/wyR/EHSuxqkEb8sHJdC8N3sP+VsJGbIpjJG
24NKPTuiZrRVsDV3mtsUnNZDWd6yMXb18BWVmf/3BXXIzdRd17OFNQtvIknmgQhyquZ+YBDhOPqy
tBxCY9u3Bbx2dk+dFj3Ch/iw7J1ejL4yHeuRFebUOnXyaqy3AnlPaBvJBrgcPnZFgJ18swyqRxxM
9+Ouv/Lzefpsres12atrz1FOFGfdUmt/kKvXkLYv9g/Cciy2htPEtqBbyzFYeGNOdbscKSriJm/O
N+rU+Dq1Zx54dDaBebBUMc657l3PlQ9KU8/X0gAVI1iNzaxf8ovVCtcyqePsDmlFOWE1d66mKexP
u8OcvKtT6dtNHLD22M/LBbuDp2cP83woKr/Ch9PbbLbpIKSB+Ril0gV2ACapt/Rq+aCDwh04e3fd
RzThf+F+MTf9bautH8bw1cnpF7rDhyp91H1/szbKSaZKyix60D8xZoerZqFA0wrS6EsfYscovybl
vl1ang7vCyvPpPuMoWLnNV6v5bGfFo8mtLOaysdKL29KcBAE854EEVcqiqjFAzHLKmE9i+i60E9M
UMkzkHFYgpeG+85WqxuOTp2w9nPL3cVikk9DD0rBBx0hVtApScItmaNGS/3oRiRdzVhjf0ut6Wqp
tBV6tB2qHj9L94xp7c7oQzfSM2xBPDEYIEMK8irjtlzkl6I5mAwBlG3uhkz1JVl1CtMXvfQKbcmp
hfpUQ92zz6l5Y3N+H6Qnq7WdqJd+1IV2P7Fv1qoX2QalPtKy04o7IYxXfMJb6F77vNfu0lp1WghS
ZrgTzd2oW4f+hHrmtdnLNfSZDTdzGDlqZmAhnRW8CQTxNLcYWxotb9sejmV8Gih74c0wu3udqs1U
g3VzCKc9mRZkB+OhWetASF45QS2bLrH5AMvZnQzpeRRj7bCJOVVtx7PPdkyr/KYt3Ikwe9jTPAFs
S45WxDofsK/mIBXCJk6HLb0T36NdM1QxDdFVHaxG79PY+67mGCkSedOu7wh67FzvW7stnHYcHvWp
d6psPM9m9Thbb4safVTjAXbhUySx+56E15fyHSrU4nWIJyzMOFW61jn1CCtuYGrA5Ri+ZmnYmlH1
HYb6PSHIXTasqDTVodXOiRneZkZDbeBjNlsvqVa+5vEAcI/xYGVaDIQFMt3i821JDGy1cW+DTnNy
zfhU7ahw6nJw2noOhunU6cPtEvGGGeLY976O4rLik1iLYAofC7ZPVRXo0bxL+5umea4lDsAcAgd7
oxiqnxvDzQC5bWgv0ELg/NzAXNKZbD+b2N5Myi5ijxs1uzj8sUooB2JPv6pnqJt6Qn/U3hTR7oeR
fbbU4HZen+Xrzqp8N6w3u9xWun4iS7xX0kcYobhObji+Okpeu41g929yEm4ULEwWfRGXdYC4XXUM
zq8iDAZ9L0WWN/QnjD97KP5OWV74wOCpUuVziZEgXgakyi1mrAjWfFgUxy5Ft5Vw6EwPRMb3xvoB
MHFxSq0J4tRbq3u+2xoVQU6+OtYfQGS6zD5xYlCRvZN6ulXbV9A74IbOvfRZz/KZph2Hdj9nKF8o
n4Fz8jKjtg7iB4LFJm3agKViOxgwEbU7K9/yuPIiY5vmI0KRHwndX4wdlfRIDAph3buluI3EDxrB
UfGYOigYlNVtTF3G2mZIjSJY2++02OnDxxiGjELNudF/oMS6mECdHh/AHN8ViumkLFTq9FQr1n7o
ToKdZMr92zLxZA3+Ms74jaqHXDv0ma9y9jQ0H4j3sdVmV9YbR1p3+Bq3sx7FDhE5CG5opE6nV260
lugSFr9efTvSjMGke0RV47if8Vu1teNcicOwKvsxxudYjwP9n4c+7F05FJ7drW4aXVT0XKOlVWzY
x5xKl2E32Tly3izdmteL+UXGIC4wOhoGpwoFD95pzdRLpGizN3badgQ46CiC6bhLraBRtkDcn3L0
J477apa5sYGHTwoKC3tmw1rWRrkrZm9p2KnpSMnRB0kIN21Zc7YHqnY2S8NvbEjYOVFllDvUld3Z
/Yee9U+QSAfkJmkXz93FVLpjktNV8/OCsJ80bEahkp+zZXUaQ7+1rlqDvbY8wJ65iQcqJqIpLJw4
/koshMFC8sPZfl1a6N4dbkXDrazXn/PSv2E8/GXHFXxXp3fMhn9eff33nCENEvwa0VBg5QyT5Gf/
aoZ03svoPa/a7//x2H68/5KgYdr75+/0t62VyW7KUAjyaQbEbDgW/9hamb8RiCAles2E6CrD5K+z
JOEV22LZdeXM/zJLwvDQNII10HsEf+dfmSV5Jb9sreANkrLB9gg0hl4OBt4/baWNIkqzcs6FB9Fh
cBMYG62TWiEZjTaud6HEqUVq2p0eN9FGaUO62eAZQqC0nwcpjn2AuVh8gX15qxZhOE+x7Vv5Ai9Q
XdyGbQ/Fi2TtEjmujgMGxFiOTPTl/qx02vM8MuHNU1771BOB6UXkcnpVQASHrX91llSMdYblNxOi
w4Is22F14LCbhV6uU5kwTgtRu2bPbg++uLEz5dmDnUu0olOpndBWZ1bJG0x5emWEtpNf1Rn+b61/
IvXvsWtcHDD9UMsaC3rVqP8o7P4TThPav5Y+kY78BAGqgGSN37RWGACYp8rVOblpirQgWVEsohbq
FeQcYfZNcy+9yuj4XTVXlXrFUWRaU6MEF10kxp0Zrt/8RpjXFDM6lDbcBaJJFGUPzhJXKOGhui9W
gZM2tteNNcnyHpxkguCWboVVjdBORzmwYutMMawnpWOgSNFNYchvkkHEyVqYAVp8eWarXcp1PiXS
7GNgrbxSYg7Op+dr54yTLfUT+MKC9HUzONADQywZJT5TSFvuqNCe1DRfth2+LSsuSxaTOdsv03aa
mVBmLZuNuwoj9TR7uUcRyV1DSG99PR1wRd6GKUBBwKIOYOpXymxAohrcJuNimXwl40RCuFbwccLy
aUmNoJqpwU2YbUIzee+7eYd5HnpnQ1y8yapLqLZ3Q13fQ86mwDhCG7Ks8YWeyEr9hvPu9lLNyyIA
7apsqqZOnbwVh5Mrx9EzssVLCJZ108nTJ2T9m7m3eXQBeojFYAeN3WwSzdUn6aWejetyK8LawlCx
zIbJMmMlGQSQ252wgA01ZvxYr5n/9DVQQwNfpjmCb+WEwz6QTiI5OTHR+lO3fqomTuPcznGnlfGp
V+a7pWfGGVfu9fNYBWs5/wAgkblqaALb7stdZqUPMT1LnZ4OwcgUfoCISBtIUc0Ola723kqHeVOa
rTG4i3018PX22bLWHR1Dj1WH5mJOw8eAnsfztJj9RrnuRMYjOG86l2ztrVxjLOdJ75SjimcwrxQn
M6oLVRlYcrQMP91AFW3Jwshb4noL1qQ55zqXHnSkM4XcnOrk+Klq6fYG6vsep/WNnUuaI4R4UDr9
SVryR+qQcINnerqRSmZ7is32soE/eJCMB953VrbXIaSmvHhjhonirUkdbaJ4xIpk2UC7AAXjLaSM
Ky3X5t6KKBUUxXAXluq7WZN/0iSNuWLoqp2aNHWwarzp2TUNko3P1ookx7rBT7LI08QSaAMmSzMR
Olswhbhukn2GYt7Wan5PkzErF7W8p5CZ88CoxTc4zjjwsr12barAndoqv8aquNDaqPLElVGgAdb5
RKu2FEOCkcrvVclsrveN0zqUH+SnjgjOHr6E1I3ZsBPNMnftGh+F4HjB+WEniNGwp+u57YXU+LU5
LsbiHoH7Q5ZWfZdEY8lMNN00egeNcdGVABoSJ4G6+xi5G+hzyQc2V9cg5oLoYyZ0O6u+LaMfbms9
05ls0dvHyDRvOIlqjlQLdvUrzVTqWNv+0Da31MntVqMlbNw9do1INz1mCfjNPaEsPhiAIGWfgyJC
mKI85SLl886ScAMM1PIoL9nhZmo9mW7p7dJwnDVwDDDX0SCopkp408XNXTQXW4zyX1naY09buxCs
fR4HQ60dIw2B2mnApj1LKdZP7Do8LKaGqI/K7qyV/l5u9e8eVf5LA85/x1lFMmEO4XfCXPKXMwpB
8ff8jzLXL1/4j5HE0CwmERh8vwtcfxhJwAIzX0BfwB3wc+74DyMNEX37OpFQlqRf546/y1t4bAQx
X0K2V1IBWxzrXxlJMG/9MpLgIiK8da0GovMEZhkJ4V+NNGk7h3MyzqrftZG4mwxWzlVDpE+dPgji
j7twnY8QxljkSYOnVmCgY9JwG3aldESs+rJRs/4Lijj3KL25p9MD33Fns5MajJI1cXY0JIWl0lif
YpJMqpS9/uxllBT7pmxz2alU2U/w/7g47PfqIO/6VvNlDL+oQvORKeVpKc1jhQLhQ45bd4TWj8k8
PZRKvm2Hq03fDB9gfarXUMF0lKcB48osPNHTozfjs+Cyz9ylb76TJL8LheoX04Q9RKkOhJmJvA39
tpTSo66HsdcazaWMCdtUUsmutFQBE6/RKerHt0zntHWtzXOo6Xyo8JeCscy4iQq1ClC5s4NVjtz7
y8e6X1jPI0kFkiHN1+U2adpRNbAkLch/QtyHXXuhMbALFHk8IcO1myZixGOhj3/oxpbmx7nEESRj
mp+f8Z1kvqSEr32DKQTlE1tQv1VMxdet9iOMTB5/sp2eFZGv/mDIKXYU+WZgqKO3twtonuY3yPNm
7gzrpGSswaWO3+4kmQSWOXEmto3DyZQ/aSI3nbqbbmuabYI2RVLA77qhGpzTa/vOvpQ7XxudKiuq
kWFIeVVhQu1JWe7tUXmJ6NzwVkvsY3BUQTxTYl9HET95Hj6KZFV2wxInjD9iwQokvs2i+wZqT02c
nIJzjkdPSUK/srtsUw3ZtlLGBf+kthOxeMd5krlZ09wC0+Z2uhaUT2Nc6jU6PNU4ADe1VZrlNllW
SKPxgPFyDh/HpaHmYiABNyxR41hkLxxS3CEzpXyQVsHPmhpeeLWt9Ia8jSbuxPJATkpOQ79VjWWT
UjLka0MYtJX1FRJaTqT1c8nKKFiFFB9GHpoSyQGeEOH92kfHMZqeCypUN8xAj6FYa0DW1eTOVg6u
vER34vdN+2qf7dhtIHpVecvXaqoLe4lOxetLKgcFPJ+9qwf+gtbgJmN3R5o45Byq8zhmyo+v9T6a
DXOfKIiaBSFzijPbPeiviGVMwkdqGaZXurS6zaiZb6ndG5vr8pFcY1MSdRsqKQrUkksnJy2LP7Xf
TYXilwUhGKuuf0hKe1yZRJvefLq2xTm4WKuNplq3/RyX7hStTLnAmgOlQ+mWF137roDNBTmNmU6J
605fO4MA9Vwi2JWLh7JGNIWUpCamB2sYCl8j+EBlpnxY4D1jDlENZK/4WmFptCRLJv017Io4gBxb
BXA3a8ShrHLHei48uIQD6+H4wZ6kA0n3j5LOSEb6kUpkfOWuGAgaLUltHGspyS7MROkLi6xwo4Ti
lR06qTdreUvHFPi8wZVSf/Jp/zatAmx3fVly4xv/0eR2dfM0XP0xvZRlfr9iRIMhdI1GY6jIDB2o
broywOofowlONQqZgtp0NtFq04dS1t+JLM50YYyYRpJRvSuMkOhiRRpy5ZIZdKi+Rd2GSBZh4VmU
EHlQYDVHURFpMFBmUH7Ls9DzOyBfT5GqIXx308AFlc6utHDBFOlIjFJGgyBD8E7JCj2dQ3Hopqjw
Vwplg6Wp71MjNzcjWlY4Fp1XROiXpJDfOzoy3SWhuldLrUdl8YfKjVMhjnlHpUUtqMDDMOBLcXFR
JmBfqdGXBGnFYyKTlaGl7WCyXcTvx0Z+7urXim4zT5K0F2NB0pUWDIEzQiDk8fLA4lQw8UUa/o/w
0azM747w9NaOYgZBc+rdWeQE5HL5EOYUM9hD71LQKO1WkUx+CjuFBcvPloFo9PT1SgivuTKkqdvq
pXGPHyPAH/neTin+sN7gDp1qNV8SlU4YdtRw1I9LhY5LsrZ00bRiUtxWtzFlnGHagvOq0trRLw2j
8Oes9ujJm/ycdI6koqIyneqSwUJ4Lj4yY77J0BE5kWfeEDaExvT2i3ouziZrmmxI3uGVS8ipUKAz
OylNM0h//GhsIbGxKNNZTupl10R84Es4zETq8qcw6WRH5pr01DyyncEomn0kdRo9CgpiddJfWrmw
dladfgttzIJpxn5plvgzI3Ro5/9rTsgtMIBU9su6rrHCFH+9t6yS4uO9R3T640wHIumfv8k/Zjv2
Y3g3DUDAoOCuytH03fW4s43fjOv/vnqhf7aw/kFukn/TCPOCJ1GBbkLZIEPw99Wl+E3Ba63blOKh
EQlQ6X8isPwVkUX/M52EFw44Ch8k90ihmb+zQv4QgjBY6LLbahpPGtv9lPJ8aQid0yDTO6Y2v9Nd
t6WdibpuquvLTtYczpHWXpMGhFCsqxz91sgbCYjs6o4AKJED6uzniVu2XZsb6g4FZ3HOLpBr2Yx2
xla9Lrfkwv7ByZzdfouva671mRDr6HUVm81KMykvttHhZXzVcofhaqjGYCIWu6ex9L2Ihuncr/Zb
lWOdUK3wNSvVo5n38V4FmEHjajtvp5FntjW2z/ZguVYSvfRzzqqjbfCWhdFu0Ao9aDQ9dvRS7M1m
vCQqsTdElJjUqka+vqXJSJv1r1Hmxtq3MhchAHknXWME3/otD4026Lo2AMLKDepnQ4nOkb82pMnL
laVwmWsl32zFQ2owRpjhWa7U2340OY6zu8GxNVrpCR/qAY5kyrrJ6raS2k21g8HSWyoxfasdd7WS
w25tto84mv14KT6o+Tovmn4G+tvgPubXZean1cDjO86YW9RqT7sya4j+JW0aaiTMs8EJmOJUUKTL
wBtR0bewt5i/UOqMyAe60gY1hWJuVJA5stRwfrD0WL6NlsLcLSlQ+mIqp90ohHYHiar1qbao3VCu
9XfeDcUVRoWxRm6XjYyu51NCI+F3wtsXMAmopNPi7I33xr6ty26+i0b1yR55VKJIJedKliMMibk4
TnSkbu0+sXYl98uNJrEcXrvy2IdwUBe9K/CPJgc2+oMvlvh9lLmpxkqcuBIFbkxphfJut9LqjEOz
bJUEB23PXfy84Fviy2c4mwJfazPpwsmayd7CQycpPY05adYoFI9qheG35Z/GGRob/pRBs1IVHCoY
b+QH6iSVU2My3HaL/dL+DNQuK6NTGCgrTjP1emrBwtohXdFb+V0Yg3FVRu+kEs1BLVko6RE/mjR+
LCUQiLDJdvQHYqib3qTBfpE0ufKJgXOgKcwNmFvCa+FibXqCH7xT+ChTY6dGIg0siF1adzPSiuyp
XHUulSJMDF2IpzTUPSWnQMmux+eiXk7E3PW7TCfC2StYcWPNvsOc2/qA300Hl8tXE8aoZLVc+61R
vU4GRhksrxL0ZIeCbOGsudjhyMBLqXe3Br5LM9aCZlJ+KHg4kSsWP7S655HnatwMw1Vc2me6XG4K
ibaacehCrx/CDzXhJ1mwCbNLz9AMRb1dkvYuKpC7KgxNBM1c3RpPcZG9L432CDUsOczt8lSvKLv5
xPwyLEiXGA44QNT3ButpNFh9Ifxc1B5Ncp1nmZ29iXWseJnN27cM1rAx7Y5VT8QDPMvr0cWj7sFD
OYGmFh49M7z75l2iRwfStezTcj5n2Dk/9TZ6BAl5F2Z8VBJzWDA31y+zuQCy46BQ5SjkZsRxFewb
G0ndDC/pTLOGxcxtpsputMHhQTZHg5+ewibnHVom8uFaTxeXTAuEFRvP6vVQZCW06eQzSnqIWd9Z
F+OTts4ab3x5trmhpCP0DUPnoNjUSoddZOWf764chTh+zWZzJ8p6u2J08I1pZO40c+gG3fhOrJdc
sxbvpLqjNr2ob+2FgGhuUn5j1HZQs30NAMc8ZE3NyhtU+yaZxsnXGvkcq0brJHjx6Sypg7nX8OHb
goQ1LmPGqrXZJwXe9kgarO0K6NkhtcEgmmUYjildORsl21exTjuLjkqUpUL5pk0JI0tjSy6tPI/Q
iM9mgevREJnMbnitLjhn8hNHqGKTrfK3bq+BguR9UlmkuXNhnS2VEWmIh4/QFHym7Sejm9+sbn4B
J2d40PEsX6mNvYW73p01bj6KGG+iTHXVrvSyKTpMo6Zu9IlMokEtywqYAvSBfBqjoiUcv2iekac3
MWwrMv2mFy3iokYA+qKo3NAT5nFI4FJI8Zrb611m4ePQFuyYNDqA1cEdFhnxdzYBvcsJdQsFP7qN
57RFEQXUFrllBBGLJ+KMjNHbG0Z4DDYa8+NYaM+ZOX8BzL6f2lV6l+3yLs4kkoCd9l4pxYPStrAv
aoVLGm+ta036kZ6+gRZ0Tgr4oQpoYRb29HYC8MHrd1NVOo1F+lrLFbXi2thvQA2XjpCbj05M0Gui
AttuRZTHhLlhqv1TpK1PYSR9DPq0j4fsQksZ+qOWP6epqvhqxeayX+xwwyfwIFLzczKLylXsfqPW
EZ/JRroZMLqy1+mzZnTSqF0/9U6G4gHpMJnmGlZB/9qBB5iWMMBuTxW0FERV3XtqOxUcPEKCBqs0
ev0iSZs4YWFvRcsbZ3xe5IAlCC0c7dhu4cFI7ffarvdRqnDSb6V4Q2nl/ZX8HS7RD84yHuUUu2SE
nTA3KPopPAV9sI45h4E0ljhMJ2Gxp7Q38VXJarnR6/dTrCfknDJvbeeLLkFOgvZ+wR57TzrY9BTM
g8duaGk/K5JbI1weB2k9GSNFKE3cPusRS6ApaQjUkbr7d8ul/5dtdhXqFS3ifbJ+9ckpjMH/dRJx
u3x9t/+cRGQ3/Ofv8bch2/qN4R2dVANy/bMo828jtvXbtdIRMLohM9pSPPEfG13zNxotbVNgGWTy
/4lz/fuIbf6msIK9fh2PWkPIxr8yYhOF/5N8+qeXjdnwl5xxuSxtletK4ZemYVF6g3U4MayzZF7A
tAVDOjSuor71XDVyaQaF+tLGYATq6jgtk1fWd2uR78Cw1MXtzG5urIa9FbNMqMQZIKefl1wqhTU/
YYX7MOT+sYmXXTWTYojx4i7TWx+Z93EznqGL0oxsGl/92m+05IetVZtCvZ3i/qmfpRuh7kGCPc9z
uDX66U5Y6bNuSKc1NCBu4B9uq3dpMg/1ohwNDRiwRTxcPgziAdyJy22LdMvRnGMP5sKt1SmbaDo0
xhi04XocQcSZw+iHhNSWGuUKnYfxIlJi7DV0Cxlq9kTEfcfWegtQFHaLcBflvewrf17Oky7vcAhB
37mY6bIR8mGaeyeS9E2PKmqq4w4EkkOf8ry3BgSSoYERhz2uNBrftjBGTeTnYLP2WD7EgaXbY10u
hQNC870h26mK8rop2TU8xauas0kky49juZ712O8VaZOv66aZc0fLIiAfw4EeBDQIiSV1sVBT1Fon
+PVbEH0Ge3ApRPocXVbJ8WB+j+0IV6lkvmYXlV79JnpylxtiV6zzp4hwW47abSIqtsPrQZoZKtjN
HZbss5DSsxXqj3HIonEzGdmxayv/mocv8ZywA2fZyaa2PPXmcjOucIhieznkffjY5OWDPG47FTtR
3e5Q8IjU2SzblVsUdEfhmaHk2s3Ya25GlMnu7XsdKkKMNgQhPkjk5rFoyL8lNp1jle2tIN82Qo8h
z4bIWmW8L2UkinAO9HB+GgbTB7SPuSr8MeF+LEaENRJcJbUGBmt2EpgEJ961GQtDLvZFMlK5Yu0S
Nb4sCqZyOfSyKBmdljJpJftG88UoTrZKZEFXvyeEZxVd2aX8TqbkNJuak2NgdbpwdeO+22vDGDTo
eZJVqVQbQPBZk8aJZ+1dlZKPmlVhb6HFD90hKvLN2l91XvuQh+cW5DplZdt5rHEeidYxQTrljFfZ
COcY/apu9H2qPE61cMbyDJdjM8ffVlvuJT4IVj5+geB2M6sOLEJNZSi2UfoKGqjE62uUMFySaV+T
Q8LMT1J33VVR5muG9jYiXTYlzy3mg2aQtnGaHEPpnOpUqsYY6nUSHTvmZxFbwXUmwaTCNFVXt13d
ntUSO6iqOcXa7zLmHRPEV9hKG0VIpChr/NvFV5d1L33UvYqBdSVdhqEWbgyUO2lCSuM4th0jY2aO
IxPWu7XZ+VKlHVQyBrJGWlNDNQXgtWg1wDXLJ8N2TaqoeC+qU4whTpIe+B5nij03PedhFuqai7na
XRkJzCsZSz0pkPPwb+Ga/x74kxmkDrAnP4mhj2GVEq3YS515ogT9MHNskKY8ENH4RYDDM4e9lpgb
okgPFRE/mbqnvqdXrrA4jBC/42NidsoN3Dqshbxl5aMsWurPDqmx8PMsAbSkAOgNXfYqs11+ukKx
YhK8IHS00WfdtITepFVPBhKgwJDW0WqK/qDsS2UlcVfxekrJvo1WXgSrov9Hnumf1fCfQ4ox+f/V
I/z0/ae958+///vj2rJ+U/43eWfS3LiybtdfhBfoExiaPUWKEtVWaYKQVBL6LgFkJvDrveiwX/g5
wgOPPTv3nBuKKhFMfLm/vde2b5Ib0A6s+3RB/S9N7GbnD28bS/ZqrC152//nC9uz/wNrlEuROAjd
m172v4EDwv/w/Ij+brrhYdr+P4ID+KP81ze2xeoURc+mkfW/vqkLQsrpqAt5EFUgr0PdTw/En/AE
xRCUAloQr7bbsqnhelZTTm7RILd35WDhHseziuAT42XlXp/IOjnk2ZxvARRMv3WNq7Qkf/KlvUkd
IlDhyLNFoX4ADQasIetq3erbWielHK3mcrpn8Zw990kxgOFDwvCzpsd1gbzDUa7NfVQn6TNZvWWb
Yong+tHGm8KfJS8HuxQHr83La2zX+V2rtP2ydEV7K61PoqeyjrBjxWP0R7HpPRZ1VRGIM0SGSjo7
4PD2/S5svXCjxzo6WY5T8J5GOiHgiLMzGJoSxIDV3GnuP0df5PmxrzPxlNTpfPEy3b/3bpssq1HH
ZYojmIFm44y+tzN93/7QX2yumI38dj1NmfVX6AGvh5JJd+mhEN+Htgq2RV4HjyN2oqi10xPoF+cy
1oE59DRTPamiq/7U9Ja+5iU+zJVbxPpAdQXpMx+LxIdqx/EEs4EKYgD1+Z9ElL3ZMutF+xIsJ443
t/swgdarAIDsrzf11qUgZ/uvXEb7XAwxwYQ8DaKVRUwJaahUzB7FEr0zeaG205NxN5uO5YU7ZYC+
Zm78kG4zX74nQJ6GNXY+57vr5/qb+xtB/XHo/pVB59mrwsJLtygkz4acMTYo7NaDR6hSquGZnpp6
740vXRoD62lTH4xa+86l+xDegK8hlCkiTQlWL0q3nlK7uXZ+fHSCl4b95KYINL3Bs673oqzDlZXG
gC3KXZ9m9AU54wXGKNAXGrFS4cYEiWfnkBSa12X7m3qes0f6rNaTxwKU/Ni2KUhOzANO23pvOSAl
RMB2UcH2crkzqsl/Gho8c31dLYeEsS+LST3m8acuCpzH0aM7h8Fv0VgON1TDGOJg+CRTMTHKRM5v
1yn9ZofRsO0jFpSkZhWJfC59xvn0DBgu7MHvOq71w+DJ8iQBm5nhK3TZgrKFwWIW7wXRtDWoJzbf
H4HDH6ssSaJk1jEviz2tmM2Hy9INvtqT4xPhbKzytcTYVNkvk1fAFszuuykKjxXwtjIX66GJEFIb
dXVspCK2r4/aYw8rETDTARd31nyzEo1WTlRvayd5Dxtz9MBeQjReQgLGoB5H0oLS7h98+nzp0IRj
0QZ/EZ3/Cad4mCQWCeaYn1yEj2WesJfTEB0dAWDbB3aKGTojmUcl1UZX1sliSVyjUayG0uEvrR8h
TGzxMa1JOgUrRyK8+TWcwUxc6wRdGGEFQOaYlyDPiv3geMklUBRv3WS4sMOEsWAUF7EGT0ufuIcJ
axRRceho7sQy5IOLymsIwPV68GDl0XCKHR1YLNa/6tntm9+petXRYhM9xzWGh5SBme+nW6F05qPj
b21nbO9MWbsri5bD2GFOkHzrXoRyo0fNEhyk7w/LRGqQaAq1RmBPk7H4q2Ps7hhJd0TdNyNnbCnU
LqtZp9J59tz0QDRkeo3EiBfVMvZ1lqmg23xJVhnv8UnVZhOg0V+Ev3zCpraLddLV0ac/dyP2kzam
1alAENwkxq+voZTTp/H50BzTyAftUz5ljZjmbbcjLJt2y3jqHKbPG+XirmzpqsATsjivrbJhbHHE
nuKMzzfQ3fesF++T/W/+vWRx8+PVtveYysE/5n2vd0ncgm+M/G7Tav0WjBZEgjAJDoHlvFUt4NvY
6XjcCmyhUTDpFZgWCb+3c5CpwXGtw9IPfyNkQpm2YBuG1IfSa7fbYRo/qkhuxpkx0LcWc3K8Or1r
OltsK+Njuh+HS+Sl3Xqslf8Cx2K6YqI/NY3oHnOjPqfCKR8bL2JUo9Yzw3aTPCQirL+TNhHfNI3h
iYMc6V9i/P+bMiE1vBozCUfByWdYpVbRXg0mkduLi7UESBtLY78wKcGX1PlmDTTuEFOcXZCF7ouy
OgU/y8GZjOXEcJyVGHUobz+BDhEsY/rnvra1s2qBrn/aIujWXQEKWhV6Tyr2XLSZTsA4NBypKSia
AX7cnY6d6lCXMFZNrfdRwsRPR56vN8ABA2czZ/CG1kkWyq8ubMQhqFp9AsuzHJsq0heBXweTfiF9
Hj7ceN2WY4zgOLuCeFVqPIqbkudMSlKl48gPUkefzcRuAoq9iYs+gGUxQcfwz149hhcWLOzN6i98
mBCOS9/Z2r1JtsZugu0YNny/a3IlyMo7Poqal3GDPIdGu7uluPgQ+eiJC7XQGB6k4S+6sj1Wag4h
OUp2mo+EokwuAr4N4MDo+L3IStgl0cIdqI/R+JsICQvxdgBt0sh27Y8okUsnwZjBYaBTcx3F6X1D
x+GYVs0+G6xpo0Yyv6ZAl2UkXyL5R5bjRhv/N7KNWPHHd7YZNcv8dtSrbnFWT0sv7nPLU9yqQDkR
D2LVXss7lu/cEBnGThR+qtVcQ9YMwbJzg+HFsdx+qlX/Ldses477zxKjwlgQf2LywA/VBEecUXyG
k/6qy/4ctRTI1x4ZflPpH2U07jBp6RtkQG9dzemnfBt8UKXcg2cFt+x9vqb95S4q9TpWKQFKh4UR
kPsBlvVOJ6QvMW0hGAb23VKxFsirI7D0NxqVP0zYN5eFde06Z2Y4QTHlnrx4v8K98Wiw5TQe4TPL
P8QlIeCSS7EB1t0thlVaaH+LEvc9FiJ2o7EPG4R/cLTXb4U3/M52eDHmIQzkX1V7j5Ah533rWf2d
sp1VEsWrTPT1zwjSk5wfKEN2V23afzDkjKeJhCMsVjxRcdQ5m8XTWJSD8ppOJ3tOrFXdGxdIR3cS
80tSEncOHZYmYX8/hB4ObDURm39yJqI/U/KdUfd8TunMGQ0bpGosN8CB1lyxLo2V7ZQt1mmldsPY
vGcNVoq8qd+oE18vwj7O7iPFiPcVeDFWtfZd0cNH5mPZBFn2mdt1dPGps27B+sGMWq5BmJ7nvL0M
lXhUI/DdrCaywxl9wJP/vlhlTL/0eAzK4T7KQ2SJHC3qzseLBKI4O6oaEwgTwJ1osrcBC/MzNVK/
bjuzWnrOIm7EzVjiB184obPkOxYLvNn6XGrYGqZSX+GSXz1NxBAEAXfcUq9Y635EQHnOPbJHadvd
anGWa5YEF8AoDlwQjyQeiwPyQg/d5MvN7dcUUGa0C+ugv/d9yyc499xXxVtkoFSyy+37vHryJvNr
wgQkY0v+Sw2EpnTk4+3IgxPwf48KouZV5faLFr6NU3o488yiPCz1H+zUBUeAjuDsROxLeqQAKpB5
5S3oP8HyGIUN9qk2ABVZ4XeOLcoSuLv/va1zBiXXaUga3wlYojjUR9AR0IC+D2ru3nOB5l02xUU3
7bnuGGon0zxNZM46jI3Gil68STNpAF15JgVwKHRmmDGazZBDpQK6QZPrvyIKHifIqDoNWaB1PM8Q
zdCq4jPVSnvf7zehMz2GKRWOcXBP5QWqgiJVGeeNOkBXi9oNi5/zvGALStMOP5fb82GE8LQ67Od0
/9FgYUqxixUdD6BrA4Fh2qUvbR+E01FGHSZJZ/7h4Ae+fJqZRXEBzndu6jBTLYea2TTntTK4sVkH
jt09B3NKy2WJf84qvTsbytwZjeQUC5ZoVfHk8tPQM6pDRaSYnN2psOwXycjj9t5Xr9gm+mPwQGOS
JrPmrd3FeUgCsNaqaM+8k8421HHLkI2wCdSlHOJR1O5bG6B5VWXAUEbwtw955B6HcL42BSuDmhTw
sJpAZtnUSDDKdadEWM++PcbbgaiKNdT3xRKQjgEpHY8ruFKc07J7CQeNV8yG1XRROgn/JuxLguIW
OFH6iweW9/Ass31elVSRT8OOF+hvQBh1zevxTBcIKqibXizjC6xCfximiAmSUt8U+cTgE9t6SxnI
s8jFpW1ch2O1Ld9UGPBg+ug3SVTwOCwVWJ7WPTZq3rUNuc1Y/pNhogkZ8FHn2fIseLfAh3qzHHUH
HMw/1NWLZwgzAL9u147NmyXsBnrCCTpSFp6Btg0WWDtu9N2UufmYwpjoy11uQSXCcUDFi3d2KbJd
jaNit+9GFvfengFo9KtNVlC9K0a5x1L/apnwoEP3XzlZJWeBWo5eibGr9/dNRxh+uI0hMSLvMI7H
qEVzHL2Ep1uOz3SCgO5M+ojf5+TuijC8NqWHnJiPD/i8vsVoXTHlHZSAsktYDNdHfOdIN933t+x7
GDEsW9oBoZKrtfL4RdTq4hbOHwnQbe257Rmm4I8RS37pYpwxoJm/Zv4vIyHBDT1kcgeIa08r3x/l
2s2Gh3l4ctLcHA1JcUKD3BEwft2Y1PFHTrfttjWpeqyxg1yjjEfKoasklBimRYHge6uCb/vxKaef
bx3XE65Z1Zy9LpRH1U34zRrrq56yf0uffQq/HND7ZLuy2xgKfSj/EECWfxotHtgS5BvuEfDkRwRM
ryv3oVOdbaFv6LcCSkztR08UA730VjUf2DIG0JSjE3iSH+pXNEZmaSBwiHqd4FLBPudQ4lpRN9MZ
vDf2E5885MEgyJFAUzbu40wGdYwIbNnBmsezvh9HpI/SZa9BEcl6zNAHwtw9wh8hDtNDxq6T5wH/
jZads7eskTXeqE44IA9hkb44smYr3ecjOXnsoVAfrguTQKH87yGfVmn8UKQouFP0nRY38N5Y/DRF
hOwt/a3jIgrYKb03sftYxxpTASO1YPKaWYREccss276qtnPIksNWzvITjS7k8DNA1FhjorWhcVpr
jWc8hT+noduzLbT5orpi2xUzMdMelylRsVxQYA/yxzksluRvKrh2YrtNQgxEuRol+WiI3krlDg7U
8HcS9qkOFvyRKn0A57NboKUAvM/pvgFJIPt3ySl91E6gNhnFrJu0S/5y1F78OHmubtaOvkA7Knlh
uJKouiuhJCfun8Y1j1PPBjsEHXXOEngMnf2V6+hnwuWG4YA03GRb9Y7h/Oo0jrsWRcSwQdpxxXt1
Z6lxujZe/+6wM8GAykNixn0PnyWbwA87zFZjV4I9YI9g/BcYzlu3I1qoh5EvKf4DHD6+O3yNdfla
kPPzi/YRtWyiSjAi2d3kL9VcXaXb/yYJgdyWFN2NBdhyyOLrSS1rZwXNmWrB31KE5JE968ljMWJ3
C096DfwpgBATTrx4Ft59JU+Pn9FbYC3Wl7Y4axfa1TmNYWGtJj18Dw7c8zrwd+ydmEeDeAfl7r6d
qcCFep742W8Bo1OPAftyo15TqfYlFopVh7yCA43bSTf3b17uflURbwKF3w1DW1VsC9t9qDH67bve
to+VSVz6F3wru8KAmjZzzPzAxWmTquUPf+K1p+onuPTbsfS3xJjkQ5J1zZ1Hvd+78jBvUuKDCDTm
f6doeZzndmDzFT6zQ3jFhWQ2FKGTms+Ct84YLh4zarVG9JnK/rnIqm2W5H9AUlHHJMMX6Yj7ZtH3
BYuXpavvq+DVFwHMibp5z6V7LK35Zwho8rHkA0j07cRLdOdF+KiaCFAgft2/dQNTRLigDPh9hMWw
7jjoSXuqjcB806oWh5B1iOk440H3tnXgZcyXuP91mtyFwLkxA0flZhR28S5vhwum1CQI3vOKbhZV
ZjthdcehWc44jncSd4WKuptUn72VU7arHbsAz1Se+l7h/aCKxumvUzrdc4VtIdDphzZauHGAMex8
YHjoAvxeG5gKVJHFRC/6Re/sKn5UFecO7861cC25ovyWZIrdXiYrIozlFszP5QP50XxfzOkhgSVW
+Yi1vJ9KO3uqqAzyjbF3oXK6TQCak3eXJi3pYNttKJXhjuAVUBSFTvS+szh6MDnaz2Z4J+FyyL0d
qbQYSzf9bjXazxwbe6XrbwSx7VDY43bKHMGeswQi3gZ7J6XbyE2iHeCWB1BX9VF5D/FSnCw/Oou4
feDieQeC61/STausdF4MxWtbu7LeYHMiHLWCoX5+n9L8wPqMGQDPlKC2QLTvccmkTV8KcIPZO2jz
fMveK8ndf0ry/QLjDEbiNHxUDiFWe2DZyULXSuQd6ilOJiK3Rk4gFP3hcSRSgZlmfqn0DMdtvOMr
dcaj9KpUHK4ABL5hWi7Y3eQrzHSnoIku7cJeC6P4Klk65zq3k8v9al4HajzxpQB7Uq+h69xcUyks
VevgFd1joeWfomNqc4SE9x/GsEu8hIIk2Z/KDJkvYIUaeM+2Wx2jKXroidNIt9yYovoREyIXcmS5
dtDIaAu/89zbXVl+dF2IFx6bXeHqfZ3ubXe+BHPDKTA0ACpqVr4uV2iJQ3tKA7kVfUXVG4O+T4/1
emEbiXkGF+tMomIY1hnYtEKXdxQkEEP2qqMqnG87s968sbHXfTdCw/LiH8CkRABinm9bcdbBnJyf
pmHKt1Y7du9oi17RJhuyMXqVMp1nXrrp5+CvUOPfisvSpsKOdE5MMXJMErKJYnkISn0X9kuxy916
g8+AMUstcOIHDy77sx+Md05e/WqKmV5Dm/WjHwgJSo8PRZWxugIUYvTJodTJoZfbcIz0PiYCSpfI
dBKuID9QlWcvcQ6N+FNy/djO9M5xGf/OiQstPuJZzfLdGLW3QiYl2b1GUI6qOnY26C+EsD/jKn2x
lTlHKtnVy1PlMjj2wcZW0S9t4RufzUQkvA+3kt+N3e2yJadbYoBLaL0HUhwxVRNOrA6RUW9LmR2X
pvg389nOAePKmD1TzWJxzxt9cbLD6krCyazG0DtPUXqm4GHLlhOgGsi30bGKbeyG7I8L5NQ8VPPJ
zlP/HrAXNriMTyFGmJrfCpcoKoK15s0bP7ZL8bKAHGQ/wniLI5/kQLeVXO92iuDkyuj0JZTI0FHM
mYJidAs/lJved/csSD9Hu2SMTXYirjx8Dv5rmEjNHsV5LOHBrCy/88DnwQfBY7Fg75va3Yykue3n
ezePvk33JCc/E4iisIbn5pu3N1dCvK1w3Hl03Sy9jKNFikt8jtoZ16MOdgKzhHYQR8TAXDKuXTy4
+4hm7hvw6TLwZA2heeYC9xBwTvCfw/AcRO0xdvstpUwUK/lueg4UwRBprI9JlvfQz9aNlf9jpHwj
+Q6csLuRDZnfjkCGxUoal1W+S7CrvmmgMmTvnYSbtEFFdFgQ5PGPG3E2UbZzMFl+Dc00rV3lBJvW
sgmqLQkysfwd0Tos3pw4a/Pm1LByMdW0wXLoXltCMQdu/N0pzhnREKKZcHlfriwws1vlxmt5Sy4P
jh3u2dm1IF3DwxAB/7atx24igovDF33V2IcsAaJY9Nhmc/fDm/jiLB7eM8oWgh4CsbFzcouwgtNN
5bbMLXNo2fcqCIZD7RfoOcUSvjR9PFLwskTdo/Ha4EjlR/xBJnO+Bw7bfgYUHbAXMGlMkBxE9o7c
BmGqeKAYcQDxA6SJagc/vWLxie0NNlKW0rE24UvV2dj2rKTu7vVEyzKHbqLGXQND8ci5g3jgTngq
8i9Scv06DoZHvIHZhmbhb3uuzq0jdqaoSb+VC911pN8UPoEBy/ZlQS746kFyPZqqSPl6FtE19RXC
/TQjpVVR7+NeTqti340Vn1Xqys/CVg1fcWZgjN5kAHaE3N1N6zTLXQ3CW3CBISRedWG/V6mfwZ2a
7Ocs8/x92M/2DnsnoTIEkvhf5xQWqxuEazkW0YmuxRyfvJdtEzH1O7JA5GP4/VGiNOWYeJ3oktHE
DVhoAiPoBz0VrU0nf+acFSiIxptfgD9jSW1luzLYzQ8B94g7XaXlRZA1xyqkSD3qKCCYvzRc/Zjs
E5KI0wC/PM2n8aiWcPpKw74CT1FyacaEu7bTgeKVjss/xZjYQBYeG2AJZ36jI8Z3Gbg7q4AZgOPf
pIeROcddJ65UBQe2T9h/EWGK5bOSZm8Hef0weybC4iGicZ12jvw1aU96S4Bt4NMWxeuiBkqqMbLc
CEgOccup6PV2KLv2IN2Z6/VSxt6x7mN1GiSz1Y7uad5EQdYQ3VwG3zn3qWZuUjC0AE1WO3eK6Hyh
G+mf5cw3rihAop0nnRQ8Qd0BOqdLgEmbOKfHE/sJTpOfVhbLJeiyZcemVjTQ7kv3r6kdc/WXzt0k
KpbE226ab0Fgaj+HY3dKEYIOpan/Rr1eXhzHave3zP6Z91VyXubeXHCrlo9oGPOxaE298xyZbp3K
R2UIOv8YYu580qhYGKVIttklEpSquMQTWWh9/cBdh7VcNJL/XU1DLpejM40pijrf/i+ZFeJCOMI8
Bi28u8jjwr4GxGrde2g7287ks1pZRZz/HeNM3vtZVD1oB6uLo2P5F5aGnO9K0irFoWUqPqOxY/63
RW4Nf+naGdeLIl1xaO2u/k2tztt3qZWYXdqwBzzckGKGXRNNGmtuLawfm1PV4LfJIOXnm7ociZ4u
mmwvIVITPHKAhGg0ZU+wFiRZdqjqEdaC6Nhma7BK7s5FvyBGYyVPdmdRdFPyEWB2tQ8JUOO7ZQQ+
iUF2eI/Qcrd95QC6Eio99l1p7iXWp70bfdRRH+xhJWfxStES+ZwvXk2TntdtF/dG1iIFmV2HErwr
lWoj8Tca1Mr9xBH/lOjMe5zHHLcM3/YkPftKcxXUuUFrj7QOO5K0Kj5WXrKceo9mFEChEvZuGKHI
7KJhfHTDKlmTH84o1mnYWtqWNW9VDVHcS4q4+se/67zvwkbK81XWyr0k84nIEacjMThdYXCw9fiS
eq7w2Mnq4G3icvXehwIaliVmfTf5kzmjso3HsQ3sczub5GOyhgBJBP183TbLvMEUmdxLEUM8LFHx
UaqZIuwi/YR9Wz7F4UwIgOk7OqVx5VNSn9Iv6YPZtptmuvai9w8e6Iod8B3zNvTZM4XH2bVIVbpz
coniyfkpIIJZqd5p3FxsBBux81XY2I+05E7W8yy1uAgt/vpVb/9MaMWrfNBs+gKfDQpWAO5r0o8x
5Ik6PpYm7AgFVU34QqPP8lrzUsLZftPc5lf2lfGzyqmtWSnrRsGYb2u+GQ9WbjgVTFPoZTMYzBAk
zvyneWyt99zHyq4roGlBNN5UqiKeMHiG8zu/7hpmdoygZ0F3ONlcfNfVjIyDR1Ku1Vhm53lYkoyr
lu/9xX4Wv8PFRWYGS5MVyFMpcPZNg1r2PsU1sYmajPmRpMUMhAWPxDY3o36pCx3cKRwvW3gm3GWm
YKEpMPaLFw+TEU1p7Gxzz+HmmPFLLQrWQ0M9FtgOhCGu0Zf0QCdc/Qf6PB4qVxFHKavkOrh6eJmz
FDW0Gmu6B2abPZ5bcqc13dKiHWGNIcrscKcqWREUjoouXekCbTFNi4OuaxZbrZdqiqHO8bzcS1+O
8gC0UpcY3Gr1SPYC6TQRnX8/U4/A1NvMegNff3Ew4HbcNkIvpI7BNf6Ze964TfvmirQdVzcQGmf5
RBtc6yUogcOceJx9bFCE7PVXYjEaiswoeqv8YBVSdvgQtIqsLMU/1YaTmXBM7nTiRbW0RG2AmZI2
qHixfIaaaPjW85mN2npAb7VSyjkZJ0C/aZv3kafyPN+5VVu+E4WAkYmBX93PUqnPoHTca1E57K1A
Qvu7kAfmT/E/Vm1eEKXbNCq58bP6rR9cH4fewY2lvfF4xPZLh0fABe1/EYPlbRCJmzs4M/I3ZEG1
0q1YKHe0h7NvvPRoM51uvcCDXvf/u18Oj9n/3fD+32T90+Sf/yVTyv/4vOVEfXKiuOEwvjG7+ozp
/5kg9b2bJQ4iGeRC+kP4T//plvOd//BA0YLGjQRQXkeQav2f9nYvorbH9iP7hhnzb/67/xd7u2Pb
/Kj/vdDq1vmEN8KFgIb1Hv/9/4EHIX9FeEMAkcEhm+/Socs2Ptu+bYdJBQ8YCMCg92j0yMX46uk6
2rt1+AHvhD1FeZ9Z8EGNeKsXCsrm7h2+2N2QpSfRzpCvncMoucl2/Q2M468Yp/ydoWhHpmwtS2vI
TmXRHUsylUMdJ2sPr83GifPqw4McdmGa24lqufKlI9zfeFSJls69bdJPpwR6BLKAeDwkjyzAGWCE
+UqTltuplbLA6mkSJGn/3EesLQtQjss0gFZC1vbZtB2pt3IfM8kWA3/40zgGe14UxX3uN9FTWEB9
0MVSrO1+rLZGDc7ByFulMSjEIbFaSPnPQ9K+2jRNer5lX92S0aYBxANSDDO3SSCeDXl9pG61ZeQj
V9rIMH4d7O4hRZSH6VpeuskbD7NKu91ivOprUMhTkD2OSuAjwEhz60RI4G1bOTyU+S8koWDteOTR
qMU+kx3PaLMbdrhC4h2hwXFvQJqzsWTlLEtKcUHLD7615VV1Y6sXrxQ5yEPtKedKXi/E14glTfV0
VM7W05D8JeiLjdsgKyvUMWLLYmNzBo6LeO+s4QcXJGUMFqm7mCDHpqffDYUIhvu4pxz5T1PfMsHZ
8sERnK7xJHJ0dx0rgWB6dnP0dwHFijm/la/Cxi0dWBUShRjtP1Z402EG+zWOHvBvXeZRYX4b/jRd
/CTD8C52En2gyfYc8v5lCe5LtpQJdnRifONsy7VPfoe2XT2+MX7Gl2GwG3Th7oOMmv7yW3eA/FK9
KimeLIbJZR0UyyOtdAasMobxmirWlWO4+deWe3YHyiw8xNLVREkCe3BxrmrkxsRV7Za78CPI8Z8m
rvblbMp1V4d3Hic7WguBy16WF9qj1q5uzKYop6/ChvEFaQfmOjbHSX2xhxhXSV5SIStRfGHqJw8u
Rb3r2gY3Wd54B+Qv1JuaZ+/OxxNJnUha7GRZPrF+pic7qlJc5LDbuBpBobbLAHO2Tn6ovKIZKDGv
EW7vbV5I7+LxKliLkCXRUlnhJkIngn4is23nJ/NTFLi3smLuO2lVNs46CXEskpUqTnFv+m/2ISgG
jrv1lxz9TBWQ9I6ClfJ9NYQ5X9LqdfGccM35RY7B32ciHa+Lmbo/jYnMuvLt6pXc7o1HCmueupbi
tjvnQcGl0HhpvQms6UnJqL8Pbhm9GV/FNXDnr9inKDTy2/pOmQHzjFOg6XRj362DitmZkOtCkhDw
SbWxG9Hf59wqqR92h1diIwDr2AvcCRE072Xgxo+DnTHkzpkkDUyj3KoYgunbsiy4WplBwpNFUN2b
Vi1wkV0SPc6YT2tfLMWrYyXOQ8naBwvUnNDXWy+Te3tgQvNUZoV5gLqnT5UWDZRd+soRdrh7r8q4
l6QIdQr8IwkJZUCAo75hcYOt7oV+jf8HdWgQif+BOzW/m7peok+rhi/SRJ8VzWKydvlmSu8zT6P0
XYoO0clhvbUdonEhm1/UmAZK6tnps4eKBLSCLbZhTdi0drx1zJC90f9cbBZgVSsS39Y5rOY55K7I
rz4nmnNfcN97NK5avgdPmHVemem4BPn4VdxAZGUzJpr0bYM5teVLPFl9+eVj0FmPQi4XB8mLjU0K
AwNPTci07tXZbgkmWq4sN1TwfPmmDoHkN5kuYMhQwgR+wwXaU9c6/DE1YRyPoekkp4H0IH9f0NOZ
uXqLCZ9MTyDAzwL908ehhBYn6OeYJVKvHTfzq8g766hn15DNH6mSuWmcYt1bzT96OfqDLabxLD0b
ldIBkOlbUQzehOxJw718U3MUX9h0RH/ShC2L1VCVnuuGO0Sng5QLW0EIwsVG99n3tLPQt1Gpj4J7
6YPrpuOhL53hmlauxiMHLz3hiFu7gD7YVZK+zsKsesXeadHS60zHMNDmbunKZFfyXt3LwDeASWaH
kO+M7P9Tx9DHp6xsPkbOmmVVOzDD6yroX62GRHiJ8xLSemLzw3EdZc1MhqQJz2NkhvtksLKKwrT5
1r7buNFxrsOF8ANbZii+wz7IRrh2qKSwdGFYGz+/9Q+3fraZrJQ1NZT3M7WYy6pTWXiyWzG9Rxhh
r2lgl1fICp9jkjm7dGZz4uBXhLLUNjszkYIfOsvZmrEVf/oyG75mmh+58UUzQC/XPd3I/lsu/uyL
Zixg6GVBd8xgLfHdz8v20NtBt2MIrh4t1ru7dlH6EvT6FdVnPMQE/IizgBaaQ9yejEQC1rfGSoh3
Accvpx0J8P5cTkSwktIRaOyLOFDDO21kHVmHKAOVlZatB2Sz5dlLQWZbHpEWdh/vPYHUXyhY9Rmp
EAyLjK+WqdUr3Bcg0YR7DaBLpx3/Jhav7W6OMz6MXaLwCdMHeKSt5DnNqS7x+myXcMVehdGXBHe6
xPS1JILOluarNeLO1FRg0+O78Ud26xSlbDraVNn3F3BoUmSbukddtmhb3YVp8N/JO5PlyJE0Sb/K
yNyRAhhWO8zFHb67c3GSweUCYQQZ2HcYtqfvD1nVnZExGZnScxvpW1WFFH0DDGb6q366i3rnBZoC
sWKnD8g7Mza11UuLIhFYHKekcsa9V4nss2/n9FqIICHmxwAaNaV9CRyXL0wrbnPEzV2XGOYlnQZ9
m7kWrWtjL69TsgxCdWlvyoXoacURnvky0Y/sIa6WJIHLzM1k8rKj3ndjuBqnsQSLgcXQrqGEhpvR
T4dYrIgQL8bBq5M39IHU1pUo7uuka92LTWoq10bjbGd1vI/ZaFUY2QJMAHa7pZJFHTKP5DGncmzW
Q7btGFN5c1QdqDn+zuTUjyIeyHXhIh8oOENFFHR+3lJRYiV7i4jGtnUAkZQW0xmnxpTg5fWjjits
72poLDbU2pQyGyAC3qqe6k+P+7Yb6uuYPyh32HuW84pIvolM80ZnfkgvUrhx52mbo7Uo+TGW07Vp
0nwDTwLaA4u+v8h4dTPcRF51o9h0qRjT+KD3d9hUaNTqM0QkDJvZuAPUtqHWYtw4SgANgw54ipmj
p/DNuXfl0+I+Xgt3+q63FLf3DpyKurfoZc9Cpgx0HPu25b56wt55/RKC19Kj3Ye+Eeff61Dwj8ND
xVSQkLeo6huLLDeMFTxsJJh1e/bpCp3ZG+EcCMOdrdnt2bHzgAlcVa2LvlV74QACcGohd3bMiIhn
n/aid0a8s0KEUdXCNyucXTnZ/ixpB2T2Ou81fbavXkxGtFXgsazgvhRIeisIwvqOwQSKgNXfB7FR
3hKxKI42OT9ARzEyyWSdas7V6zxiQfdIG7qDT5bMgGhSZ4+zxqC/C8rpYRIdUU9m/lhHwnPmtmuq
seYdTWbfuxERNxS9c6CmQltNWekxjyXGTQnNwKPDmZ9DOXprabrqgl8cYAXskzfT8U4SMvgeC6Z7
svucvHxKDdrz0Gj4q8Z8ONiNl6FA9fN+cJV5oCIaBasptDXXLty6wIA7lkn3VkUR1iwvLY9ot5Ev
xUhlJHl0dGQ6Ie2qtDDLdDQXltGtq5f63sk6cWdI2pFNV/afjVL1NSjs6MXi8bYVEPRP2e8Nyths
8zOTEp5pxYgF1Mtw/gkABhQW1hIzXEPfoOP269EMLDbSY3xjDb13bCf8UlbDZrQ1JlxkDqr458Bs
f5eoYlwF9XxXz3XKyV8Uxk1JLGjjVlVyHLzAQKIPmKrXmJ67QRfPSszpGd9/clewx/KNoutuqsqu
NlRk6yvKMJN7l1a9lTAz7YUlwHtTaWqfxokdPe0s6uR1fD2DMMHmTul7wMR97eRasbfcWtuH+FRW
dveRY9DxnIDug8r4ghNgh09244rdNMfPS4m8N38PBrQtDwgJ+K9VV9UkEUXFOCA/g27eiyS8BIKF
OB0xXJcBcEYMR3gh8cV/sttuD6UBRs61htfGCuJtg6EvSu8mzGCGw36qL6ddXkfLbTqlid8EYJ2b
AcEm8GbvEEh4fKAROfsMaX/rqJzt/9yvRVffZV3fmZtQzjQiNOGwxxQVvpAW645DvjCSaCNCw7Pv
mjhmEGYhkCEwshmPSvrwgozWO8dzwg89BjKmaIbxU0AD2PWdtOIEAy3FjKl8i1Xk3DLkfbRhA9K/
oVFozsDbrF+VsEqcSt0InSer66/KVO1GFkQ7yritX1pN6hCMy6DYVe0Y77JWNZvOyIdPkWucn8ml
cx1MaPiWxntLKzu4wJUct0kall+q1M3OODufUFS7B0Gqyq8NLdVWRTi2Z56JPCzCcmkg+J2RCHzX
Wc3B0isyWe60tD0QBcgI+L7HrdIN1moTK5FB/0lOvGHr1IP3ffQsbYv/WBAh0Zx4n8J/3DUu3dx2
RbSnCbKGTjCG4yNk9B2TRhr7ugi3JufblZGU7sNYod21c9/vU/zIu06SHiH2RuNZkblfAduEp7DQ
m6vAlYaEaBmnPgPkcOztPNthTEgORpuYe5Dc9aEenBeaWHeeTkcgaPjWhSGSVSu8Mt6mluhpqPfl
lbbQeaNyy8w42LTtsB7A7nBi7uf3mURY4zepa95ESc7+3HQnVmYQyS0rxVZr6G/vEsbiQYD6usr7
ot/GUIRXWsdmMqti71yy/+LEPtBX4kYZbhLZL3eo8ap57GPpdXcAvwTx1K4bYZkcyoIhecp5xB0n
K6Nzwcv1DzdQhBX1Tsmj4BF9yme7pSKjCWGFYHYlrBhY06ZJnOCYjxkBW7f6pM7w08J1QT6WoVPK
P67NzC0uMZH+Y9sUyWY0BbnbmT5Euk7KaUvpsPYorSz5HieSvkU3nHdUUtqvWZnzMCD4c19kSpyE
3sYbFerqiehcD9jFdgpOeknPbZ63DPWDVG93EgcsMctZOa+5MdNST/dJcu8AmmWAAfoI5YjBZT54
6E3pkB3TwB5O5djZe7M3h7cKnx8bI53GL7h6Y/cWieoz1ZW4qwczxNUs64uUU7phCJC8JrPJ7L2o
rJgLIRoujgeyVk7Tuwjn194O7jBuslhq9NlDR8ST5/4/iJ2/hB//qc3htvosHrrm87O7vFf/f1Q6
GAxtINzp9sKZs00BpvjXOuih+Pi/0Hp/8Qf+Tf1wfhOWiyBJ9FfHkymg5P2b+2H/ZgnTMKB6GEss
GEjeD/3jOlw9Iem1wowvTP7p38KoEEvLGPVdaJgeSWP3v6OLOtafQ8SuhVhCvxgxZugjqFLyZ+yH
krrLrci0/vfVsTHeJsz9PnVcSB+pi1tJQkDComqWYLE0SXUeiNS9NVPUMOucE2KdUr5ROF9ajoVb
AD7RNgVQ5zcyv3EGFDQRPsaheRmsYZ8T5zLimlo8qOpIWpSxaDYxsPpeS9oPoZKeQXZaETMuX7ES
kI6kXDZRoF6FVj+a9aTYO+L8r535W9da93PJE7+Wt2PpUoOFi4GA2CHWacf2xmkCSes+Mxj4Opjx
B3QHQJ+GcU+EMULVIsYnmYBqt9kYfc3olbkzKLAhx4hRCIEAtnAMe9SpQI01A3SfvtZJN3bFaxeZ
d72K7y2XZZNmwHxpuaEXgJqJXRijNU5aTkNhGHyv3BxmWIDTqe9hpKjceVEOrTk56muuk+DqvWeI
H0fIuR5+E5KtgdWD68NRP7GhXFlDypR3FFB79e/jtCQjlf0el50g7If0QflFcEj15rYOTZwpHZ5D
t/yc+oneeJHQjD7rH10wMVdt0m9WY267fqT3PXvQhvjWUHhRQOBsspAKagsU2Dhnz64FdF2Zno4Z
3PyigWHARiNxhMS7yktQsWzjKVGUmOUTaNFO3CTTQH+EmjH6B0+W0i+M9/yRDOycDIDzyiNA22uY
BiP2B3EzVuz1u2LG+a5dXYe+0CSbzXVbUo2EJBWB3dI0UBZD9I0y8A8zij+DkPkgUOWtbujrKGOJ
g+DPVl9ZN1VAjq+YDyp3X8ZWLn3xr5ZG4n0kfW2qx7jEyBUERwJ3G4n+jYnxueujTVhpX8n33+Kb
vadtlEjLUD6zL3jw+vSRFDzWLN3dV1QL6736RiG5RdDaiOFYQMuoIv0L80hiiGVzcgbKky1+qtyo
3kp43nwDu4YRqWD3ytXSfhN0OjuJiFflUB/KLHxBRt1nmUagAvrb2o7CrxHcjVFrKEHA2Jnm3V03
qF2gxXvX4JTIQOXeGNObsvJeZ7oXQst5tjUqoLqQyKv9pBLkeo5GfpVRP2/OYtGfYGOkU/tZmHSf
OS5hoMSbn6G2YS9kCrMKF3ahV+9jKlVXQSZ3oPCcdSjKYk9PRbvtafYymT5bBFxZCVBgBxUY60ix
/yjs6XmYnO+WosWol8mtF4ptaiQVVSB1tpvDjtmjadAyjElQjyxIMvxcnKq/JkNnHczePWueqmg6
mcN1Us1yU5nOJwPxEFSHB9h5Gr2La6QMPQpE8bByTxwbjS3F49MuCJKTat9zUVwxmOwIDtIG0uU7
Gy78OkclWAMkoXzPvfYVeax8xOXRDvu+cU7YGLcMvIEECxauDlSAowpokpRDNZCGmpzbC54OkBGO
rasOAk03OCdt0mGYNepcEa/kPZ7R9pAkJ4rC5wK6Vv1GaTgqcjv4bpLtWpPCNGt8tJkprZzY3o7t
eFLSe5+UuGQGQLa+V9sUc43RBBvK2t8K2zibLScaTgTsHYsHSPIf0MhpSNEWjU/fc9K6cW0kIaHD
XgpFcA6ansNozOw3iNRVs+PHeDGSR07+pe5q0rdUoBUBizEFt1TXdaSnmr1RWuWqaunlLdVz5k2M
qTDogvrRtrqCMEpU/ahDPu5EecPl9OIZ4UUzsakGWfzJPvFr5Trfq0A8mbRH+G1tf0iVcRjBtmE1
oPcK/UIuSXBtpSflpW8u2gSdHSc7dT4I/VO8ngCiYyJQZMF7OzYdc6v5Ca3ndxd6jd2RlFOsmoPu
JABbksJ54Uu7Op0kQMp/RZQR4f1UjQ9WiokdKvWba2vLeSaJ90rQ/hN2cD7hYBiPSOgXp1I0SWaa
PyT838Yy3Re18b23x6PFkTtIhz1eYvbBVUpWWOdwLqsvHCseuT8eTZne5GXxpgfuVdVdvMmnZS/q
yQBcAflkmxhGVmpYjUG+r6hcCVe54MzeimvraTgyB+My9NitRB+hgHkfQL8ei0y8kBI+uW59VYiR
NIx0z15MHTruB7oXG+2VXbd3ilEX9nrommsOq37immcHR3nENBLtMwgObevi+63z1oddi8kVEuk6
K+o7MuVvMiaJ3Ld348AXJkYM39YS5Qr4lNxOGOZnlZyJmbPuat6DkTRYHiuNa884KhIhwmKSkn5P
YnM9i/qIb/jVA2HpZ5px5+UTSUdDZLc1mxm8JXJLSfnkazD0/dibdjGC9KqNOu0Y2e18JnpjYfvw
7GOgBq5UK0+2CW4tv0mYf0RpH19VQ6d857aPurI4PVkNOold3ETEGTb6yOFYUyXnU+M+LdPbWZs3
NNyD4fJwkdnmRDnCzOa6zHr0fXykmuAhOPXaBxPU6mJidsGOWmxL2qac1r5tIvMr19dGNuO8zvHJ
AsfIv6V8KG+BqtohFsB8pBvbDquccwZemMQJsXVqzIBao7uA+OH5140XCbBhP8ZuewRWcNfjrPDj
uPteGxQqpom8GrHLsCQHwFK4EYnB+XtnNSFTL8zUjhM657I1snU7THhaSodg3Pil0VG0ABVrYLIy
rghLj8JN7jGMIJVKNnIqTcQw4vqOAT41HrQnXKcTAZ0w3NYqIOZRBPuxY9RXVNGhzdW44dUoebKS
dTNGwbby3K0X6RMeCXwkDkpTnQXlJc3KK6IhaQ9mxnA/vONUDBxbBmPT2xWkYxJosC4KLg29eDKT
wt1gWsJlyhIyBgoUJr+SmMz7PCkQgiUu6RlC+2rodPJpGSaiGMymXzZtgnmOLshOTv2926Vy75EQ
IV9MVbMgJ/gYUXRRFExc4rk8ao22s3tmvwP4Nj2rP2a3wV+OuSR0NAiT3TK7bLlnW4hlQREyYEbE
HwbGNvii2H4sCQC3fJQ2emgbpTdFkX9tRjjz+rQIOIO4GaRNuFTxBg39mJk1qFmjupZhe5cHS4HD
cM+cCzNJG+yCcBmnF85tp7hqlIyZ+LgjVk3J2x3ZbzBOW1dVhImF6CixMVn4/0NsJn9XxGzoEneH
4KllgvXWF97gr09cx/eYiOCfjCfWX/yBP05ctOM5hiN/N478AW5yrd846zgCyPnvdpOlVe8/i2rc
3xgcOy4xRgdfnGf9cOJyMLDoAmuLyQHx93PafwNmLh2cMD86USzDIAGJgOu4/EeTiRn//gPMnHqK
Zp5Q57ajkxkbL8xJrMaat7XN+QS4CXPhlD1h2t7UXWRTPyq5b6qx97WmOndi6jeekW7pfUFKKKoH
nf/5JLPp1sTQwaKfhocoA2ldlcl8thzaXTobCdbSzY6GkynfNtPwjJ2BMkzWw5UNGmZd18mptcUj
LwoyT/f2SW1h/csP2F4YVAmoy+5Nx0o7KOc8A5ko9eYwy/iuAw0ws5EhyqcHVJnTshJH/cektJth
BJmSlOGW59ldJ/tjOaQPyH6zr6tgPMZTuSk7NmntMitHQE5A1tW4ugWPf5bls6a0+0zydoSOVz/7
zqYRH0oEx1xL0iP8hJk0CfhWYDBItepRz6P6iwM4Mgzwe5TZwW7R+WVZ7qE6nKFJQrv1KhjjYhSc
0apnpt4Y0LHcg1+Em85ajG9V1hvb1QG6T80X0A57ZB+JKVp7Uip/H2snPiWpOHFxsb8zseHEhb7U
qjNbnejm2Iam/NqX2kNdpO2qpM/LLyZcpi7hCp+gRUaZVzHh9iknHAzdXV7oxa0x1e7OoB0Gb7WH
+U46V5L/i3WB8ZdWMNTPs+I2kLAoYbsT5YHrvHOK0KCzyzl5NqfdUbifre6gyWnRzrDARWAjfctM
8q58G6euAmBlQU1Er84u2aTDFIKosSrHKdn1kfVql3DqbfOiVyGPai1zj0MawkhIl5qhBfexpeH+
uWxshtSEe5tMvsyBIGNNs9F6SDLCYlHyTbXplp1NS/Bqvoun4mFuS3YghvVtsKadsTx3k+lpsOWa
epsTlbL5JqiLZ6eXnyO9LKTRaz5q7rsMLRDAjmjGu0FP2GFV9m1o4S8yQ/VGILzYVLaRbV2lPeG9
3DEmC0n6t9dSc1/mKnqPvGLT6ES2oDhqTvEcWuzAKw9OBpscd3nSjzjSfM4J6dq1ykfH1g8E3CgI
Ku4Sw1rDa8FgFeiQqspzXGQ7qsieQnOp9yX8BEZ4Ob9zqhkcdW2m/CbnoWsUGeq+92lrEBmcEVeJ
eQ8n/NGiENPvR7k1ZpQT5dwORcbEjx67/jq3uIRqvSAwm0wgyzoiI/3schrpmsHXJ2NXBo2zcrTJ
HzCYddj2V86Q2/tKNGuqk/1cSz8ZOEW+hw9hBd/yecGrrTWrWJsucBLVM52UMZAZh5q+3Cbpb8Yc
pWAUKOg6BGjQQDCAVBNNwXlIq0JY7qPWbNaKweY6FfjaAwXt2J1ARI0mjTEZgAbzKakmVPsmZSQw
ZWvI5V9tN9sHqnNP/PO6zSbOcAJaiN2SMXDJisez5m4QSoxVZfR38OdeiVyz0YGIMsTRwVHD1qSQ
aK1EvI3b8ND0EppVEDwLEXxji3ayw9ZnkxrsWwsuS2mwbcVCtyEMDtAgeEtE1l7ilvcK/3sg3CAI
1YRhfyt6b4dd5Kh5M79s2m+9ggqTPj4mJfycuiIGHHU2Da7y1A1TtJ85930oGOcsHjbp8vrFUP1w
Pzoz8VuCJMehJNbkhGUAcyjPLnYDiCXGIrzP8PJskIFyRCrssbGT02Vak4PthXYfTfyhmi0yRZf2
TVJgpZnnGvubOV/7ZZ5KR1pxy6fPTqaGCNNPMtmVBDpOHgVcSG3Do4Bivhj4w3WLoWA3JY1GqVN7
hyBi7vW6HDdKdNlxJjE3STnfuAFUBjXLbZ1Z7whKT5YxvCVZgwFBD170GIVvKJ03L52sxYZ97jEZ
Ee4qOa/NN1h1uUPa+SGI7IdKRfQwMv45jLP1itZJR5kov9Has1ex8eH15be4BDErBE0H7i5uuJgT
74Z7N0CNaZ6V7HbxiEdjzLDrT3Z67SQCVrZ0Z+L/Y9+cyuZUOBG8Wq95aDiigNGc4oe2dJKjQkrg
YZXBo/OooiT8LVFLYg3w6tT26DLo3cnkBn7iGXsBqjTLuUmD2GHMneQcJbCoyOG767TPUerdz8Vt
Kq2XKIcklGNLWjfU2W8axfw9b0DJl0F0wi2aE/V3GBsobaczg1ul+D7XbWR/RUJO/NyIeKhRUKqk
g7VPBtY6mNybHMwCNROx7kPDUwuObN7aNlnULtW6TYpvkRuzO40RBQnVglieM8QAtpsj6/5cHRJM
jCseSX2crWYwRkBWcIIbGkl0r6EzSs7sMN05Zf+eAO3qe+YEHm1RR6VhFeu10G9DNZ2txCQhH3gY
oRnpW4gC+zyK650MsAK5Q8MNrVUPSvZyX44JvbWJc5vHYXTjMYzYxZqCXwHODNAVMzZc2oyJvV6c
PNMqYf/09JEk3WvnJrtaTMFN3tT3aVChflqXTljfcj1+hI9DY5CdvLRDR8rahi2Gp7xGSuGHkcx5
mo9eLEnshLHJYDTIR8L87HRvSZzbbx48/jtjJrms6azboOQPcTQKciqD8d5MBmkjOo/uATKMDH89
X6UuOwkveg2mfARBrx2SYdo4hbbRQk4vHg8HbmB9m3q9jiyMSFI69ChNs/GQeJWFySrZtCGNbfbv
qV6ZIVmrr3bPD0BN2UGVnXaD/53zeMcKIxuit4p6tVeOOO0BE8tORWOxNybsTIzF9rKx60tYk81r
XEW/ejsfqokwHFlxuGWftpfLfa7pYu1N7WstM4bXTXjkrRtrDRyZr9MPoE8OnWS2eQ6z4NUqFT7T
se3hweN3NSQ4iSB66RJ8r7jK7puWpXDhGYeGCFaeVLtmTNkX4UrcJ73zaJGj2taY8qjHcj+xLeJf
lYtXNVjcxi8dUknoZNDExtZvXZ4uXQ6KJoiebAJMrPiWX8xLyg/UxlwnxlaYbAtkP68oxGpO9TwS
p+mTA0TEkyE9sqLsLA7AtugfLNKb3k2+mEaZbJRHt7CpX5qEC54xHmUkvQnwEBdlL9oLSHZ6H4TA
UllNKdJGj4LYfsRAIbCzNHeAnaGGENfwC6fbZln96E6Qx2jPmP3ZGKj0Ket3m5vAoh5tH3n1LZ14
Pp4tTtRZEvmZ0zzUA+yNORS3lWv5AlwfwXJgC2X7FQtTejST9hwqC2YyZuAt9gzrpdDVN6ABl4rK
ZwUZquiSY9mxYhtRdBVttdcbZGG4ejtliH0Uu+wl8mIDSOS9ItFSVPPj1FoU3Q7hs4Qptw+IbDHC
SHCNMEM2JebBOg72VmU/ARaKLqlIkAYSNyCJ2L8DSUF7YitUdMWXnK0Gy3mAEyajJ84Dolnb+Q1p
jiOG4Wovc1ajtJOP0SzFKlvWRIONHq6Veu8Wzuc0qIdan2fo1JApc8UmT3m7zJmnVTh43rMDuRbr
+EiEQmMOkwP8IAeI+BgziMcSor00bvgCCpUzyLA2MpwqBlIWUZmbHg3Hw8UoyB7xRG6wkhpI9igE
9Zp+wEvbaZuxrq58F4wOhLe4xIBxcSCw95QcB0dbFvO+jfonVLPPucMfkNjlztFmA5pHdRf2I/YU
TfZbpzIeEc4u/USwVg392o2NA3G93aSZJ4rUVs3cnlSS3sxaF20EzeHZHH+TvJncnBhmK8mvK1fN
ON22oelezNDLmOKMPKmDeN7OgX3tgyG/hyYto/shGIcDUU/8kIaEcTX0EveqWFch1G5D4ERqettn
qzRdWmk/t3FEVCY1+DLAuZgiIOYOqhAaw6YqpPasltl3PVrmaaDYO6cScyOANtpGaj3iHiRfm7fQ
qSs9fYhdHuszWsjgVF81A951ODMy6PphM7kU9ZbEDxc2ZPs+sxlczdWk76uWjWBihy+O1e2NGX2f
mRv7iKYmzk0wK62PNtZd06baTZrzCzsVLBtZUPnF8k2a8L67OeQg4O7rsmtR9nC04CiL58Y9N154
1drisSjLd1kCQ1QW2OvAuvFapa5CpCxYeiA2sIH9tCcCm0bFUj0Obx/vvLaGt7giIhf6lcOESOv5
INSKoJvM+ISEPHkBd6rS1Ljv4+S9nOtx20ZziBHdZN9DrUskmMLPJLlGO96pOtpPEA1tq51WbZVy
KjUnD8Mq7BlIqTy/GXGFiUqfrVYem5DqlsqgWYskoYLXY1xBtwoaxaujJI+/oCVYQKI7MQ2Yk5Lo
g6kQFaEzFl2jazBFmlZ6lENzB1rX4LsDJFAMGO+ZSbUb5XboqhQt6UF6JyKgqarXpm01E8fnSXrO
WdVIapk15jvrtnXKW1dL7gvECN8cEZiDYHS2M3M+37QlnnAcRZRJNab5SvqQ70y/2q4NksmhYnx0
is5HiEXxZtu5+Hx4pusYFOsJSS5JA3PbRy5Hc+C7QyExc7T5nhGAve75dc6kBBn6TOYrcS/iHC1x
UIBL1NUjEwCQaW/YrdPkKAtrn1XiKGuaC3ugJtSyeLfeQt0fUXYxvvdbDbcBS5NLwLBx9x3sA6tM
tvya7X1dofYpW2+OgR2xEdLKL67qv2ROXPqLD+j0P0Qh+/YrcDng8b8TxB7f4+G9+FEQ+/3/8C8B
zMAjgNcAqJzhSckB+7+yWIZh/wY9gv+Rhdw1dYsX+U8BzPnNZNlDj+KBKD3AZ39YDvTfFtkLkY5q
FI8r8L/V5mf8Wf/6N7ccmPVS4PyD7gWPj7zwqIOTOhu3oDbu8r244xZ0Tt2Ttv3h27grsyksi/9F
YPmujIuupabwTxrbf72Gi8D342tYYaOPURoaZ+de3URfVsNWe/37v2z8uWf6jz/N9/Pjn3ZlypFj
5k9T43cNzv0zeLWt/jX8bt380ysspot/fabDx//533+8xPKpfviGhsF2u1m0+rmJ+vSuc2EIuyFT
mkQ1uOBcG0JLzgDjmA3QWQUuQTWxcRhoLoK6t5zR0O047I4QD4bEWM7lVKjbeMLqII190SJ6SJ7p
+4lCbGbPteF7fYVlGfoYpQOi9WcBjESxH1+HMtFxrEYMNjGVbMimeSvVtLWPfxSNqXG8Z8/IbPyf
XvjN0Lvy+yDJyLmVbTFpU7lPBph6NT3PMSlxEps48sL9Y+a4c9z8UkQgZ4zw2rUFntYej4IpnXWS
qWhfeKlHYATIn4NfZYO5NbvTM/1b59klCkSkEtJWNUwdBqsPYQPFoSd4jQtj6D70EjdhACudAWES
rnUpypc68Uy4BE21E2VXbOzUI8MEyNOnArzctal4x4SJvbzzYr/vWuNCZqB4nBpyyloYE4GR6K5p
T3BECyDWhlMreQky4V2ee9/cVJXY5TI2Fz26wxBpIZ4Mt4BXbtcnEQXDWsCE54ERsOdOUO1Ks6k2
WcAZJsEPSSyivyRC8zaFkde7f7iS/hx6/ONCQsz+8UJKNAjZzVjTdWOcNeAx7qlhQ0yufmw9suon
x7kf4oMnD6GK/2UTw+AVfpZ/cectt8FfXbs/GYnkYgmml8s85+YwrMOoF0TXKDtrVIVqBa1mt6QG
KRM02s3ff8pfveJPPQhE111FI7Zx5gPuHV8fVlAG/FT/hw8kfnXD/6TTuxPAx2m54enCnehMuSzd
43c5H0dTR9n7yTUqTtaKpykqXr/C1048JT4WGluU699/RPGrFWH5gX9YEfCA1ZAO5Xz2amoawhZ2
a76ZlxrBOrlAAmNjJW/IjyMeJ6mfui5DZFSoqGGM1iB44WGKbZcT9jPcAc4B8A41AONktl8HXCSs
KP/wbS0L7F/9/Mui/8MbdbvOyayCwW9W083c3w9Edyzoa2TF0O4+lNj/wzfyi6eI+9NTxPFC04nw
PJ4Xy3Pz2A84FFaCk+YLCTP8DUTRscZvyuiEig2VVWMYsKqfXO2uU/smf6jSu79/J7+4/JyfHjVt
15bajLp/tnYlCsTg0+/KRl0SB5DD4e9fY3li/9XX6iwv/sPXChVXGkaWTmdz1fnp6ZZN1xmGo2/f
EF48gBxfxWv0Cb9cDxt9A5BspW/H9U3ty528r7cP7IIP0+aBQsubY7YRK3X6pyetsdwGf/GL/14o
9sNb83RVqKTlrRneTtc3UlK6e8kx1QytX36nAWkpHhiOyYrTo7Gqv/79N/KrXYTz011POKjoZ/Kt
5yWByDm6XbWjhD1gruz2pnxiEDOfHC+5/YeXW260v/qUPy0CrdLyrlUVN+Au3EPmX2FAW9On4nPi
3v7Td/mrpcb5ab3uQzsDZ8GrOLtgp74Uh+aMu2Rd7YMH+UQh0tHbch7eRJdgg7S1/ofPtnxlf/XZ
fl6yCfFTPNfNZ0L4qxlrYXKbmJvG2y4xpuhmALjq2o8MwEwm3UpPfUUfAE0Y4h+ubvmrS+in1c1x
47II+nI+45RYdyr74oEnN00aKjnseLQlJC5VpaemfGtROqCTrorU2ma2u6tBjPpJmG1ifhd7OOD3
f88a4POd7W7y9JQWr0RMfU9OW32cz9X0NtNJytbXF5I2MKrSzR5OTYu/9aAl57a8esWjcBdfBHKW
uVa4ECoghFeVcAuZVLA+L4UC4fxloNZJ9+4F77A0hk0a65tAhFeDASwcP43uuwlyL1ORNoDp9LLI
K0wMjay8YxiK/yLBzxZsB7fbmPWumz3fg+trgsO3usOIjyyG12LEh7C9dIWzH22C9sOV7Q59Osyb
AFvqB7uM+aEsBlzOgzMaz51UbyOe1BVE1o3Z2TcmBkpiiZeaaevfXyviFwuR/dNtJ70468jdL/dB
fLLFSr9kJ2OP1yteF3cAEDbzu/dNP49PznN3GR7Euf2HBf9X64z90x0Yq6knwMIrh9qdmLHlrZZm
l+YQkGD5UjJkojJ3zo/LNzXVF918G8X9339o+xdLvP3TbUn7ifS6vJnPAN4usykZw1gbmfFQU9Gw
azy8NIl9kEO5sogFV4BR8FhJT9AUvLPUY7gEWuQVmljRtDgFiWfHuJjcR5spiGJcjKNvCa6sZh0F
Q+1qfcMgfEWi4dz2gT/iBq6gxqhGx6LK2D9kpDUkF9ZcmPfAELUKCY5EAkpXeKYSJGRsEqSvzXjW
nVsAuJX5ENGG8x+cfUdz4zzT7S9iFXPYMpOisiyHDcv22Mw589d/h3ruQsNXFG/NZhazMAQQaDS6
T0gy1EkKjfcbcEORsKKVE0Ur1/5SOJ5gHPcXVAB35rYtCAA+Kbm+9GfBbF+JHx6XwRbm1+La02gh
VDGzSAEIaNrlI4bxrtlnd4Ky/W/vCCZ/Jr+zC2HAKeLanOOf5999Qtk/CoyTlsn9pPwGpjkUmMAO
1LHx8bYj1Iq+4aqIcuLomQ0UibsDeCkWUEDoKKOhBo3uU4tKH/BOMn2lrCh+h1MHYgF5AES10kHX
6yCF2R3A6MnqtbVf2J7MLBVCXZEkGFBwnc4eCoQjGg4kkDP03rpGm+yUMua7aQ8Bl1oZv4kb8EeZ
Q2Oh+NwlevZfBWYx7acW1mpiTtyvFdVlfRXQWCu/NUhJZfsjnZrcmYMcecMhG9sHTl/AE12rAKOK
vp5/oaWgcMPY3CUfpEj0Ylvj6mqqTCmo1ugp9N0itUux3MmWSt7ryMQBhZm0LYIwJ3DQ8YC4LpE4
z3/B0tU1W3vUh4OyinG1VDynQDIq7RyGIla+LL2w3SF+89eiRkj7crBxaVTrCvKjD/3RLLMAaEkA
/eSwRBEcTqRA+FPoFZZhT9uCz1B2DJkUzLYDgohFX4SOESuh/xHoFJjUZuWiGJmzwNMC5YFifk7A
TqnNIuABgA7oaqo60YzYI3K1cf0dtR241M/Xamk2syQWOn9QYfOwVsiTBzjLIVcDgQHcx+/nf59a
GmBWN+nFGJ5AJeL0YHc7Sc8UTgPvVSlxLVHaL/En0OEIupY1LWz4Sc7ofsMPEPZkOyAcHN9Dx8f9
AANbI5Mjnvwu+mbdKQXLEOKYrSSz5SYL9yggP5/m0izpvwcGtx1mBwMS7iKFtYAcQ5k1m3x51p5w
t2D6IB/kZmFPgtJf7KXi4IAt/kFq4vt3ZXWqRcn8VU9sQDv0WIbOngZ7YPmA1pVCq98QzTAEtfmK
vpAs/nk+0VvsePRDZoeLb/NaAvh6cCJqy3bfQ6ZTEFeAw/ZHcq2ObaDzhrABO1wW5dIgbJB5gku4
JcC9QPmLVNFmoH6T99YzIVHg281KqKMXvjw7O5WtBzZiy4aDA5ybLIUfkXiF92cytsb4G4Ed1Xm9
IhXfzK7oDC63odsQ+AYNIhL4QwSQ2zADq+wRah/CFpIDCbf2RpmW5cFysbPzVXgkA5FffLdRRzwg
PhsdVkYq/crjsbDyRZamPjthMLQex6TlsemdSqud7lRtCwP5brpBM9aUtvxbcQhNALMUYBCN5Mqp
jAxJwsPK8NMwj2Y4HYm7cI+6NZnGAyLIEL9KvlHT4E1GYC/A3gjICRo0fwKpkArdR9giQCT3GzAl
9zoCCwwalSW6clUc2eBdEjgVgKrqS4TWwuA05vOft5QvsLMUleNHoEnAx3Rcl9Q4Ylvva67ejcMG
kPa2fYlFXMUaUwoKmiZ1a3sGODsQGvBzgwx2DFDEvi6CBJTCHdvkGLviYZbByHEKnf52W3GgZkdK
UB8qgONLVmazaCWWLZ34CfR6v66pgJYkM/1w0L9UUQsVhC6VkwVVkEcVMUytZF4BDkWFPJDiWbHM
W7xqRFagAPJs40kq10q8UrR87GsKDO4ssIJFA5oLRHudPpgQOL0hiO/JaBHCMSBN6H4oDbMrMwn8
plDLE6CYSqeoAjms0elGm1Dua90LP8YGt8uAFCSNZd+FVQ2PhyyMBZhjR4Dx20Lp6vlXp5Y25Swe
R4SQAUszHTvkHgpemhSqM546fhU79P8g/MyoqGSnO1J4Abq1kFSqt1eGXjrxs0hdE27c0Q2SLmbv
vuRq80mZw3tGY7BQez4Es5DgsLMY7JZCR0sRhkD339sFV0YvTrla2akxmLkK+K+efMYHasPL9ZXY
8ofMCF56pb1KNswPd0j11E73tnipWyDWre3XhSVnZhHYB0QQdjv4UVlvQs05LeBFrUB+C62KXM2R
W+N1BVrEL30gdQjqQ+4l8NQGJoYGGsXlNoTDcvtL0ocuAkAL5Jcj/B2LBI4jOgOeOoUkHXaCJlqu
IuRx35+v5AQufxS8Jjj6/SFjEpTGW1grOmje6+DPGDCI0GBj8eJpr7hFjd5gdVKn7Gqz9oBZqidN
vcT7IYWS6L2yxZChxcZy72Sb2Oj11mJUgCRhUK5PGsWKYHvWcKCg96AkX88nuzTXWaBGhx82FNPA
vM05KMSpvQbe11ZYybqXmnC33Xp3EdAkFEmy6bkJIilRqrwinfIrVIQpDbKG6vM5LD1pbmH+bpAa
TXPoY2AQ6YwGt4C3+o5XUPWD1swbqWaWd4j2a3fHrYDy4Gqb2q73nyqPARgJS492SAlkPZQFoOGh
FnhhglVNyClgIwmgR3INhjY27V4qt0R26HhoAcnule7OHiTRgJb05BR6xDp9BIYMGUcOu79C7wgC
Qu56kOhs+F5kMiC0UKVluAN8vkTJ7Cuz74BEAtQc7YOfxoW3DvZld+UYNWkOXo3e2d47wSpaZBTw
qZ4v721mj2Y825wixRI8qFaU06qRltiSDk0tI9ZhgquKxqjyKphuJ6gybiDB6ACdu60NcsMdBuMj
1vKX5z/iVp949CNmG5Vv6R7IPiw7V0DBSu7eBsIqE30wml9gehgQoJDo9nCWAitYkd4/UVoR9+UL
rppQgY1se4XqxA5SxRBnBK22d1hBqWDqFF2e/76lB+6cJBKgIS8EDBYJZW642CYCIODXSia2vdmM
Gm0JEA/b4FUIoxp+JeQvfphZNgABQF/gKIzZQ7hEB6lCSbQW6pvQFJmS/5yFDp3Mn0fxBZZcrMz1
ryiHA5b0A1grbXZWxuBCPmb8noDt4y5dKxMvZSm35tjdeZxahnDSw++C7rqVyb5xhXib2WitCsIn
DibEvLRR/qHQ8gAPWgMazwCMVH3ptdyglMry5fPzr3IL2Y92zezKT3JQiJupDJUlKuSnEBCU0YY1
QwbhaKDwrQx9X1lS3Gv1Gu1YE+wKSW7kFMhncu9pzGAmox6+URuv1vozAKrn5Jj8ujse5g/hK1OB
DbRyU1JT+Hj0S2cZghf3JKQa8Ut99ysXYda1ReUAqtUqPbEnbRjPxXZNnH0DIExQFf0tAT7dPwbQ
27V098FIJgeSdLrxYECmJbvIzhSLO2q0GmtnwXr+LehpzR/M8Hbd3g0yxlEJQ1sMUmIztE6jNcZo
wmrSINEJc1VpW+7g7PVWKvHWN3hDVAL9+chLZ/O25ncjT/qyoitiZNFg1FEFt1OHqqTC2NgP+0hN
bV/jVpZyqQF8Sz7vxgLNHnyXKdMLdrXF2iDjXnJHtBOUNwgluaQyxM5kXOSHyPIuuUJsJFVYGXvh
Lr9VW+6GpjuyAVJomuaRUi8QdNvDdXt9hy7ksLfVvf/zXsm3ZYc/D+kek9R+BKPVJIOw1pZuKT+/
Xe93A3Q02cTVtEFqHSYNuFkqg1fFS6DkMqlCzgDPHEL/469Fz+nmeLQfZ88Xz62gbw79CQewboO3
LycIAqJbeGLxz6hS+h5KYntPgeqlmqiVdvVUVxFXBl/Ii6lZXAolWhylEmMD6azBsVWutbXSO7M0
r1kkqYcqFPnpO0GbFo0OA24KKPxAb1MrLZjNn2Dconh6pQFRZELIVQZcCTf5gZfLT5iw6ECy77lt
v0FfGo92lVzZnLeU/9Fyz94nLHTG6vC/LALUYb13mmsrtzYYyE5uBSbsYTXWgKhDpFVX0Krk/jdz
3H2jJ06v1YaJ+osFO0KD1mHkq3Wmb3n6WmhaCr7kdKLudl5eBGE2TJc3tR+dTuMNVgH5QYFRkAxH
VtVTOks4Fod8G25XQtLCRyJnWWREgG3pTiPmHux7hX1I2KN8YFzDrwBHApHnk0J6mSitEmmTMN7q
IVu4ZyBH9NdUBVjxBFQvUs74TbyNFzS28Bwv/yBb+IRaNrvPIYA5yoPFnDuL/SpeV+a7NOy0Dncr
TElkDs11zLdUk9PwO6o5Qr8/7To4LqpwlFDhGglITrm2wNzj001O/383IIgWKL0IgFNBkpX/cZlz
A9IL+oCxfISNJtIO1H3luoS5oypdVia5NCb795g0pDHDmMHaDkdpjzwVzkb+n7ZWemgJotohMx8l
Uv1IOA38NghWqolLg87CWEcwpTs51cM64YPirhKYqDGU61amNAWNB6eWnAUqqDBCBqDFMnIUZMll
euudcj3asmfyDRB16vp8mKXdMQtZfQ/SBB/zyD8G2IOxPUyBCp98y2uyAtvXM2CyhCdSH64Mt9Su
IWexyIUcdwIOFSDYQDnLwa7ZuddiG+4j3DtqcynNyhntwIK6wW9l0mZu0zp6B2r94uNl83zKCz0Q
TprFHCYIx5FosFm6X051t3j2M28hKDPyaICdk/8ydn4qd/6RP/3jgLOQI/VglQYSBvR20rfkXhpI
HiIBYuROkrkf+pU+B9D3gh0rGNnQsHh/PuxCQsRJs4ADOxuwOaD87ezbM4QNpzWuXuCcpCbW+CvZ
3jk1INgHcjzodjKPclWxz18y8/nojw8HINF/n8gaPJzGjWFoJZCQYm9PoJw3FbdyOBaqNtwNJnMX
Y4pOKuo+wzbiDdqurUDLFKCbpjcGqq/+5+cnaY7aqE3XVb5yjd7Kef97IG8adPdxDcY+kMHuMSOs
peOHDgucqCsnKPh5GzgQf4CnisxS6fbkq/sq2LWopPk1sLhT15mg7wBxAws5vIB5Jdj2v8w1hhWt
LX7lnNq9gotEb/xjsrLFlxZ/FpmgZ+D1sB1EKrzhtOgSrNwlj9NcTpqFJKJpJKmZTMp47s3NIS79
0dcn7510VRGWnIPxfOcs9LQg+ff31vGEFJzGW+T7Dk70jrLgt8rJoQW1KVdLLwwt8xduK+5Z2Xvh
1VjGlYIi3a6Y6hD1NtMJNLrCtfrxdFgeffVZwBolwmeLCjsNOgTmtL98hVRinTMg76r+gMC997VA
L1ZOzQJ4iBNnsQniMpXY5xgOFpFagOfZqEOVB+B8Xj3kMqO0GoAUKm+3KpZi663s7YW2DCfOIlQM
qhl8ufBlG3uqoNEyTZoB3PV20PgLNtKp3TQGtaHf6QuxDQ7QRDuW39XG/8iPyA3xJubB3dXJN5jG
bst9r7kbsIOf74aF9Ren/7876WzVQsc1qHEN1m+xiHQdsB8acLsQujkk+LXPR+GXhpmFqwY8VC+E
gYUDNT2LhOiSMorEFpQfLRK+XR7EvVDckr3FAbleE4UWAsksQlB+zN7L9lzT4NgDYilOSJbGhCGv
hUKlUkdfQpKDuRkDzl8rVL0LarUOXyBKIAdidSQAZmIikCz9L5bUE/jvpqhrun3aTD6xOsV1YCPp
EvsOg06oPFsuSX/G6IbFLUgAZuhdQYjkAeIF9LAfPsrwUlK2y0N1r6MMP4JgbwPZfom24dpnhPFr
VOwj31MY6PO6PIzYIGdCtFywVkeZgsuDkyJOwejuS+W8T1Lw5UYq/82yMmyRCYgfyuW5tunGSL5J
F7q3Wvb6/IMtPFmhWvf3aBCho+DJPSKtJb76EsJbvQa8gTygaQXz5D49QC6/2sIfhEDDp7AaIpZR
mIzR8A5p/flvmPbGownPoixZQ4g7g3qc05S00ke4E3RY7JoQuVwZYKEfwomzgNt3WRJXA5a01Ft1
0CITnLFtbbZfhMZa3+FpKtjFBr0hLsCvPJ/UQsmGE2fRl006v0xhYwGw9qBVu35DbcKzZ8OS1Ob1
2gBXZNikxvPBFsPdLLrGftyNuQD2RUcPl0mkk/H6C7TB9Q5K9FI4VdbDXeGzBiXmyjgwEOsKZIr5
M4ggVNeMCTtROP/CjryEARUA9Dx6aKCvrPy6hWt0TpGCVXrBNgMkGiFRU22Zd8Fkzu0+RG1XZZIP
PnMEFH0V13eg0w21seYMSC6lJzCUfgFpOACkCvrdKxt+2tcPNpswi9AFuNRR4+KziMNnKV4grrVy
bhcudUH4+yAFYpaFvZtPpEjFpewSFWkqvbacBdcCLsi0pNSeL+f0Sx/NYBZikxBlyLrHDCpgpH2I
+HQMoYXCph5iI/a3Vf/7fBxqIRAJs0A01gQfuhk2FZpS++yzsLsX7whq86f4Nl7bj2jliyyUVTlh
FoKAwK6KBKp7OCnVrnRiy1cgp6vCfgXXNA9AAJ4U0D+RyU3+AnNVlXxdu6+XDqkwCz0tWrvQ1cDQ
5YFhFUhnT4Ud70M4pWZv09/MpwgtQ3Yd/7707WaBiCqDPuSmqUI9cI8nojaqvenr0FOSwd01AvVd
UDyl19Yai0vjzYKQ1ECzE3q8qHiijyHJl1ounDW20kJnFCJVf+94ViQaLibxx2uUpIcddOxluFhr
NBKr5ztwOjoPdvqc7+JnYAHnHjZgDOO67g93LKyOVP12pe6wFDXnVJeAzerOm0J0q2d2b5b7xC5s
KG7oQNpu2k2tZWq3hzSZ5tuwgO7A9F+5HG542UczmwULroVIScggIuKrvMU6JEI4GkKGBijlFGeO
uUlQytQ1NwlC5lDoibUKUoTvXid7kFXaMBpokUUNXMQAzy5BgR7knjk8X/SlZ/2c7iJ08MOGlwQC
GcDeOsQPLfcPZICIE2hfG+lIq+22NRIoRq185aUUhJ/FmaLM4VlGkXgQXkcn+oB0DVSDdWE7Gu4Z
/U5Y7OKxt4Oez3uylhBMW/TR+s9CzoBEPYJWBOaoucfInL42JApsEB7+Majxs8hSRNDFc2mMEFuT
jPaxthKbeUUrVY0cMGvN3BzUUuHs+DPF4xrCX5fVWvDS5GZBRgiEriumfIpjNCm7ZJDJgWOgnG/6
0PY3/sqLblqqR0s4Cy1kNMDXqUBVJJrU7XJGiTvz+Q5cqhDws8ASjgQNjV28orJYDd+9UYlODKWU
e5d5TwYDgj5hBrUDzYXrYI0K6NljTxJ1RIovvLQQrTLdTRrvmj3oiQ2jhEdqspHWvN/qB2pPEnSc
XB09ZKhxKZUJg1ayPD//3UsBcY6hZj0YXw9TtC00lIhkzwh12gJi0RBP/zjCFOfv3gZJyOR5IaVT
Negb6hIsk8PsoYBNndoOcFKGZad0Xef0LsRfbhal4qKLIzHr8B1AANXaN2GPN9CptlI9ssajf3XP
9Q5wuPwzWzmXC9fVnPIzcG008GQ4FQkKm4IVlcYBS/SzWkCc9uaDPTsn9rBEO0LZtp24+thSr5DY
kPMtqSKoyX9WvtDSms0iS+jC6pSF+YzTQp4WRx0qTxAGiflJxlzOUWKTHPosFnh727iddfZQwm5D
KMxy5VgujT+LO2QbQeGO8tAT5OTuNz63Npww27WexJRjPlrAWWihPHLw84IgnXHf793P1uqgS33g
X7qTZ3dQmjOg4wPyawjjg6/nC7qQVnOzMAMLzZ4UI4zYNrDjg5Q/Om6ZVQdKdlhDWS88T7h5uIGq
ABSgsWR4737FG5+Vn//0hcWag7fFgSsT2MlQjtuNct1WckvsoNkrRerzv790U89R2Dkp5VLeixBv
gOjOLr2IRw9lD0c6torrUDZhpFqyJy7uGiVqIeSzs3hQNR4dwPSCdKCpB5f1Y8EUasdrNb8LfGgO
wPLM7CmQJXfZxecucI9/Ps+FLc1O63sX9Ch6bANuWke07V9wYLbwnjSe/+kFMhk3x1ETsGyFZj+W
0NsN1/CQXRn09Sajkc9ov/b+XUpw5pjnuJSoEOBgIGMsVgMxfAP3CCuy6RxOcqi7sqHsb4o97k/R
k1Fpej61hVg6xzZDxWNsSBKrVltoWGQvlBGbzReEwp//+aWPQv/9UQa3DXuyQ34jQNfqTHIKGAfs
VyOs/Pmlx+eNnn730SuirXo+GqZO5FDKVKO0nQLtXqBNoGJ5gix+rDcUJPFWKv0LCEzulovcjZdx
Y1FEkDBxBGJLfXHbDsz1UIay8RGavZWO8qEDCObKaAsRZw4qHupUaMkK99D0/AOXcCVxWvgmc9iv
SPZVCZNdRGe+kuvhCpsymbtynCJJK2jYGx/xwQUwh/lmSVtKXSTgerFzYOA4sHQCu76kB2EDlLHN
HVM130NIiof1g0ICr8/rgeoDJAJM7lXcQLdKhsOP9nwPLnRBuRuA5O6joT0jdlI4lduBBYE/tU0b
ESp67iXfNA56Gcqg+Xpt+zvehPuCSajI/1QWwCzu/fkvWAjxc3Bw4HJiTXV4QZbDgQddIECLbtAI
nInnf3/hEM9xwXkXVkEBgUZHkhkHgpCWKBMH9/T8j9+wOo8+5ixXaLIWOs0wEHbG+CNwfKiEQgDw
oy2u8Br1UR4HrgMC92v9qKViy5xROxA8UUrwtXFiMBVGTTyGYS6XlDXCHYlTA6SXkaiSYIEo8dVf
a3EuBZLbTr7bI0TNk1E1tRuL7uuTKfWO1lteL6wQFk9QFjCb8tX9wPP++ZreDsKjNZ0lEzxdc3Ge
YrhQhF65xcGPMVXglspGWsYpZDaCZIPMLPPkqICIC2vTo0lGFpx0UPwsY5sAiilRo9IJAP7mIgZ1
d+iYwy8B+rKhAIFktQALrymwswkHBCPIorLMZ4ISM/i4Rf72fBoLxDP4ev8d3mtCcJlMwLcKnREw
rF6Ss5OgQ4ZILTed3sv5BU1RFOj4Q//rvfefwb6C8M61Ojwff6liP8eo914vhB5koZxeJ6/NtdlB
nHuHVqUK310ntFE4/uaBtU1PpBr/Y3JLT2H1bqfwFQzQhKkcNGF9uU1mC3p0zDcBWpSQgH8nN/Wx
Nty12DUdsgcb5RbT7kajhUIS8xZ3AKVfWx1Pkm19KYzwFGy5r95xrczxzcwCjh69HwPGRbv/D6ju
tBkfjT3dS3djS1XHjCw8TPBIEU2qxX6yRphGQgE4U/xBSyAsVAz/9iC57bC7sSg3pSFliaTRZ5Q+
0NqzG7/30pV+fb5TFu68OVI7hxmJAHvJKclW0SYbJKh6nEB+gsnW8wGWLplb2fpuAlBfgkIajMsc
SmVfRot+gTtvYrgH5nVKslEIA4J0ALoT4GucCzucPpbxAbflr2blJyzk3bf65d0vIDi+aMM6Yx2a
DVuZTr1tVrUrN/pSsWWOnE5cLmQ5DtMToS8f5lZ6IWkdTzs4Z0lqLemt+OIWB764wllvBAQ416BT
Pihp8ZoVV3GEVkkCizELRt2NCzMfmLOhYZOONkzoIjwKOafl4N5t9UYnyR5h0ughCskmL3UfCPai
XdllCxflLY7cLVHGpwGecUgXxz1sypj6BHeZKtAZ6KOEK19h6a0wB2HzOdExUC+lHPLqXyCOj1pe
j9e9HG+R3ijPd9vSW+H2//cTqfhGqKD07PiNcGwY9pvyX2i06zkzkWB2//ufxbivoS/zXgXJqYFe
bkQcKhr8Ui7b59JadnCr8jwIErdX590vgTca59dTBZOMNtww6WLrbXYpmlMx7HmXlgm/V4RXdk9D
3iEIIUJmlMOoZzs+NxgAGHzIYI2VmsaTUE2Nkwn+BGmGcEL/ycNYh1RfGOJvggnU65KoJRkp+wCt
Qa9WkkPWCGDG09QqxMShEu2xGk//kCA1UAE0SeNtKKD81wUyw9ppsC2LHjrJKtQ6NBqsB7F2SPbj
+fdYKD/ccpm7RYirUeLyHJ1jUinPvP3T2qndGqHx/K8vHOw5XnxgB4htuSXiMPdN1u+ut3KoF9LS
Wy5096uhJOgViYdPNyZ79BMy35Qy6C2vSlQt3B9z8PcIf0EuhdeO04UW56rJS2szNqXh4dEjP32+
NkuJ2+0Y3k2i6eOQEFrUOlsd4hNyJOcWZSZWqLs6io7SIV45cguPsVs1924cPmMbqmQjLBYDvHz8
LpTQBm+s57NYam7OgdkSDJ5I7CJsILxi4YEpo7nBIo1KTBjPaeMGXQCI7MulCalt1bfra2lEl1XU
1UJYnIO0abGsfTbzUcGV40RBFsde043owPXRmvorkhIYo+ZrgBVL78LKm2ipLDUHaGdR6CN2YFfH
Vqu7BkwDnPASbCDxq3KGqEMTRfweHOEf9wk5Kw8NA4niUIoj2tn9XrSjLSBF7IE4xTKlkK/SYTg9
/5QLh3WOx/bLrA0TEZuejT2ZAWQq5C7P//JS0CenIe+2YF9XNSN6CPpU02wjpkJB2Af+xd0LDNTE
uF6Dy7aSuS89CcegEZ1wl1E5ApRJmGDzWe3kLKOx7e/Kr1nITMnp/+9+jQvNVW4M8Sys1U6rTs02
2f7AcQIUDNFst/5Kur20Nem/R4n8Is8qGp+tpCKHpFul6jOtLcZN0kdqySZWWvUrh3DpoUvOisgd
vLYmlMFEn2Jt8Pds4H5khzAysEW4lUFuPMkH9yU5Bcu7ZaMzmpKECWGXWrRWGdMgnhZt6XdWBeLQ
AA223IBFaXhn2Pu8CAfC8iV5wJNCWvkFC/0ndg7IBgIIeI1pmoCegCJTKAFwEyAPK2sxWcJU/neK
rDR9y7spDmLYkiWFIllU6kWCq9uEgQUU6sGArO3GX7kVF2px7BxwXY5QzBV6rCRhVrJ7+2Tgkdhg
1kAEYlCj/Vr5d2k+s9ABh8cYwvoIznWlAX6Sg2AbWMGhPK6hjR6/Ttg5vppz3cSLBAzA25WM7PjY
b9eA4Ut/ehYz6jZquDDDn2aEF4a9tq7ORJBj2Of+Stn98QGFfdzfH7tghAYuYhgArlDNyYW4hYQq
RQFqtsK7K3fvwjufnUOh+zENCbyvsPgJfBMggvjpx3BTAccV5lvRsKPwwKig++LJMDxD8PulJRVq
yAHcrdaajgu1DnaOk6Y5hhk7WL84ERrKLIxI9kLsAPYoQO8OthTkVVQz4poFnRr2RlO/iYMJ4zMx
2Yp6C9QA3j75lnCgAvRnJQBPIfDRMZtFksENvCTv8IPGMzz4NtmO1oKjQcF0WAafYqUAsbT0c4h0
6fNEQHZ4MtXDK5dZ5bAhM0hMT56t/EchDjABMAM/w/tODdGG9Wk7E82B2Aj9hfxMOzmI1rCSCzQE
dg6bJlJB8GgJNQIYZR4ar9SD9yAdFEngzZbTA6bbhsw2gL1ZKPNIKsIrZNYSyiJrPCW2CQlpgY2b
+it7cuFgzZHS8H7yJbfAjyGGFK5koDvRkDkXQKiGFKe/gj16nKGz4izy4LWatIKPEAfbixEuqnAA
KXzUelaugsc5LTvHEDdjBLnvHHNIG7CRqEImoI7rc2uNwCkEPNigc9BwWrRELU0XDTiYRu6Mcrth
dq0CwqUGtA7KH88PwkJ4FmcRiIBZRZ2IGKbVm08oS8sTPYF01vpyC7k5O4cFo57astT0uKOhjHTw
zoMS7yObV4W35LN9pd8EKDBAZwd2WEosKdC8iFQPGoNrPa6lPTDLSuDuFKdNO00P6JaotyDLLvmw
DAlXukwLAXzufhDDkquDOSKmB3JwsUM6oIjooK8ck4WkFbbOf98P1egRfE0gzYd9MIwAumuqi2eI
omtiJzfqaNeKcBlQwuSOsfl8PyywXNk5eLcZ/TGDQSFm1KkiAoNJmRkhx1DADOUerSbahE0b76Fg
Gh2IKVgOKyMvQAVBu/x7snRak0FGY+T+G3y7uIThngyjU1rzDHYf64QSXqEbgplK2+gSgZuP1Etb
S1MWmDysMIsWUuBJsJ2cvqTtfcChyB71yf1Nkc6e6arDe2QM22YLjKwK8g6c6o9jKUMFextueD0z
4T0D5+GflW8w7c4HZ3+OCvZ8ifVpBpELlodqqreb8VjpjJIblb0m6bP4nWe5TUnBltznAEFMdtJb
2mI1ldbBUby6aqFALtlxdU5jdRewSYC4Vo7LQsycY4HpdKzIsB8ZRwzoX6IG9lAcIDWcp9/PV27h
uAuzB8+Air+f8Vg4ae+DjFk5a4jNpQRGmAWSqIMgZ8jiwZY69CeK4DgZr/U3o6NeljuwvtwGL9ii
WmDAbcGhSzMOlNjm3mlnWFm6hQcWO4cCCwVUgm+45hLiPZ9QC4ZtBdgHFSHDVUbpf0TZ99YK8gv1
BXYOCx6qsfBLuHVDzQe0qrBVcpAH/pAHoZJHe0Sd6xtK2dVrZ3c2v1qXnbbeg20/xwr3AkG6w7Ql
67fkCl8oFenoN68yqmvVGrmJ9FVa7ZTlPRppFmranKHgQwXgRnMioNcgC0aPmzXdFghzK2/vpcnM
4kkjDi01BjVaymLSmCLdjUoFi8KVa3vpHToH9IoFDwkRCvvR+4QCGKG1CmSNPOWFWgOfLIVjfhYg
4PYy+E1TkI5w9k7oIoeX7pe9ApEEm4IgAPUaXELqMNjptlPjWB7UdLvqmbOQnc+RvRH8df+DdY14
BNilPgr7xJDghZjJkS6EWqn+P6+pRaXjhYjBzyJGRfVhPMKKy4lRDB/JSh743eQcTaRrgs4LGdZc
1FgIhdKDrypeGq4O0e6SgK0yhEYTIJKIVCmhExSuvCYXN8X8UQMzobEWEP6E7tzDQrX8bARWESCA
33jvxBvRvwVrIpMLic//4HBdiYtZDzjcNFAZME1zq07+TO7ngt5XsfpP4fym4H5XC2ETWGeTbsE4
LuVTn3yYJ0rch5AlKTsfTueJ1MrPB1qKd3MYbuvTrkflzej4StgBVhyFcDh5i+HvDUgknMwhQs1A
2SkrYH1psaPatu8pLKCZtdO2dB3PYbmCKFaxELYj/HrhRbxpBlJOIXmVaiSIglBfdUtQJI3CDnor
ca3hG2G/8X6S2MkTcmX73HBfD6LiHLrr1kIiQZcfuqHlBTxBebJG7cZ3UtB8xgl7bXQhmCeOuybf
RfXHANe9KID7cvaWBLpbZEobFy9dn8KVHszNIlXyQTiFsclAIlfqvcmMV0sY+PG6JiodUNGEDTU8
z6H6SiUbOs9hG/vZoROV0pBsJDU6uFQCTOf1f/zEs3gWkExQwD51dIiNa9O/6QXoCltQBj3elSZ1
zC5pJJ/Dl5XRFk79XE86kLqUSlt4fzSKZ8I/dtNp6Pvq3qTjA7FB/xO1XmgtQ15YXjksC4JqLDcL
ZRnlihQMqKBXC/Y3fangBV6k6Z72IPAUv1Q8qCbegeWg8TNe0pAzfB7s9DTS4iB1eGHcF8UFsiQw
KsARgDIsz2seA7SCLyfwg4f+WzOoOZvBNjCFI0IPe1CNbXZDza+cwVvoeLT9ZimWKET1KDAdPIDc
GnITaKeMrA4f0SgUUIm4TCa/VYVziRJNQw8G7f+JiF2elX+g0ix78fcYfTYZZQzejxi/wqKy86yO
JeSSNevwlYDVOWSaId4rnd3IiFDVD6BkwYXdJsEp5yGyXAEA5sZqQb3yaOSQXLqHMXKeEzJBHhn/
ByonSu5Das2HC3P61pfxtiWMGO7rMMoY8OegiCMx6VaQREUotcntustWWqQLjTp8pL/fRkQgFFHN
QZWWRC2AUokTZaYqCrbXwvKBuyNWmpoLUX0Opw75gW8Kjh0cEYB6ForAMJCFwGQGavZwkdr354dj
AcDFzkHVATZUDPfoAdllt4VviqRHv6UBDCpn0gbu3kpGf3CkRKUxQkd4gzUoHK04QaaVrMtl2olQ
vNRPxGR9VJmtrzQVipnQ0Wh3NRRDxJUNuXQpzLHYDUWxEOnHgUJAjtIvaGL/H2FnsSO7umzrJ7Jk
hq4xnVyVxR2r0Mzspz9f7ttb96yzW1OaKkr7h4gRAw7qZfPEuxVR/mY4w4AQHq2MI2Xuf2s0/kW2
pv6Tia1F+iDGSyYCCTfw/fsHdWO4gGRRv6SvDentzWWTnubme+x98aGNnNW0F/NNlRa7H+pXGYkl
CrbvMdpchamVmPrTfFpXJyncEtBPO2WJ/l869n9rSf7J7M5k9NCCQoko9fs23nwr45lglIbNgkTy
9ruFah/Cd/cutv8NEvm3FfqPU3xrBnKMRX4l1mCPhR+H+q6//rf29N+6vH8SurO16vPqLlOYEFgE
dN/yWWt4wuH0pT4Bk+NGjqfiYT1oT9ZD9Tc9doWzXSU8oIP68N+mXP+GGqv/OMhXXbHqor9v9gd9
n72TNRRkJymU3Hw/HYpLeQL5ELDFLH9U/pT/e09q8n9W2P9y/v5/dHBThdYxyLjBl9mTKloP4vrW
CPlXNY0PtaIPBqyQRLIl8n+JsWf0O74p0mOqxfsu7d2ur051G7syp2D1sEZXM/Xr7mGqbwQX3+8Z
p2XsQHSirZD6FC/LNcJ6NC3XnyQa90O8njut3Jk10/msIf0nI3pEJnAm7ymAOppNK3LKlhjKtDts
0QAKM3txEXsznpdF4ikkJLfi8CiQom53lo79SO1bsuSSyuxi5G6bckhudzG2p9m6tYg9FTGE0+YN
lZkg3btIkTcQfC3In1x57hDN/mjWn2MaitrkSHxczXzPMhVKDub/oh2NX2VNHEdRvK8WcdHGX9xb
O3PpnXyTW5frJh/8ZnkVS18YwNRrs8ucIsYWIZ9SW16viUo8tSI157hM8PVbZ3hO6dz425B7w7js
KZbMLiQua69q+kcUFwdyO1+nrHCtvHrWkiVoVPU9sQpn6cuvZJkvw5KEkhWMDU6gQyXuhsGyETzI
fXZs0g4jJZVduMpZhYOSmlaj3dcaB5eie0R0ZxEWV/J7ngelvM/in7ofXRUHINFU7SQzOX0r25iQ
6qoTipSxEYeHdtY/elM5W52VBZ0x6qVnlHr2PZVy+zXWbYktS4tVf2UtPEHctAh1EpbKjQmQDIWY
aIWy7Q2bp7gS127wlZOse6s62ZrC4YXQ36ss8m2E7i3Ru/hNq6vXrPwYimE6arkWSIvm1lNu7gp1
/ZD6tdjVita/JQke4ZZa/W11G2xzj3Gylw23KLnM43OnX5J73DyZBo2/4kTRTjtM3anojSq5Jp2T
R5anEE4tOVm0X6sSr/6SiEXTIoRZC7uEwNaHvF2Rmv1Eqi2nVwU5cXLI4rDMdkOzX7pLTymc5BGx
240bYfe02HjmJbMtDi5urSzdhHNYd0shWDB5H9KjOh7F1RnVB6J1CnVHI4oBnCk8Tssx6aG06IFG
dLwiGR5JvooT5S/idiLsoJxhSXai20l2JKyHQmxPEaYhJXMUrNCu5pY8WgQ2rghS6uY857eGdWu8
rSIRYy35ljfNHI9191u2vwt7Tu1Id5A/m4VFokyP/ZAEZq6+Mq5DIWbQkgiLm6oZdD8xwb96dOjS
nYQ9LjVPlXrdoqd6luvQqMQLZiOXopNOndx5LSlf4TrEr6Nk+rEOnrg95tK5RNi2zB9bXh/4GOvM
bFLAuKd/idrNmazhsIox/GtrPyuRFQ6VfFNW9ZFMW+XJjOZ+VxKFKySuoCzFQcsAJdi8TVmRnFNh
ZMXSUBlgdXg9ZXZTi45avCpt4i5r9oT79rzyzhOiaVvDr9vztG2tYxpiaCheOZXekpN40fnlsr1O
LQJ1ot4mS6AWtZf4PL4Xq85DLS/TTIaugJ9UMgGVp9DLyegQYgZZgyewVLQi9WnPEI2SaDI/LVLm
d8bm1pri1EbPSxLbUGrdSvbEu9YL15f6WAlVjDH3STDcCVRFxFTbI77Hvf8clVTI5VhpmETLVpCl
muW3Yl/vlARGu6U3722jXht5jY5lfJvny9j+Dllnkzw8rEHePpm8dT0FLRpcdAfsjlKvHWMUnV45
6MIuNauIwPjzhje5mbZHISnCErA/FnNSy1PridBvos65DRVBv8lDj4W2kO95wHPQFieQJyv2xsHu
jgYn20UEujau04C9M8qlpHgQSU0vPmDmm9aN6Atx+tKtSLMF6BofhRWI644ICNTGme4MhSN98Z3t
FmaD05AMYdrSTA69HTMQUOyJTCo9Pc8EydRHcbPj8rGWrimeV5U30MDErW9KhyF6ELa/pESiV31L
JfYdhDcYuLDnY/w8dclOyIpQT4rnIWtxWs9rOehL4ugh+fdlYE6J4Suo8DSLBOBFD3ruq1GRCR/I
nX7sFifHhhZbTo0rTeMUvFs5HmLliZM8Xcm1WbEs+tAYJcTawaK/UqsZCwqjcTRtl4jb4FR1w2+I
h+HUVkb6Jd261F80LyrQ+umOfB/PwrcsA8UwAsRgGNwuhiPpqc3i8eJedYQaBkqKDim+zprsbsZg
CyZRisapJynGjDlEt7D8Kza8XZB9PDZkt5H0Dlaj585Qk1GXVfO72o+XZcAtHUNyoI/Vq4ojUXK5
jF0ZSXaTN0r7RvGExGsVZsa42gz8XtNykjkdkFjw1D7T/Nzj1J3TFs1oME/VFio5vaT6q4g4Daju
Wp8z8bncBLsGCRj2hu5JPSOW7hnrqEDrj7Hqxgm6wHZ80OpzM3k9ll0qQADBqCX5RMNte5gg+GTD
I1LMKupIzqs8XLpNwxtT0h7U53XlPKoWX0d63sujM6wLgdXuKH6Y2Y9Bkt1AG+Onv6PJIYGStuac
gvACaRaDeCmsLcWRZV+SPKt76uJnrd4r96PC1qdTXR2YRsXlWV+9Dt9fEGrVrg2naTjn3oXlVm5P
NU2LOrpTFMpo2sagGnYWyZ9gfG9bfGD+qLI5tuSTGCTflK2jpbcnqjxye2eQfEMavLEtOYey9bFZ
tTDmjTaxeFHpQosmHY4ZuTNV1zGOYjznqO3mWduyzzAf8WKx54pZ8wv57HYlJV6m65/mR9J5abWx
aDNH0eVd3BcHrKj20/3hg+iac+6PJIS2G07vtT9x0De8C5CbYVn2+HY4Uju61XoumNJPrXHtBsca
9kUyuPLSBus4VU7btUcNHEAnSVtV2ks7HGXhFinFoZc/iVau1gh1/jBdlVS4IjlxWgxCcZl8Gg0w
JWGvC8SftlhMLrNkq4uTmdlpXlqF46nSyeisu8MoG7VjbSuVlbST47fRADIaVYOiSuwp9ijKEtnw
13Ipv7aJCz8zFDcrfcjL+MRbdaDGur+qIy5MvTtuij2C/gNaiiejYf/mIZeAoSIir7e9upq+XNFW
ynqQtPNlmd+YF9ut2jsi3oFdObsyGYxrrTqJdrQKDV52tR6srSWeGEsRLrZUvzVz7yOsJD+SNFmw
AEsoiU8Wk7cqMgIh+hSBDEDb7M3aW8YDKaeBFcsEn94XM0KgqFJt86HrAq2M9o1l/q1KrLhTJlzL
Kowa8VPKCBJKedXa1AZyM/PEQOafB8ZOW2DeIJJrmmlbxgHCd0sVsnUf67oEVofN0/RSWh+y+DJs
L+pKWec1xcNGHIA0+CtBKlhNR2GCZyWlgCPr2eMsK78T+i5HJAoQ37cRVlp5adPmVE+WbCuVEOoN
K1bodsbky3Ugltm3arReYg1Y6N7HivVGeDzhrF2le3OhZzbq+YXAn/jQVuV8nPWeVLdqSMJkXfYT
ySo2Yt7HqZZO+rAmO0Wc3mvu8B3aSyuou09py7wqs36XhYzVOnMm/SXTKd/nxANnT69EuxPKKZVf
eUZjMpWkt804vkyt2xfQt9ZxTzUbtpFwqKRslzRRQMzoC/Z9B1UVgnWmxJmq9E+xiJ6JCUvTCLU3
zA9xNSjSWHY6+eSclrAk6urM5XxQYBf33XHLPlLrXdQ4Ks5GbiV2zoavJkI9Me3PvQaQqdd6T2g5
SqYFmx3G3Yd+W4h3Roplp9aYHJfB3HWRcmmM7qgxdIub8rAtFhI2moEu8os4c2up4vE14k4dagbl
23pc4tJPt9TR1ldR1T+ahTZNqg6lxIYCcc2036x/T6iQhrIhMR4lgNdqmreN/UVOB0dU/ET+6pn1
mkp1E6THBvOUbn4mE/VYqsV1GWKUBiY/iWDQ88hvkPuVGJNipWhTXvuufl8Va1f3+UuVzC8y+Mwi
X9vxuFTJL8kghDcS3UXI07RG3IvMb0oBMZ0dNU8x0Y4SK/A2EDDEXsi9vDlzwta1J/eHnCG05K9W
UBY3i3aAWuO+d9VmP1jyTqoI3+L2b2dWCQniT8bYhm3Ksdtq7irADJU+Z/FJX90xQzmkSr9yMb5p
8w+L0KUf4/xworL0uiRzo3xxo/ZbN4gbV37ryduM9rhSyPVzepQU0RaGX90UbIlU6upZMR/K1C0N
XLiBumtsKBawVKV6V7TsakUSkR5CHq7ISVp95YxjhDrXrqy/bUmxX836uU1hD/TlThadUsTQGhFN
obmGtTeoE5XvLHY5W4f8QzV4SE6KDCPjyY27JvXU9ClCXVu9JYprYuAhCkdT3JVfDBg7zYmJLa3e
Z+VNM0OqhG0J8h4kQ9qnM9kefbI3LF9rualpUw7aMl632TzFGGagNxL7yhUY9w4DJS2GqZPuTLhZ
DTmeqdREw8+ykQFL3IXyFq1Bhm98h1w8LWNPzs5q+6kjXzKnjGQ/WrvJF/VTDnKLCSaBWUPut8Ze
r8+cnh03zJQdFbSa4oOMseTC/mkG1xQJIiFsTzVdy/yIsdTpSMaWQ40ZZPS5PicQE9q7/3Ap+8b2
siDp6wtnAHQiBUAKGzZUe44UX4tOpkVglEOn01DxDYI7GudBKTmLDsWA2+1mnU2qYDVvPQk/KADh
sctdKR9JkuLIpsruyziM6bgUK/diugU5Z1uLzNQe1wrQd3CbNT5hdBf0Ax3FMuyFIfEtCc/M9A4k
pMSktl48/EbEYqbF6rdTzRlX22kXTHHQaQVOkM+disdOUEqeUUR8iO6QFbFbZwq1cerq4nKZayPU
YubtqvIjxphRld2Oq/0qzKovFH6Ew+LyFqHf6KoiXEVP0fd1+Wdw9CwVbYcnAZdGWSjDrLRNZNtM
csKx/TDUcIJcX6+ffXNVUX1UNvOlgfgvToDCpvrOJ69Y7eqXCCO7rfWXsg/l5DwIb6R7B8JMSIWJ
SQBmcjx9c3AJIjWtk1RQGUUHi6t2qhGpZU0NTlZr6c/dGpJu2TDGh6Se53etFZd3NWp7oEpzVPeC
UPvKvARZNXjgE62TJLmvkw4dDXS+MpLvrP4z2Wtx1WHIPqv7olv2c5wGskUmkr5dN0lGMZX7wzqF
ldT9bLqeniiBnywxrnZQTRwcm54GpXlsy/kvjmncVOwUoigxgiGpHhsT/VRkWo/iaun2oid0L2tE
DKvwUMur0xNHzedyxXX8MospCeJI+hNMyavH6GedH/P2vPVO86G038wIR6Qf9DyjqxRO8a1jMJZN
nbeO9wLOGA71qyCTU4EbHRZ1ZnAftph0ZOqpSRH4eYZAepkrzfZaedLiD/VnnfLX26r0pPZ20TiJ
epcnhOxYtfbSYm9KvtbHTtT5ZAoBMazlG/6UFIIVlF93EA8SiF3TEgYfknlsWdeyRi79p39JF/VF
eRdWn3BvKZBGV9LdpveL9DZmp1HrHSbH2nXgstZiF7ACJSu+2EkS5PW5438LPt4C2mb3xWnMwgrr
zcmpsqDF8dK6KFmgE54NqbgyvJaYIbrgeC9Q6NTPOqZS0ePUyt5Y2lP+nep+BOtcCtWTAhOx3nBb
/DKy3C4iRp4vLaq1fpcph7JswkwPCIFH6joPX8noymkYZb9C8hltT/HwPeVb2Eh+hxtV49L6VcCE
cYdJsE2kat96VnOpjY3jFDpbDAaW7ynktqb2M/PTmrJzoeEprPNlbA+NoIOGwFe1cpaMpZGH+U1p
YjrQxzbzuEvWzJUrLLCy5ASbOGj75KiaR/2iNUdU5CZGOtBmGtf6FqaWLtuLjZcSZKK69FMobSTC
54zqsQ1rdfrwQ5ftKRMEZPsiOQeIKq3n0gob7S2RECAW86OufhsY9GYATITUzxxm1ZvaEU4o6J7a
HsvKTcSfXsbut/qy4M+Vf8101Zj+K2jLaw+jT0kD4DjJ5Ts405BcoiZstVuVnzrtWKOehwJeop6H
3CQKHpfe2oWSHFIQbPVPFXkFueVF6RqAdoOHHaotg1Vly3CXIeIIn0y6m/xxJUVkxC3qc9WrHLP+
KAC0EKI7nihHGlRm39R4btvsJCzZXsvaNr+4VPqX+ldr/bh9KvRQRZNPzj0JHwPKDiyNB8WaLlFZ
PxDBaSsND5OgevHRigISGBPzmc9i1A/VTU1e4uWC17CwPXcKlU2SOllanZuBPp6mWk9KqExjoIt8
uO0UvVbChmSa8BYtVPGKyxuQm0NhFYFRZex4LAItV0quwl7FQ7rCOfxYtvWLzi1ZUITJCc1s8aLV
13i16/IhGljyJ512plJ5A1ACRRX7Z4IjVyc2r2t+s7aNsu/EZH3qLtDVbMM4rvW1Up7b6KxR0NZM
wQpfidxJ3pXFIUVnPSqAh7kPbpVVYf9Ycw5iztzLLFn6mltT+Yb+MW77UgDjDdqPPt/NCH+NT4Xs
N5FLE9ng8sHnMpJgFok5k74rdQe4aRf1Xkt9TFiIQbcMf/xllwmWN6g7JqAzFch2TY3npvodi0+9
7R/A22EhKP2xGRw159298bdW2fuidHbbMTI0HiGLWry+3hJ3CVhEUz8s5fuanjccQuK3vortUnnI
oqCiH49tw3pWFxfYzTpnHTiYEihVCDvLMTipJhoxQKCCDHbjVWoPOrSjPDlMlLKcI7rT9az3Y8a9
P+q08xJnyia4QEOUFF0VUgHRLKfsR1L1WAvRgqLaxpkd1MtCyGb5EXdd/KnW33Px1neOiqYIExrr
UtWVg0WvDlYiHfoaHEW/QGKYKtL6AiO70jtVMtemXtiG8mJSVkROvTkijNj+ocVLsuTy+Mu1q1Jf
y8LR4yBWfjSrcDX9KY+dIguTLhjVHUMOruHJcGbiHJpnfIOzAtsy4bRWt54w6OY8Ztekf9UqANxD
L8zehGYgKz4WK1TEPyq6VogdnSpFpo5JDvmGhC13hQUOjtO2pGLYFWue6kWkHrGTzgznSL0Ndcz8
hM+HUQv5Zprd/8z1jp3SJG7WBWa26zqKl6eeYLg+/o30gx7tN0iwiWsUwfTTZpRqODgh09e85GUh
SHZx5f6CbphasKfBk58sEPejQo6vSYsCuCSyl1OuwEAHJRGysI0Lt+hecp0475KBxyEbKRqNUOg/
N9Nw9HRf4ndIDLxo7CooziRtyFyngXHOF0+VX7ZfJX2VyQQXaH5fI2TynMt65Yglb59gRDeuXIMT
qzxBJRG0nx649WlVTbBtu8Q0vuMcLUh2HXwBwSRxnUwElp9F9YYDbuSrBAUIePGJG8iIcLCTd7L+
nS9v3bXmYkl2Kb4tlGnRr168zjCBgbIKjlrVUYbIhaMz6ZTnwI7gH/bchytsSc14j5VTr+KYk/tz
wkNanuX5wEooWjBCR0GO17pWfxYHqJ2Ava6svqaAD8Z1WlzcnxT6SOlFYN6tgiQLre5OC5AYZAzD
NtrfOjrP2Epbofqug+cklM271bzUBEaOtm7iO/AyC7UL79He1p87HvgO7dcQj+LysEApovVv6mDt
vSbzxdmpBTfqvX4Isa0W0w9zCvOscpeZSZg4PihTZG+GGcQxPvP9Q7Www2g/NZINYOldsuYxnryu
2bXzvntuCWXFYf6P3jOCCqm+xrAVTS+6jRDK342/MXcTyalFHOp3smWj8jHn3bQfmB+Mnswd/atk
e+m3VHHux0wwjlRvjD/M4W2RHtQnBRsCeXro35Q1qPmLFG9bN6DKxyqWdtQgRHE6dPFR+rEpoqNA
2cI8QauMkCsZXIZugecQ5HfIjqP3EmufUspJ6Q3lAbDekn+T2C36r7QIQFqJeDaXZ0k49J2bL7tI
DGj49D81N5zuPVN/mvETkJfMYzv7kCmpb3llssiaO6dBqYMS5L04R0sbdvqJObZN4LzKrSuMoLB+
o4APLjdN+RxxADAfxL+6fqSVKPSdGtd2uxy0mmt6oW8Njfy7lX4U7fGO/2MExckml9f/AEv3Jafa
2TFNdljHWI5W75gPwOISAYaS7UvPQpFIQ/G54JXPfPOGQDq/gTfbzFqN6CbemJv0hBzqS9Auz1px
y1hTSYOZOFa186MaDs25UQJjdaPFBy2BEEYYACbcJexGehl2F/5GQSeGreSz3ozlY+RaiI+D5hmR
M8ZB1FQuEb31fNsSLA8OVnsDKp6/x7h16jdVvfHaxd4tcCrXg6nzgapnJA9fm37IImINdLCE0Wkp
aoSWt7a+aIxn0pde+N0IsGfhGCtzj8M9iEC989gcKy4dpfEsqXbH8ge3ByP2suvWvSoq+IrETYj1
/htecUK+o4puVm+CLyVw/RM/DwWAoL7uizhhSzsUWpDlu0JyLGpXInJM3MWGwDQ5o/2C1pdTiNxv
odzlY8DW1EsfhFsgxRA4qfBF6yX5XAc69ZLZlOxMyU4zzhI0P/k0tDtL/p75zy2cjLDJ7Up4jZrn
5rOSo32UPTM5uTc91ghJv8Pmq3/rTyqQfrcojlI8dPpBmrjMJWTLz1b0uiSQQmqHl0CtJlFob5qb
MRLjJO6pnHUm5JMtTncDpNTNa7jd/GttVFTNk7qUh4U8UFn1Z9ZWjgzVFp50xA7lr6pI77WE9rYA
y1sYZKCu6mSFm+OwVu6gNyfj/13vJDbUJECt8+wkpDTV9adK/gHKFf3BaOU3AQDCFrTxPsOuS6fv
mNpzDZkgz1qZgxKRVhP3T53S7vs1CeWqdvSx2XVN9CdmzYc1mV+CnAYto2U711NH7Xd6nvvlrHqG
6cn6xMViV7Gv0s1eITJBILVNya2THzn5kmEjyIfIDGjBSdHtlFBqDncYLnFF/Y+RfflDjPouVTDd
RrNXX9rb2MbeuP6Nk+LCQOm5uMCcdyo/WVQ8aVPGYBnaxMG+zZ80r5P8zfQrRi3amP4t+l5mdLKY
43ulejTjbe+o5nzKWzyYh+mwDmziEkxMRl4DSC2n5/rR6t9jTfSzGVu3NvdjI38AAvDz8R7fJT9O
072xB6hdSDRuunudLGLvzxW0dIsXtxyvzXYCU4u26V0yb6mSPdRRmPHVmiY8qsINb9Eu55rA6P6a
JCfuzXn1N4sa66j9xfPvDNM6BgGwKfCxoDBcST3MUBcV3LJiHLUcjtp70ctkeLijDyvA93Cd4101
7VeQWIZVjBKU+MGqmF8w5wk16bDpQO6y1+Scgtu+XoGJwm1jGnfiFk5Hx9R9dblV+G13dqR7NQLN
iBSTYBL7sF7P9Y8B5yo3pivgMijFNF2FcS88bsOROAs0lJPxrpkxT9ct5KA0dlYTw2341bFKqS/y
bVHCMse7LyTkzs7J5+bUm0afhlvtnlTrEbYLdtLQCQT5JrP0qZN5R7PqLvEho8oQKRDwazGxUmNg
FGMkVdnzxBcCXvdfhfE+zjtDDleciojrWn4mOIElA7zLxFmujlRrpZczJo4W/MaVZNdPlzJ7sfTT
Op9zpqwAvdpeHeDbAe62bsfUufWLMQXtf8Mah+nJjSKPEkXCn/F5Wi+tdBv+rJ8i1e0x9fTou1kA
sNL0tujju8TNsPLNY/JaN58FTDBrPkz/yf2dU5+hqDK4AvKuYXLMYztJlBLvOdUjZWThg98pi23t
LJKqokuRB0V1s6ZjN3lCcRGZLY/5geBiUzFf17cW1PNXpNcG9wyanzr61Uwnt2j64SrnosNzF7Xz
trgaz3txcM7VnVWlcHWql3QmLUkqvSR9b9qT+GXyNWPuLeVPVL+MOLqq+ZUWkCEk0yNVPW115g4q
9yeKwV7ax3V/UDtmgDgSMWIsxXCb6CRAjoH6fPbyQO100ouXfGOcDp1lhBxQ9L7K4y1esb5Z1PXQ
UsfJumsNx026FK2zzJg+Bxht+OohMu7Z3aq3tu+LyJzfUZXf9U6ngFFjeXQfCrSVlmLj3t/kMoUF
LJLCqUH8KBlg+lgIfbP3/kmiNWmcQdktm6c8Wtepe2lfM8thPQCCAlZIMcMt4a+oPnAla0rfeq8o
NKW3DpglznZiZblrZccwZEtXMewmEV35mlaMw9177fa+rn4U7VACieZXS5D4BfQciTWToovFdVBL
PPQ5UId9M9LRWGR/yId2/EKSezTw/FY3X2CMuX1FE2yJ6ml+F+5OMMNRgKXRNQRqDn7KoSGGC61S
vWH0d4oVWLH3e4apgtx40Xja4nO+vrfpW5x4lvghMqJL1Vc9twLtuIjeojN7PBQg8BbjH4I7xFR/
tiTxayyFQ9xy00QYPb6YYPtC86ZnHLNuMn5KmKBPn1jmJ7lLr1HBMjSPq4bFlc7Lgaiv/i7RvsyE
QGR+nUShOPOAsts4tb5V5kFrMMNhcLddGrh0MQNQiNjTsYk4J2JXZ2s39XeWnFOQ6Th2Okgkcbcz
u9JZSWejYUi6L014UsoZctAMJx+5JzskNijeoT5WiZ9tFTUEuLbOLdXqnpHP3qrBxyligAclvwzF
bDeScRqZ6OPvLDiK/DDGNyImmXXHFgQpm3p7Mjra+/wxaXAEmAqtgwMFYiI3u1wn3MakCy8LP6FX
ZPIMYjK8ms2nKQWsS5pxIEVhPnX1Z2GxJlIAF6pTM6nPkik7lfkg9O79UU8P6nAp+YVx8clPMzJo
jOZDof5EDW7Zr5kIPV+iAZefBPLjE81ftgGbI5pd6uQIVjhHRbmT/mRAeyvxQUbadYMOGcmqW+mv
Annr1qHhKNw+a+urj+P7txxY/xmsGD2mTTipBnV36sjq47wkML/Kd65sUwJONHR7gqJdGvlHrwOh
FgueNq/gIMh0IJAxGHgT+2OV/PXM4Ve63elvU3v3P0SVy6adR0brMT1ay5komuZbTUmUdm9Tke8V
E05Wku1l/vDYNA7EYh7KRbqNeBLM+0p9ivKrCpcxjl7Efu7dzZIu4zBFXiffq836PSmyoDwIy7sl
gV9DdHNGPsr4klqPsjz5S7HvN+ZU0UMVgygpD0O8r2Umh4+SsNNMb7MiV59+u9pLmK7oRqiWDtWu
VoWp8JzKE5X2t15/qUBM6RBqKuMWO+tInKxA3nMcYcvHYR7OWSk/FipYNfFlSbnXsFEsv9UOusSw
ikydibOvts+55yJNrBs21uy5pfvSl/RZsJi1N5vmV9LE/Anmo9LVYTuyw4dR41wzvscBpIQbWJoF
czfm5meUrHty+p7icb/Izwa04hoJQdq+akL80ANqdzQYqSFMp5TpPnCaKTpVymA3p2jxNUVM/EbW
Hg09Tm+KCkGojanpq60OVSu+1QbhPSrE0fpbjnNP1pRQaGEzltvrJt4hII6cWCR1XT4Xyf9wdh5L
ciPJFv2iMINGYJtA6kpVWYJVG1hJaK3x9e9kvw2HQzbNZtVtLZgKCLj7Pfc6Si4glOHfyED6RsOp
nzOHVXpC9jtj6PECkKu2MHJt0zmh71axnbidUvXrsDXeg9oOViihUAtTeJA+AImh9+wOVanu85Mv
Vm26MVQHf5uH72DQhyfB8903z1P/QPtZx3tH4p2oIi+HSMrfTcvwbBYhzAuzpp1KCNOXOGHcOviO
xL3OkiKaUKwyjj5cWNGECKcCNiQqHrOx1VkTWBX3qRT7ShWDK4W+NMnl0LhRHU+2186MPDXfTPqb
KdG/tHXacjVob/VIi59BU5Q5WgmapbwJdKQQF7prE2Q0l9WxDstny1KvAc/NoNWWwOzGLlbNU0/w
JmOCiSpWMsJipztl8Cay0Ar0FyMkozIM+23dZHf90BmoWj5qFwHDoVxXlcKPiWHOtWXmu75ojEVd
GeoyDPi+bQeZpNPiyUPgOTR5fc40x5WcImIsj3rz6sQsOSdopOq7gg1Opjc6cKimXn6a4s4usm0U
dHjjuoj5frZW/JPZr2K2oDjYsnRWUk/ipEsCbUkKyI+xTuHsUkXa6oYlFDpPizE44FOKqDqn7HGy
dqJeac6uMNfBeO3l3mCbKfYA7ra2bC9c1sGqZWEHcpYxM6uPBfNIHQZMBc1Sl/GoM/dX7Ues6jzm
c0Kaovm1Gesd8xW60aJ1s/qhZGtGQHdzQt4W9t4I7y1z2RA10XhOxJwJoTfiydLRWaTzhg7AwSCF
pVXKZYejQV+CP6wKAmy7yfb0gI9bboNKbrspXHUQCJ1GY1k9hcOy6rpNlerbymgNtDdKphjmEOiZ
8/epui8Yp3byw+bcpvht+7e0dQis0V/K+pPBmV/nxzaIjmqxSbXhbna+DMmwO6NDqbXdZDaryeJ7
KMVWhu+6wdIW4WE/Iy1ql6pN6Tq58qY4a1Y+enUJ/uLU/ludVyzQiX0gEmi8UTU8UVhvka3OVD4s
Bmy651ZVNlocXic/cf1Ksu3OcE0/goQoBBxu30zrpraJ+xyLzvns61JZdsokPaEG0VI1/S+1gEfl
pta7hoWSZQs2HCvsW8hMveBfIB+EJU/yOVNAOhs2gtmBswfB1j0UQO6OpstWSRxvusrZh+OIksfy
GyimAUG+GANmY6U5umFTrBi1FYUBctYzvpF9Hu/jsWIuFZ4rTG0V45EuyQ8CMU7v1c0MiTh2xcug
OqtIJifw3GMSxRf/ZlDUmTt1lPczvpUM6sayLGWpdHm3ssobIXYczb1ixPJ+Bu0sBstZ5TdoF87d
HUJi8v1wa/WLWWYbB9TfpKAy6E5ivEkFlIJ+bbnlK+QlP6sp2VplafVv/fxqVBuNvlMHJ6shbULK
Ezx6wgus+0Y7jrZDrVN6bLb2NXOhtbzF76Yk+s+37hIIhJpCObep0q23RFR0MMLyxuw5L5NHVU7W
aULmZpaQ0prf6G010b20P9nl2QqfRM2Ueqfkxe2GyyNyJzPrvbS40PQfMC2rLsGOpkAQh3r1XYLy
J24vf0RBsNYjxIqKKVyiGI47tXLL2iA2L303ZMI0IzWOcwXhqPtTn38m/nvYM+7kFpbTF5DBQIWd
xfjxW6YUk6Iua2s1d6sGd4Ry7o217V989aj7bXhOcG7qUIhXc5w/o7IfdnHzJNN1m1pfZhaxZqVf
m+Bi7PJbQcoX+ska2BvQpwgrXlu6SfsQWZprkQ9rD24KjZvo7aa9kXfkXcOGjA7Mr1xGbcqI4VxU
hykEeIJelVqGyp95VlhvrBASe0m8nT2xyYGrazEQLnUranP0CQVlT2ycVGCe/MHDF+wEhKuGAlHo
usvXiGS/TOV4NZZ1PhznYRv5e02eGjN2A46YpH/q63tEJ6TlIUNIXTk5kzegUwdbritUc9UrPNZQ
aMI+ee1FeEqoxo16P4rXbnBWHNqXyKhWYng0dIPo1QFvgu7liTAvJrVeloIz9A0nbXoJLGlu2nom
A4Tyf1n4HbqpeuHP77XQBWKiQOamLZL2LqITy7L5EKgkdTOn0BkCtX2MrDqdZGrdKCZ1nSmbtHib
JxI/RsOtZ81V1ZfWL3bOmPI5cMEmb7YNO8X/2NzGgeiQ6nfWAcBqzcJmJt/i1Sj0NPIYhs+TheWU
SUc67xz2V2uzl5UhAglB3pkMBrgC2t5YfGXSgiCFbgS0j+J1GKxK8mEKBthJtOnLSdLfbSvZn0dl
wt3SN1FJqCqCdp4iXBst7WdFIIrVTMwc9FXff4eVLe8hA6pFH+bduQuZ6HPsj+haQahOnqLg83AY
VMV3ShdXbl8aTzYYCgaPwjLPZa6vI3wuuxpXMsYVkW9kxjpHQeHdTZIbdgaiHDU/9G6JTj/Kktzf
aX5O5l4Ab2zUVsl5ADIdqaN2rQWHkU1OpW3IRaXFp1wsUwCRriBgTtdpF22BsqBIXI9pvdF6AdI6
MgOkELt0IrgGfepNoy7v2nF6GwVzQ91Uak9q0MOF7dxXKqvTnPGeiWtSP9e3TrnRgu/CIWU+Us86
hahRDolbOPZZa1CV05PmP0Cpp8skfq1YODI+dzUPzbK6+vKiE2ANT9gpbBKQT2Py4dN81dVzOLyo
HG6hfGit59Fkqqs+KgwN4xsR9BwbiMU6r+Nx2RydAe+AH1bVnT0hMvlmqm7sKNTefNyqGcJpMKPJ
Fb7vORRXSr/Sb81dh3Duz5XDJNXeDnVivLVztRy0CkOz/zBG/Ub3bS9LRvVBkZ9+J1weC2YVRU8g
UuxlsAAyar20IYIH8V4rAQ6U+K1psq9gDpmSPZdzs61i/0kwXlC6h2hkJBtaADeNmSab0B41bh+o
3kLxMi6/BeeQNG0VI0BwZ1ibVPmYQpYMSh2uWP/IInlgeNHNUkFOpjbBlgP6xjluFhyY9jrPv/Xc
QmBsiSQa1W6vjKFKWPBHMTxbHT4hZvKG4fC8S9bNlG0spnhB91aQkt6FDzixwN2hEHu+bo6H4bEb
QEMNJadbiT2TiYo2ow7ZRrRpKaOZoDObGm6fJq5XeXVBlk3p5B350tjKfZA7r1mZUUAzv7SmTMAW
3MIdgB7XWVY/tRblHQO32OoPBBLHYgU3HrTj2sYQBcFsIIhIr67pdur4hqmzImMRCuQNBO1Mh3ox
LfDvMjb9Hwx+OcCqL0sr33t+WTgONQQdJWwvORNkzJhE3IvuKFlL4zb0F95UPZPrCM2iB242MOUk
LbnD1qV2nJM0c1lhXjL+qibzsu3bbacAgcxyz5bTBbbiUQVqqaWbttE68if2GDOeEc9TwC9WqYfS
vmMEeah7Bt/SOqtBsQGfzoKh/jGyRzbvCvxD0GokPNstf5+jftAsT/OaeKZtU3NjmUQblt+DzyCv
GJ0fXVIjPYd03QKHc2YZzGWMcoU5YSTj9AjWXm2b1JGb2akYv4bGXR4z7aMWUrygcKqD3kGaSbUG
NlZ2vkYxHDdeHJt0dQFXYaP01KU4URoTNj10UAsN/2INFgMk2zwKW17tpHJV/1hM9Z1FRa/LcNVI
hsXS5RjbJw71CgJY0DxXCXDKMG4KQz+xFBDp7hEdcsJjsR6GL62y91nsLA3JL4z+xes9MN2ts2ET
9NU24m2pDQx//1iow8qMXzn4N1OR7SPH3vjNmuY47A7mow+zU5bs9oZaaQrV9ZntznbvgmHvQv/F
rzkduVCAa8JovisDc9WibhvjyChWPpZExBUDW2msswXqjd0a6Vlxq/nLgNRq/W5b5a8Ou5iIf7hV
TgNsXP7pdM/CuHb2JxxYGL0FCkIKHFvnReJtIKfbsBw+KhONmtURyeQNZY+JLIYeR3NjxJ8YZz1+
8Ycz5WnRMsMquYuBLoS9Ulpx1Yp644T6qiY+3p1uWow+Blu69LUuIeCnYtOL56FK1hZJtk6018an
EjOS1rPXzVBcGTU3mcNS09pNe8Ew8nbTDxzsMYEt3YdjDuHG0PxtYtqvIftt+ypdj7bBWnEMbznG
mwwgT0ssKDPABEvdR9RBBuZNvwkOTX8dhmhdTlj/rHKnYyHAFLgkUPHmg+8MvinRI3aCXdnGgh65
xz5fMC2jTQrMcZdAe5hM6bLwWlvvIroqloe/CHztZdLetfLDRpdXK1Jdu5cin/GAxsPHNBZ468v8
RS3icxkRYtvo7Vkd7cdwVsgvyGa3dKa9SPelQ8Rcw3Y7uVWZisV0lbfvIQh5mzYWxJrfCUOLEoSf
QEk8j/fMjrm3OD0LO1kHBfh5gpR56Mpz6F9pZsICUXifBTfb5Krq4mVrxh8mg9PhOolH6v2o8s+9
iXQ1EgCgBAOwtd/SbzCSp//ftQkcuDkMFwUkdYa0daZ+09KcSBmlC03mR62avNnMdlNoavfsy4KJ
1Vs8k1E7LmUHgauqAWd3qq5Lc/rQpP2ea292ep5l56a1AHDRGpCszAmO0hzfINiLxFn2PhC5PypM
lYtbdVT42aNaM82nBfaCuO24LvKbEn5Ld6CyGcuJXpfYDT1HyproicvA3ihypdYsWYygS/Mj+3JW
rVa7Nncz2fiG1PdJhrjcSn83JvrViMNVYupe4IwYMdZlvFYFZCloe2d4Wr3O46OQ/j1miDb6GAb7
Ekw/zOATqy9SPl2oZQpPC+9V8xIL/dwwZ6/t8ihGxbUMuSosxbq3xwQSKrT1FU0cAU7ZsMKK+BoN
uK4GEtoyGRtvtp+QNttXLANNh/8v10UKVKomtCeyEghnFVbgruN3MsfVHMIcYZgc82cp3yD/Zv2j
RCzQQR56bxTUMBwo5ZO05gd6pq3FUydX0UacQDn2mKBE+z7OydFO91OF0hEUXpSnWCtsoKFpk4zT
OpTBUcAaVGN8MONypwUmHpnRXHWlpnn4f5apWTF1UnaVz9QgKsOnOlGW5PfyFeA7iSCGi2bVZsMx
aHw3QF4p5gkuf449XdpeWgwwdE2lvpWzY4WMVoh4Fc+NXbudw4m6YYMDg+utBtw2sA3Awq3mpQFD
2pM+vHDwduqznLaGz4/mYrOk2L+fQ+JboNbvKbDL4Mr1YTgXeG7ZbB1aZl8+lLmFGnOdrdVY3LVU
EmrF0MBo14P0r9xfuUKcnvgqgOT1MXFro+MuSUvARKcElYpL4am6bN0oaPiC1Tzbpc1AFh1D3jj2
ajr3IPIq9JpqGHZ2ad2zfKv0GrO4NM11Cte67hmRvi+ZEKv6Y1sVlNABjcCySH19UVVY0oqVguqq
y9FNb+lLdCt6forHDuP4M5a2raPk60BNtPWszh+jdT9Qm5Xz2RGf2fiMHE6LfnOEshSHYF5Tzq5f
xCvk2nQy4TblroJ8kM1GCdX3vimBjLPdyCBGy3ey/wz0Gfw8+rC1lFm44NnnkAv21BbRYSQEnIV0
8j2cadZ8fd4bKPgztUQ3nvC7MEWZlhMP8ukkuLF7xcSKoC6ibvyBZah1PiP9W7U2c9OcM/OEkolM
POE3FtUxrHNPx5Efm/Uhnc+1ka7Z+bqs0Y707FLnL3b8NNU8B/Gay306wLLX4OL6sSabKqklQ8qb
XrEqbKxTkZfeKET0WZOiFQqtme1DLb51InNTfMNWjQ3mBil1UYk3Xy5xEIXk0jXthj1DbhaFSyTe
iY2JGo7bFfCzZkk36HuvmI+GlfMfo8j5CCIRz1ZRMVoERMWSmKebqbzLtDuN+kZZt/OOzFgG+4uZ
HCR7xNA6P92Er2BZlFscuhFTSXPLwMgw1m1/qjo3Y8wVXI1gWeUU2dDZxld1243FYEQmjwK6A04C
Uim8AyZfJPq7pH9GTYCvEj3Ca41DVxy7EBSF9bcJMJ5DU67p/EaoA9EJRVOYPF4hKyo/c6MmXw3T
cFc2iBuHqNs308tkeLFlulqyb+NLMx4sgFEtOpWK4NIMk5cyM7a2lHx7H055rkW+s2xU3tqBysQa
Kd4pO7a05Yz7MGozR1o2aejNrdwVjsNaQIxbtLhFi649mk+K8W1mOVyXtYuC+TGu3hy1y/CtYHWo
BtXDnepNWgv+kKxFDCAr98HtE3XvtOn88vBSTKex/nWGv8zb8lHpu7sIOaazCY6u96IPsImJZVgH
D0F8uyqii+lEu4pvWvPVFaqLq9fdttUPUplMElEpYeOgYdtfslHa5ojZmOLuQQbFD4waAAAIAivW
sC1jbesnBCX3JlDJNOfe1L+bps64qGM8EJRrcrGYp9Z0/kNHUrntas60VZVp8qrBIJIzvyvilGSW
kCos71umK1YfjCtftuxaq2h7q7Fbz2wI05MadyeTp25sHqO64G5vAoUNdyYZK0araedAqNbjLbdP
8Sz6ey/ozW7rqAwOAodZguHAbcoRTBQLFJYUMT1X8wm0M1F/JHXhzg1JBfDwFdrzi82jfQyuFSKQ
iXHCqVd+XL8Z7bm2MEtM+MGGMfvKG8zOU+NTo3aQ/Wr1ZLNyuM46yq+h/Qh17a6u1J28ZUGU2bkk
u8gqZLQp+kvN4BhNbVaTRcAQTCIc2yqPRSwzo2muKuuT5UbkHMXj1h++AizKTkgDF/oXp6dMyuVU
nvIaSA1/fU/nyf5ZE2/foJ78W/dYIoXoykuqmj+IPhJFt83S+EUP8OPm2XRvs0vgytR0Q+nZGsy8
+vOQAj6puBqWDfda3d1L4nrA9qPwY2q3WiSWiraUdrdFXVmXBD2VaXYNycuibppB1cgWpERnMwN0
32S8Bskpy7wAPBsqNJqgG6ZzRKr5gjqb/ADQ31DY52yeXX3w3bhZhk3zobXlmnvJ65tw39E56Ylw
TdRHO0W6rvy1xmQoHK/GRGFmXSVTV6/xp9m1s5QSm3QskfXf2e2Ci1asLVvr1h3ATuVfB4OljLJa
l7fygqlbVb5i+e2GlYxws7GfymJGzmfFelBpKyAiWaBSk2dU2CcFhi+mv1ATwpwt/Md+PY6UElje
8C+GUerNec5zfG6O9iBunsgL050ifqiqFcZbvPjnCDF0ont7hBclP0DhU4+Bhm+MIcMqyB5kt/Sn
e5VMFrHltsTSWjqrWrwOLWBNvOpMd6xf4b4D9vsq942/C4eHSd32/iYJhDdGZz++S2FPHW/Urmm1
mobPPFs6+VuEKm+9Ribi1FOLihq9hJwVw5OSLm2WUA0HjQGnyImnyeln54b+PjuPGRNzqd4gz+gu
sClsTgmHhtNfLNPLx6PWP+XGVfbWSQTma8mzM5VHamBP6Y9Ik43SPVbhrnOedYrlkjl42vvFsnEs
/yS7wdUafrQIj0enYQKjWWHlnzF09smpCDtsoOyL1Db2+s1UW1WSyE9kcbcm4zxTGyrR5uiYoD1z
zBE1Z8wYM/3U1tBYejFtOiFRoopm59sFx0I3aeseAMutsF2p2XOlfKTxtK7wkkwlW3rreSYAp4/4
j8z9pPtbNa63dVltUoFbKhVrFROAJBEmuwtv+2DGZTh/htKVfnxSitZhxGztSlWh81Chp5lqbh1E
/4axXjm8hAmL7HONAsZC21DXumNf+4IqHhx4X5sURBN2vCp7JXfuLlRoogs8wXF46e2c43daSzJy
xmzdWiddO2n6VjISQoFU7LuUVr2ZDtJUF2ZV1TvDDn0vDs0faBMEjiBz1yERUgiLIb94rxofgSY3
MR6vZEbRTiDwUTnCXucW1xeWhieLgCwlfs8k1GuINDNpxprxbWlQ1Mp5V+vJIdOba2SA/Ir0UQTR
3ofNMEVwNJtIX8gSE1obbxwZbrQZQwQJa2MxeURt9AiA+YXsn4VeP5UxfoZhWYg7vyMyespMt7zZ
jxJU4kvHpdpzuOo3p7KVcNBVlQXdbek6n7O9Z7qNNF8sfLrFUBsxC0RNtugq5Yeo/BcRIwujTFkW
aQeh+WnxsK7TpQqY7zTbMVpZEeVKOH0HcbzPHQh2jApUUGbBkG66kZ35unO6pQ3GFqr50rcuYRAd
WtgcU2FKcavPUxy4ueXs1JpQpwfNJkbOhgVKGOyirLWVF+OJZ4e5ibuwEU+BVnsOykCbhgAbl4B3
BNYdm5U3z2i7+fRZOWAgAkmG0Jd+whAlszubqWENYNpFIEVQgQsdPTBL82VjVPd+kZ+sNDyz/nk7
ZvJcdod4IFSp674AaWKxkeIUJKZH5MYP1Q/3fmYpbhJiTqDKR4Z0FsywDokP4xSPAMX/Hkel/iH+
3vgl8C4J8jmznQG7zUJx3+dnDM+LW2TiZVjgGfxLZOIf4qh/3RFcJnFvKpoJwWesQvFQtvet//SX
D3BLLfxNmtavi4IrI1SmVNfUvaIM5Q0Q1erDpIUxKKKJOqROZfXSJQPWWLM2qehDNNevLpDISsYc
Qh/85X38IeBW/yXqOGm1vO4d6Jx5PN7ic1P87EiAq9mD78KnpC2r1GVfOpqnLw4x8wblLy9t/+kr
uL2ln+Jb61a3ZsvmyTAaBOuS3WUFvoIhb1wyy4OWvias50S7wV6bdem+17eDurW6t7El6KDhAhPV
unXwKuIGidofVaotY+F88hRrwg33L4O5nG/TWlTMHozmopmTq01Uag4fqroPp+ecY7h50yt1E8F/
KA4m8ziw3sLhkWco5icsma7EYeaXI6snuk1sil1qNOD1JL/PHRUtxnkubB0vfrawggc2ktg1CWcV
d/ab0mOrzDdVV2/UpN3loYBFMljSSlX4mdIfaNVO45+NKc47HRX333/Sf366311at8v5p++1L5O0
yHJlZhFjeHfysp1/LtbR4t17ajZJu1DWoCXK4lm4WOtgZRe7YXHtPLlgOO0G6+/A/cCDdFBgoZf/
/o7U3//SjB//8x3l1uCbnaFmh+nCeYyF0PrKypXG6XSTC11GOlTE//5av79nCST9z5ey/bDscsFL
FXGobmVeY/UkHWO8jcj//RV+H92qW78cPa2o88COIr6hb2MpjhYkdHmAuvxLdPctqfC/fz3dvL3s
T7+eAV4SqMyFDhN4SDq/p83fjpzfn5n6r3HJvtMUVtoU6cHUFsWRJzsFFlbfjufl9/Rg8EQ3Pf85
+Mt6lT98TeYvB4soiO+KJj5HQu3wVD+Ie0awt2DC4i8voFl/OrtuX+FPX1UohdYIO9DvAq3fkHym
QA6J6geLC37UtrYoHZ2hd7BkIHyTVmGlYZGjeMD3ptPtEQqKJpa21Py7DhG0p6HZVKxReI+b54iO
LyMn1zxX4dlR042Nf6ALyPKf0C4HYnEVUzsCT5+HD6V8TM39+G1OtxewiYGbN1l+H+tPguzNcgkj
FZyUkCy0G3Ry1AaJbe65h/rMrR0uaqNbAtFe2GO+tK9oHXP4OJkrhdCVhBDag6BM7jybxgKugYNq
F7y0Kj4DIDMsr8vZwMm/ygeElDWxl/c3ky7T/+/BhqDC0OqyL0g56B8EG5bnoXvTedpTEXHkZMk+
RUacyxNK/liSHiF2YL61HBcD0Xj9widhLGeqxqxyeLKfgQJM/U6nOKIL6foNghg2ymbYWqRRdcnx
lv2W6Q8jEc3AidpnU3K0MlnxgVTYZjdD4QzvpgHlHnarKJuPGF+pW8JQWyiKxfEZnNM6wGlmPKWa
cY7iQ1BAWjmnDKiVmIuYwWOzbKdtoxnQwVepHTv/ixVJ7XjSx2ppVu9zvseoBv/wVOPss1gXU3Ls
E8+F10plPqpdEw5qtbrWRtSR5y6vWtmf6y5/1xLbc+ikVQrJLGdyQPohiSPTPjEdl/40qpcj+ROM
MOgLFjJ+1/ycWI9yFaLcs0G9DDaZ/9Yox5z2jGFQaUgSkQlU08jIAZbbJCnPMv1IZTSj+egA3Tnv
KhnWMMvAnnNMOk5J66Gzek9/nrCY4AOMm8d62nX5XoNbqSHoITOrmDCBKOapbHbfkihAX8FEawwu
i86tmRkT6xdxxtjjuTMOWXYhW0gNto5F8FK0pAEZ7H3V4G5M8FsGL40W/ZBh+JTkm1xxnfIxaS9l
rnlqH9wLuoms7zHSs2Aul27Y4Vdq9HA9FskCpL4ErO2y4vrv5+o/60v+++TDJPSftzOXSC+dqQQU
JuMH8xN5oKJ/ixq6JxjYHjzaQkcOaQPmVL0I45SpZAmQRwpdMYT1AnRq1PGzJkzSUv8wVPa3MKDm
s/Zm8XkrGZwqDCvoDntC/MMLODuxG/sQTB7HTtKBxVq1Cx1c2dTI3B7JVm0aRMDDIHZtehBy12c7
x1KBdh5SdNwU5CptLuW0meLm3DNmTB0EoLJr1ylywMIMw4sZOR+Fb7qF/Gz8vQ9EpmAaydorSsOy
bMdLMg7vut9vjHFydVIZxpQQai04GvPrmG/19mDP8//25DJ/KbhGWQ+5QRTIAShqBiE8Wi/aA6j+
/Gb+Jbr5D3W5bv5SeySVUKUe8xLB2/iRfyTfxndzEfc0Wq26lh/tQf3bK91qh/++WnTzl8Of397W
dAD4w/DN0jhOfxROsOp7zSCx3K134Vf3lxzjPz2Rb8/Tnx4zsVAsRfpKchA5h7W9dHTxlx9E/dMf
fftwP/3R4eBrU2rPySEUoHhFQGRcY3b4CJuUVMRGQUSOCMnIs9lcDgzxPdHabHq0mu7YNoWxLtK2
2Kn57P+lUvt99WTov3zUjlzdlJ1c2p2fcLdEgqcoBzdsVkFc47/f5vL3n9n4J5/+p8+cKw78firG
O4Q6/GJEMdZE9AEnExhsBvFCNgY+8XQFb3TIoWjK5E5EHz759MKfAfpGL+uPM6y4+EoqlIgo2QYN
8l8tVjLfhQnHrIo+UOJCaJj7Zr1nZo6ng09HN79Hla99RGA6cZIWk0beh+mHql7DuPeYnLo8VGv1
0BAYpzeMy5PopcuPBRA/iSpOyjNDfa3ZlNqNK0c8leGHmiiXekb8jTOvD6E0VfK4nRjRRnRsM3yq
jEvPzvU2O4LcjCWrMMbXMiK8nq0YHQLa5OyEA+1Fz3M35B/j/KjVCHdhdqxHbEzMAtDKY2TLKC1t
999/gj/U44b+SwmrtIxkTKtBZGrXoSDiEFf2D2EEj0aAlWnnZyQOE4fQ/6Uj+X0paGi3f/7zL57n
wwRco+zboLSudp00J5RKDCVZUTjk8Oc5ITKp7YHfJQToSds8/+WD/qFC1G4x4T+9siJmhTNi0vei
qVF5Zz9fJZN1FR11Sw41mNtjgJXyZCotM9KvrFKWvWjgfQfGKh1T8ILhqqNE8i8Xv/anN/RLVTyE
WdMHYaXvw6ERuHTT1tfZNpCLl6hQSPuKUIU/Bw2S3+htJEBLU+BgTA4Do00Jf7GN8aNO0htYlZZb
i0R+8lPzJt+3A5bJKtHqy2hTuWiF3zwMjhVDRw8qfMXtpiMmIgLWTGeyfzrZ+H85xf65bP77KDb+
+bA/fcudqsWxQjLtweos0hptJnLFqiB0Exud2/k28iwinlK+CthnUxa0NmQ8TadAj25qHVRPE33l
XXYt02ltAKxnoJEhu0glGyUDqOO67jZDjZiHT3moS6Qboj3taJkF1u7frxR5u/R/9xl+eXCNhuMr
WuIURIMNiJgQV67y5r+RRx4jEhGSI3W8oXJj6owVPaDZEpL/y7yWl6h/Gx4FPQRq7/tw5LYizmk9
7wUwGx8f5wEfiKU0xCi9WzWhLBs7fmOaTfywtnCe2+8kvcN+wHX4lRZHi7EbXdJzzZIX2ssPak4B
jzPRMgOciWaZ7BoiJvC+s61wjcegzYnQW1SvWN5rZZGdSTGVxjJpLsTYzGEAQbpHbMn/smninw1f
v/uebqf6T7+1NqlVMRP7dUec/0rfJDsErDuY20XInnGxeJAsiTNca8e2XTdcOeCyC8GWunJlsbDL
YsqQeP6CinTDBPb2f3mZiz3WI0jHNZjhvelL7I/r1MWHesLwckzXFMl35GKDUa+Rjbfputt0+3Ap
V5ju/tcr+JfnniUDv7YKPhX7tl3CGdbaWrlgWiYZnL3wg0fA1tLa8jUvxoXhkWrrfr08Bl6yorfd
kwdQ/aXUUG/nwO++3l8KgmjukpFTX2O1H/q0h8/IvX1F1oJBiUsExCJahY//fsmrtz/zd6/1S71d
czwkye21/IO45lsWWJynD6LY3Xz5P05QtV8eNE4LMlRrk33nO9gJquQoNbjNfEy0v/xyfzhP/9mR
8NPl2Cp9JcdksO9UcTPJduxEquKCJH2xctLqr8uB/nA6/LOW6aeXyXWnJph/ZqSGLl4Onfd/5J1Z
b9xIlrb/SqPuWRMMLkEOpvpCSm2Zki3Jslz2DSHLMvd956//HqpqpiVKmfzcVwMM0EB3l8sZDDLi
xIlz3sUcP3M/AKCiTnsbf4t651CqcdeSpD0n5vPyeDFem/dd6SXQI7oWswE0TLVym1KiR34QmZ1+
U0i8abKVhbAn6Xv2N3kxmEEP3kwSeqscHGeTeDBQBLDXXt2ebE9fxFXftIsxNg1slXx105WQN5HR
PLyA9xU6n7PqFw+uVOrkdtBSu65ytK3iCuxFHLh2cwzTBkH0wSZtFgpidQEO66M+gAkILeTIsHkI
TlIrIOfE+Rc5dAN1ibZsqHjkrn80TKIFSS6RjxmBzeJqhIi+0MKdXUtxkTiB2LVoi2yGBqJTB+cf
WbLM+WpK1DzxZPaAI4aTqy6dVEcJ1vMQS0uE+6NFjvg4KQZIHomZo3CBaOHhN7FvFyzCF33yagKJ
iiNIjVgSKuzEkGP0Jo6ktRL391zszOcg8uJdh5VlQ8FiiMCIw7MKLCW67YF10imgiZauxEk/qPpK
doX3MQyqdpukcBCR4I0gvxXTJiKwrZzV+9brIm4FYwowQdkD363k5h1uHSBvY1iuZMf7XuYiZmm2
YUdi8MdLrbzC70IOp46Lts+akcr7QVcscuG688x8MLBuCJOKngJqvfVVJ8XJv7UQxDLfbcI0KUEt
X9oOGj+mcL/VCNjKuv+edNHKYttnIygWOSxk4GCSk2CQkVJGG4HpT/NuG6UmGV2wc9zp42SM6ghN
+o00gQsdntueSCLm7/ViBZZo/5SlJwe4iZ/b9GserdSR53fzzjEoFhHKUfTGq5Lf9fVtnM0ih2Dm
dTiwwYk9reT9+559/ucvnt0Om7bM8vnZNZADzmkYZysH4L5fXmz9CqUQVaX88qxi18SferHi9bVn
G4hFJtLi7pp6ms4PJxsEoEd9A+4bTcPDH3PPHhaLPVzVve9rkl+3VHCEGYknke0/O/zb+z7oYgMD
mRr8aH5yFwaugMc1awZkt455DKT18BDvvxzDXeziIPX8qUsAGpkSGr5BU99GCOOR2uHh33///Dfc
xT4Os37yESTOr2yA+76YvCNdKXlhdogd4lTosFCJvW4C1iGXqLIeHvX95BN8yOtVGiTA4CYzy6/a
sP2ex4ZFRdxIz+IEsYs8bmGgoHB8eKg9QcRwF7vZbtscHtQUXcGKij+Iz1MKUfxYuxk+G0drrbR9
X2mxs4swdAo8YaOrxshJ0rMyRNG3dL5HCmRugZbBmh/y+yvOcBfbOxlCVze8GlFcKAawnpLwXg07
bYQiWP/ZBcVKHeX9vW64i71eplpimqBvrzrhhJ9LPvzOc3Pv/PAneX9LGu5iwwd+5Lt+UUVXpn/a
hXdR91EUKzty308vdjt9/UbzzCS60lBMTdWAevFJWa2cqPv2ymK794qMTu94K+k9mvUZ/DZ053QE
Ho8nZHPX4uyeUZzFjreMqAMsO7972lvdWfWD3keEd4Z3NCB58nT4E+zbFc5i34+O3nRjwigRimPV
JuowqEDL4gheYqttPYgc5UoE2zefxV6PwybGJJqRgFnDU6BgCZfZqU9Q4K8wzFiZ0J4P7yx2uYsH
sBfnqGyO7pcu+ZokNWIkj4df1r7fnv/5izO1SS3XG8I0RUjiuoN7jEp50IQrr2fPjn4uXr/4cehw
tSEB+V+ZV0jmt9D9qDRfi/LEzFci4J7N7Cw2s9m0XddljNA296jCwZZcefR972WxH8ascIqg1yCQ
TAM6x481/NlmJQLtWTVqsQsyreoj0EfxVSQ36IEIFDqQ1ptpG5sSvcE1u+M970YttoGZFGPmzG2R
HP06TX40kovDa2bPiaAWqx6YnVnZYRvDuUxZLpTqlEn1HTCtlcn7w2PsuSoZarHoDZ2ahxOF8VXv
R8iq21k3ftS1rAUHTTjSA+p5kz9LWrt5dAIqsT9xp8w4J2P5HjeOdq77Xb8SG/e9yMUecS0vaDO7
SK7q4aNmXuL3tLLI9rQQDDWP+GKD1MGYOGWSJlcFkhourVBYEggJHLWP3p81fGJM2tbgQ/smsdgp
xaS3gZOWyVUEAL9U9029EkH2rQb5eg4tjbMpsN34ypm0MxO5nIqyf4jhgVo7U+d19fZuYTxD3168
pTYxK63IGKHVcE9o0KG59rSfTYXyrBFtDq+3fbNY7nc/pMJvgUeKoKK35qfYAyoAyiGf1izq93yA
51rwi1nEdj7a+hDQAZfpfVI3oKm1r4cffs8Lshc7PYgMza2mOLmaHrs7/Xvx0/sTavDh39732IvN
3hhNl8B3T66a0bbQw5NfKlNbqUHse+7FHm+Qy/kLBNYCAsMe894+DW4OP/a+n17s2UEAySwjn52F
vQf9QcCf0kS1Z4ps7O9QgvYS9998Q/Obe/FhVZHard/whmAiYV7WIp5xeA57jk97sWWzEl86FAFZ
MQ1Aml12Kq7dbFc8rJ1D+35/sXPdtrYyx2fN42+q39H3nw3HK9jXRyA4Dk9hX2/eXiStXZGHgZhx
fq11lH6oH4pr7ZYDw/hmHPtfnfNj7wS49OGx9kzHWgxl2nXeGIUeX5X4yAKP+tP/bM3YpSN4BodH
2JdZWosoUYse5jpmhlfZI1xvwG6Jc5R8kY/qxvuTPPnwKHt23NIf3C1zJbBUSK5UQO2RYmheVSsT
2PfTy0BRiB7MO88vqNWmCkvTyFt56j0Jk7mIEyI1xgr+D4tpAt2RaTD7ja4YUIrsy83hF7NviEW4
yIVCHmLq4qsONS948kh62BSG1y4n+35+ETLSNhvx0+UwTlO6LLsxPOuDlUrEnmhkLkJEKowGS0l+
ur9BshtDnWozPKSfDr+WfVmEabwOQEMZWprTA/TAs3G4665BXMxu0B+bb/XH7lv9fWWYeZG/cwyb
8vUwSRkifxEzCfzd8I4ZZ++II2TM9LOQngqmzcbKKt2zkc3FRh5Cz/VCYJNXYAvQ4LIaxAbPeu8o
fCzWTrV9O3lJfZjNq03U7jgyA+xtMVyB8UP8O1HVKS19NP6dtS7Unj235D+UbVpju8xrKxsUprTz
lkh4+IvsWbBL9kMk9GHySqrgnYaUG7bK2tccoazDP77vsRf72ei1dnJhQF82KL8JjgVPv33+5f94
HP7Tf8qv/1oy9T//i///mCOrFvpBs/i//7zLU/7zX/Pf+Z9/5/Xf+OdV+Fjldf6zWf5br/4SP/z3
wJuH5uHV/4E9GzbjTftUjbdPdZs0zwPwiPO/+f/7h/94ev6Vu7F4+uO3hx9IhGzCuqnCx0b+9vef
Xfz44zdl6gq5IIpXrqJfA8iGzfgfLwf8+1/+8JDyQ7uHrGirf3x48B+q1Z95eqibP35zxO+Wq5uu
brs4qzPAb//on+Y/UO7vjisUVA9H8T9syZ9kedUEf/wm7d9Zz8b//OM6b5//sfW7q8OpdG2eWhr8
G7/995O++nr/+pr/AD9ynYdZU//xm2W+zp3nqbtSmoZyLQSxXAxzFwGCdGIIK7dGP9PULnTP6NDo
tIIL9HuD47oM1SbysNtNKxCx0gCFylXuU6yX53YR1se6QGzIRYIFa6QJPIQT0kPM0ysZAe+VSMF3
JRLjXm4BB49LCGaZfz+1007PDYTHVPA4OHTFvTK8Vo7YJg68+Ej6T5OFEUZtJtWZxITZNRu0u+Ww
ibti6/VxvAu6Z9kDjZZwXtfAgMWZN0BXK+q2gvCuULkIlLrQscgbR5QjALSBotVBywfeqTkNn0dd
4CXeIR1So+FhWtB1kfU3vtm59tlHA+0adcfhKC3R1fNB5agKpCyyrj8ypLODEfs/mEpAOETzafBh
vRlx/2ikxndZuT9LlGihhWMo3LdoD7nfpdN8rq2Czko+3E2mFZ54KCcfaWH4M5TVzhyBFCcJ+oXo
r53rPZvW8a66ScHsQWJFPRqgBDd+aSXIwvjIm9nCR4nAoTwWOLFz1mlecaaHFJocuzkPEv0+LWk9
drlIT/wKOWJdprsgqW4qw7zIDedHPlTOWW4A4hut6qGVRr4xMnoGtendtQ3qFmMaGeh35+h2IzOH
j1KYUwPys2TrdS3yLLV261gBlIM8kVOEAVs5QJ/kqnTkhx6paIHid1RLZDIG67b1Qb3HUZI0OLAI
DLqn2viWs1U2XhTXn7oqwOxFYBRp40k4RVH3XTm+xW0uG86lmY47Xx+t6xbomqzC6iJvseRGBAqR
spGii9vAE7bb/Bu80zvbRxYwzOGWo5p9HFeQ9Izgi2bTmw3BIY+j6+FS7LVf+hpBHztr4498CKyw
oAieW7BxoQ1mxkkUgDpIYz5r2YbfR2oI8CIRvYiMIcIBzlMwHPPhoxpred+bgXXuAmWlGgRiqfSg
OUcQ4NE+98tNaSSzDhpeUX2naSdlGMEvGItP+hhCJUQ61Es1/JQ8/bvQDdw5UNjGKbA9rnXzhmNi
J4NCbH0Ja7KNcOhIbAkIFHmxKaPjJWVx1mjyQx2JW33IcbTFxLr3gjMh9ctxmIrT3vE/tX11h9Qz
OpjGhF9Dqhc2fPUy2BUaTlmBjulqLTyEh5Rz7o2oRbX9Ra1AwYOGpbGGwIzdp18K5W8N4V/rSX8F
x3jjYJI3JGyaENFU324xmEdp2QOmVYj6XgUyRDKzOQWUN8yl6Fg7MStMlJCUPR5G/SuSOtGx3TcY
8FQjHAW/YQ9OTnBcFFVyavm6f1RU/k3vSwUBRD1V2M179vBtCqc7U2gPdYvBpUpvysj9Wtf1n/mg
Q2spMpQdy/GmRk9vg4SYS64ff8hnAacoQH4iy1CJr6spOVMpXIR8bG4rSS17dGpgTkg2nigfPSGv
+GEH2R0Ymrtcdl+sypwhtTZV4ty8K2F5jCEGaKoMnyYvvCt99VBr5o1FqIkadeLJTZ+bGVkJH9SZ
qk+mQEGdow5dl1Geg15Gx+uTjU9WYGMrOOq4YJlNjRsu1p+FhiVBKfALtdtzn2YETpfQdaqLpHOR
ZjY/hqiXyaq8zViYiZM/qWa6hPz3yTVgt4X5iI4LHYwpvRiV6o8Cs8JrIqKSq4obIwFb3TYJhEsX
MZs839azorCqNFDUiAaKqTtGqeis1uFFDSmK1Si86ir44ab2eesbX1Uf345ttA1wWwthL8/c4Bo4
YJFjH6Pqcz8Jdmg24mvlDR+Ejm2E0eJpMZzmDfEYLc1tgQG4CDvI3E4MoCvtZr4HS0ZDucCxkq/V
OAWQKxCzAzLF9t2mpbpmapeW3m+0qjOPlGZeFyXrGGWtE1vzjEtTrz+KCv6wG/wZFZ48siIQUbL+
ntcIqvPtj3M4jEeVheK4rUbM2AZOHsuzIIyI2y5tEdIZwRmJJyfwEYixENysq0dTRyUtqsTPauo+
KRgWLjIbwsbXA+xhht2SCx84VhpiJ3jNpqG+MW3v3LPwAzGU/72p5VVGJfekQTcFNM11M1TQNl2s
GrLgDE9bpOLhdhoGetdh9dFsABP26X2LMqg0xh77tbzcSIXNmlbQvmstoieoWIj47nDhFu4Vwmti
IyIPCahol6RhhbjCeGFZAuenflchFMChiyVuXsQ/oir50Lbo96mm/Bh2EwQTYD5HVc/6MuD+x0Fw
DsceQWAsSwhUGxVDo+r76HYAscTp7vycfGRzUydLz5wxvs11DBKUEeLzXhYSXRxUPkbRY00RNtsu
4yY/ZF16rJwJb2yN4mjXl8D5ppgv62BaNMK3LbTyBPXkGEU9D/qZCVvLagkVLUJzADb4ab0dCQ89
at1K9zeZFX9PyuZzY1c/ewPRd9JPBwIX5/k4VEhV1iAW/EqH41P1xypHzQazAuyyUIo07E8s5NPY
rvEfQulfiEuvBGOr1wjHe1mIO+6kbizk9M+zNIaiAizV19wn2yOvaaT4oEpQqAZeliexR2Li98gA
RcVwL2l+nhtOLmgAgMLDUFt8M+MOubQqce07x7WCD9RBb0qJI4OnadH52PXml2bK5K7L++t0gJuE
Ks60Gz2XOqxt9NS6xt2ImziePGGGRo8SFS+oo19130FhR6Km/T+T0j/mbYbixO2TH+bZy1R8Rg3u
T+CPHoLqIXzzF/5K1S3xuyMlmALHsV1bOi4X2b9ydf6EbFzapN+WZdnk3y9z9TlTVyiVCFeA5OQC
8a98nbPTcIUudZMcm2LaL+TrC8SqMpRhmrphSeRrla479qIoYWm0Y1WCTJEdOO3pqLQSlbDEuIuE
oy6nUks2RtSWx3E0mGde4E7fEB7x0YqZN5nRmyvNpOXt4flxJE+hS4f/kuaiNmVx5mraAJlUK6a2
PQ6j1t26FapxJ0nedtAxQ+9BM0ukVuuGkDAVdHHLAjG9THi0eq02+GaNhnntlMV3O3RpX5scj0jN
kAXFRW/e6ylpoeab2lejCoGHVxU3OJyZzASQo1uoe+kjuV+rDnt61SDDMoYafjBYQUPYa3zP3YRc
fj6Nk4UyigcDtrZjAldl4pWDeE9+ZWFPjaSyUt1T4hTox+vCxH5F2v34UyeWQzKI0wHiqDva38aq
gVSniWgNTfNMx/hXfeav72oQ0U3TYgBnSa12mimJtABpnBIxOz2VJxKzs3Fwk6O+wbBa40aQ/tAL
/QwczAl+AVnqnKngtuxwQhM+SmSfMDlW6jQsEFlFy6iEsDMXLQr+cVjjtRuH6OLMWgPOuZlrK03R
1/WGv59+vkNKE11cBL5eXyKnMsY5M8L5ryT6bfymNlHxCbOzF7v078vry8vq69LSX6PYNpdU8DmW
7jwvxhc1e11NYZBWaJmoEaMwzeKTZt5Nm14mKv02KRgSlLvW2PRyLly9+jIsBcMRwmJ6UIOWxDDf
qOqosPGhQfYxhdyaiss+HRtOtVAMD5aMjCc2LQRgFLDyGzM16LhUkQgeizxNL61wzC8Tw5RQUgXA
3DQItEsRyehLVOrxZ3qJeE1UKJcO8FnIuh3fPDr81p45RssJEM1cg7NNl9ay3U4gmawRWfpNkHQD
GVcP7zvGK3OacF+UEV53VQt5dOo8RcLZJqcwZdhzAtJVrjuzi2UAM0ALEtyJcu74sqjPJ0OLN2lv
OWfISCPwXN+kCT5ZOABHeNBb6krPtf5jP5tG2IW4baYxQ9sI59HWCtYK+3OF4tX80IShsGIrwzEp
ZiwRaVanoVTQUrCOOhOZ7qq6KEOHU1qaP3Vcq+imr7V+FzUTQzGiNDEFYjTqNkusaRJrudeljFhU
1d1YIrI/tr3cxNo2T/GyPvz9FhVilj2jmZL/1h3HsjhFXm+uPI5FVZtVubFoAieN1ZwWAi2czAw1
NESBVJYjXg/5tTi3ndjEY/Xn4Qd4DuKLF8zRpTNbDIFcuYxNradVY2tyn/Vt1z9DYQOT+RaNQeib
SArWlrcJgMOetBlq/G2JTHhulEQaC239Zr5wIAZWX4rOdTe5ak5do7mjHzCeoIUKcSFusOkKTGy6
APYhv5iivOLg6UHz3qDUgFaBnwjrLh1uTCfqjppe19BAIUsLbDBPfef6t3WkOXcd7f6z5NmhKaK6
MrnEUFyjx/SoQaftM2sSiS5YSdVgIhKZGNFu4Nnuw6Bst3qO4mao+HRDPA1/ARB+qWK6txz6qoT6
sXjKPjXV01Nz9VD87ymc7s2y5Ixd3Z9mXdPuCosizJ7ql7nZ89/6K9di+1EXnRMtQ5JKiLn/9Feu
petUP83/TrRe10X130mlyH0sE4FDKSV/6e9cy/zd1m3WKQVWuNa6gIP9C7nW4lAjYEo0sXViCpFF
6Euwd2zJeqy6TFxWQaydStW1J77lVmsp1OvoxSimCVzR0lmAcw2WyvTLRrQepYVZDOl06XaWgYxt
iTNEkPYrR+fbuXAwKwYCrqIMEtLXo4xd4yQuKcxl5njwIxq83Z3aGo5ffN93DuhlqJonw2/byrKo
oZPxLkKV42rQUlQxXBp9jlpSgEYnJQYzsD9rulthP2b3P0Vt4WRf6gr9MM93kFyyEz1CGTwGUn/4
ed6ZNccdYdriBCBjn3swLxKG1qwR1J7JIZno6o0I+nI7ekb+iwF6nrUNtfc5BYYQvzyA7DLF/MEv
+suw0WJUCuMQQqSOyB/GdsFUYG3RG9I76oYMDLOonfSe9La1kaCN82CTa7K/PjzveV4vAjYPZJEl
CVM4Fh8D4dvX886csvKasO4uwyn/rjIzRqI6/9FpU3l6eKDFQTgPpHP2GoKDXJL+LwYKCqMpQll2
l6Mf5I++j31uMtnpSekbw4fcyd2V8d5ZYBY732RSNqcd+/P1zHxU4aJQMLNO4UKcB0mGbW8/fLXy
vP6iZR62u0hTqp+ePdY/dL0IfuL9iW6cO9IdPDz3N4vLJNbowiEEKea/xEnW+ZCNqKCoXUT82KR+
g78cW3BlS70dhT0ryNocghCdmsUS1iOEUSB2WTuNQuIZJPKfei7s81+dCh+PGbgmaRRdoPkzv9gn
DuV/lmVRXJYWLs2N0svPocr1L4dHIS6/XpUkMZKBhLINSaq2iEEADYq8zL3k0sDBasJUKotIGlQF
Wm4qo/5r4dRc8CbPctZS4OWt2XEZmuVJqma5yjXFYp0KpLH0qasx8sShCy6xH8UZ6tmoszfdMHer
J1XfTgmEzXMrUDjG2XZPJbCi/YbReTwGN5rTaM3tL78Qrs6WRJpdKkLI4oUkXYqeQoaRSOQgcX1s
lMVoUPgW2c8kikrnVKaT+bOMmnoNTvhm2yI9oVtco0xdNx19CdNEG16WfRIml64XmGehsrJN2jre
phYCp+CYwvPhib5dxPN4tmMIEkgcvRZnXGrXFXKvWQJtjVttP0hwnwpJqMOjzK/rVdRjVpxuzIfd
wiJZfGTTbSIE0MrkMq8jQ36IhaKcrCazQdDO83Nn12H5cccNPHrClhE72sPDvzNJ8hHOcBtKB/9x
X2+iPEuGpELW4RJxak7XeBawLkZ9JR48s0YXs+Qk0y1psOF11vLrYYStUj/H4exSAjRLMVNJMF3G
pE/7FkRJUVxI5NEfO1uEeHjWefm5c1X6xbVLSCz+qOr71MYKA0smLR9QRPcolsZRmq8x1RbQMZrW
3Jk5GsS8ttnuS9xJbOSFFScyu9T0QH7uG7ToZTWlG9UH4Zlys+6+8HsUPwZ8pZCsV8dGNMUX3MDD
L6LJvHNjgjnpZnayEoQW2BEejKa5sJHnMV1HN+wlbXrsu6h3M4qsCYWfD23cIcFlSJp9bqGHWxyv
pp0/iua8R2GCphTatcEYxj9+ca08PwRgAJaLNd8iX3/EsvJ7XZbusPMD1d4py0u3IkpW18q8r16t
FYaxmOSckMHUWuYBQ+CIWK/7Yef19LeQBzY0zHEMAwuA3uzdO3Smkq+tyIxPRTyigldMIXYIUkRY
ScRTRAVpGBCTPTz3N8mJIvhjDCnJ/EnLniXtXhw2TRXnoxwGSEKDhYNOjWIslY/+1Cg1sbJZ3hnK
5Rqg87F12zaWzF2ZGhDWm7LdRZaBpicKDrtw5ILXOaH98/Cs3ux+JQFPcEqbJEUs/UWIs1hTha+l
7c5tJ2Nr0DXk8kqd8/AobwI3lyR0V9lbjEFRYLFuIM0C2TOHZtfGTXuedHMOXWjjadubxU1ZGd4K
xvfd8ZC1s6UuJGMar9epyDo6/AbjCak1m2HA/9gYGzj5nmltWn2KV64pb1IEZdmWrbihOHMIXeZU
TW97PR3VcucPYsK2o7hpJ/2+MZxPg9Zfe5lcg2u+XSG2Llgi9oy/0eWS1aFXceYmJD20XMjmSD5q
XHacJj/H0FLcHP54y0IcoWcOPuTMHFHibe3er0bf8yy6PVpF2nFk0jxXR2aax3StqlKMxzma7dha
u3oUYuAwtEgzl7pTHpOR0LzN+6m5k2PTa8jRRTRx65xgf0y4xF87yGrNP46t2Tq2AGyRHQsrs/VL
zNYyzL/qcvaUgOOI3nU3+7VQMplGTAQA6xxZ1limGGdIiiUa3r2oz4jC/Hp49m83CJMHn8f1yFHi
TRGpd6ehrjVX7CJZF+epTxu+Bvj2q5nGfFkX5FI65UAOn8XpaAZOT5vf1HduXg5P6dRiam4Z1ufD
c3m7ahhF1+fQSjb7huYCYoe2tznpuxo3rqvEw8zHb9PuxEuatSv1e6+NSzXZP3qoOleB1ztw8u0E
X6JR7OxxCLAACatjww7X9IveORWZEfe4uaDCfXkZvpCBwO5M18QuNJAjg7CNInhjWyOyvRN0W9WP
yVceBe01LTKPmwIMiKqRBzv8Xt+brDl3yYg1JHDLpEGv7JgsINd3iGHlp/GU90dx7vQrQfTtbYBF
wo8LhxukzdefP++LE0gG0ySSPNN3OOsUF72DCSROH/X40bOrCIQALV951Htm9pkOri5RndbETBIs
k/zYTpvaBkwRgZ34NyZvWY7kRkCl1118aVlwjveNp++KYMqOXSRqjjIXqcVfH4WQZyJwR6vJdOYI
/GLuIL6MImkQ33Z8EAmNq7yP/WQYv0S6mpMskqu51cDFi4NjrhO+HMVrEYM0B6fZAWHIvtDXMrZ9
gYvr4bm8OZ0c4oitk12S74OQWszFxqK5BsOKol0eBw8iQ/LDosIGvMRVt03f5r96OjkcFSaYS31u
ELMlX88qCru+o9rS77Qk1MhOPVXdhVOS/Rm2RnWZG6N3DPi0XNkUb5erozMaR7411++sJfdZqNFR
nd/oO0y2+11WZKXYuFWN+F6CGZmodQ3JeRmFN9L1h20F7OZel10DX8NPi3MxGenF4ff+NlqQOZN8
cJN77gcsdQyxh3VNK0mMndsjcnOUdWa9SVP0/lRdYWMh7PTKjkofQf8Ric2ySrHSFHj3HX6MN/e9
+SlMkgTSW17OMhmq0yhiI+Uo3KWBwJzOwyR5Krri1PO94KTUoZVqgWF9F5oXnx8e+k2gmod2OQBo
xrNhn3uGL3aR4WaxCxLE2KnMjr95aL18T7Xw9pcHoWjLndbVFTt2KVqNWR4i0nYjd1OaoZiCQryg
s5Jb3395GEppNO85LekRLrs7OfeDiUIZiBQvgqech9oFh5F28sujKEuxXjg4yX2WmtiDquugC8G9
2HWU3Eeo6GA7NvX5r4a3uZohSOUo11NsW65MqcXoogJK2kUerbDeNzBYgd+y+fXJ2DpLj8qcpCm8
CG+hkyF7lUVyVzoetmxChicavjQr4e2dRTYXreZLogl+ZAn1iFWZy0aVjBKZzpabYoOFryNWNvOb
lJs3BmDFmc9dsrKl3padDU2apq2xayOvuI0sd/yWStjNIqKAIbvUv0oCM1xJhd9GbuKHxZ3MISE0
CSSvI2mlhinE3CTd6UFY7to2tu8JVmiFZvV45itNJivr4p0galDZVLaiZmuTey9itxFbAXbNQbZT
NSCQyC7zKxj6WOboncRKpcBtohlDa9tMprlznbL+mFZadx7pcXmR+m661rR+fq+v7uZcfl0qoRQA
XMm1Z/EKhiQLRgdEwa60O6zDHawwbu0qsy/zVnRPuGvZmPjMViR26/mgeny7QUGwE/UDvFrf32gh
FKKT2jGC4ixGvht7NVK3T309IGigmVm2ajgyJyCLJ+ZAp31nE/0ckojFR/OA5dSene6SAYfa0Aq9
S1l1/ic6N9bOL8IuPqnrof/p6Fiae2mn6Zu2b1BBPLz55jvu4jG4YT+XqXV3hsq8foyYSq+dx2mx
s3ovDI5E6qjTxi2yC8/usKSM7Bl0nbuiuso9ZO5RXJ+CdiWavbkAECYtOj1SUNG0KWS8fobW10Vb
0q/bljZGXV6IdyymZ+IIEzZvZX++jQJzPGO3EGwUXnXy9VDD6CYcNoXcanhlXEgv0YFGGvLfGAUE
l0tRxibXeNPrrFMtqIvA2LLe1VmJOduFF/npSkR777XNJwCQBopw1rIO3IPLz6NRGNuwUkCE3Uet
Ayqte+VweniNvDMQSKS5SmKDkoOW8vqlQWmIA71Kva2Z+e0WzLwFNUVLt2Hn/zw80jufx6DgTN9E
0EChlvB6JFDiAUiyxN06Wlid6S3G5yFWpisv7v1RUNLhuknRd4mvGkkupOVzCgSdXZ1bNUp9TUr3
5PBc3nlrZDVguAjMRKVlPp1bWL4aFhJLYa1LDKHC4jzMXO1YdzxnZULvD0Vzco6AnKSL10Zno6q0
0cWl0TOKx7CsvyteMUUIc1CbX58VGTvnJywrm6zt9RdCQrKptQAj0pYO/qNZmuhb22Z0qce4cx4e
6m1GSg5FrYwC1lz2XirlpDqYKTMZvW1a4euYuHH2KaLQStamzW6uumh2Ta7CTV9HoGkOj72EYjou
vSRWh+lwjLvzVF/PU8uNGFZO7m177N0AN49uHh8Pk3Qf4qbrwws9Dc0Ht8nTb2NhmuKoaWOMZ3O3
wErcEdT0WBSfhO3ORCUZJjVM4C7r8GGIy+92JcMBI6EBYIJIfdwF9TGrLhslO6T8IqlFVAsMVBd0
X/Y/qsjUMdfo6fUd1Q4bA7M71/3cTGi5b8bJoS+dt3h6ckQEZ3HcooM2WCSDm6J069tSCoxHAaP5
H/j3saU2HaLESdnMOLKhkCNu5rH1UNa18SUK6jLe5b42VUdjWXhr6gBvkyMqSXDibId6NVe7xdop
YaGkU+E5WyN3PydFfueGUAhw2blOwd5rQbNyw3xnnwN6ASNMKWZeRYtvaAz0ekUyOVu7ILHsRqff
pl4VrlR13xuFmyTFd91VZH7zn7+4vQA3G1Uy7/MeBflN5jnWMZAptaKe984W564MwZCMgebDUiZF
DlbmNx1z8VxLXWim0V+bGevOlKv77r3PRLynavT86pYIOVB4hd13vbNNm6nZ2OaQfaDIASpft+vw
nKKodZrjoP3vvEZSZ6iYM0BoqXDiRLDrtIQY5sVOfhaHeGRX4dCtjPI23ZmxJfPBzPWf1zi/5hcf
C+58YEytcLaOwnU8xvf4dByL9qLoq+7anyDOFaXRb6XvSEzTo3ElUL9z16cjSuHWBQDLXWR5C6ky
q8+rIXO3TZfVm47a8lnl+fJY7+arzzQWGO2C3ot6sLFtHX50Dc9ZI/e/t2DhYPIcHBbcV+bv/+Id
NG0+w/did0vehym0rKv+W2z1wa9nDSbtcOpsNKvpQCx2H4YSXtuNJsNM8FW0rkDpNVahcQntyF2p
kL33WS0dQjB3Ecfi5b6ekpVgohNOhruVueZhH9v0Nx1946d2iIdzw2g81IXa70GRSMw/J/tx5bDg
11/n0LTDuLhSTZrLWUvVviLK/MQEub8dunoWBigaeeIPkbXWXnnnw9nAjg2DgMbtf1kxM3xZWgY0
qW1VVOMH0cL/JImybn99NjTDxdzlnAEN87t+sTxC2fDzruttZVQUO7tJcMNprV+v+UD5AL9CFkZQ
45R/PcoQZP+PszPbjZNZ1/AVITFTnEJ32+6O4yTO8McnKCNDMUNRwNXvh+yTuN1yK+vkl9aK5Grg
q6pveIcq1JNIjsqqxE7ZK1r40+ztX3+WLcbOvswfRBFgHBPD4/PKAsdds/KUHxzrnGx8DWrrV96L
8F1XD9nHwdmoE68veOGYZmJJC4Bn4+Hcs0CszSpQKeJb+P1uIxlaW0et2gKsr3FtHn0hGsAFsMHA
MNM3O5cSnzDJzFBqwkvIGd1bxirijnr2Wpf2wgOF5jbT20bML3dWltqLXS2eONbeKu66rvXfdmMW
nvKmkZ9ef3cX7p3QpJChhicgXowrl0mlSgW8OwG9BIFCYe6Kol/eydYIbqcptz46ibomkO9cfECQ
4DQFyfOA9D8PRJRP15yWZ3AMF7c+zliw328gpt/NAPEXacNA301jIB8DZQXYOsthCsk9k/lkMtbB
73S2/f8Y74O2NBaASdEw6PUrgt6IujOcxTltVKX52XEDVNdFq8Z0V8pk5F6lLzBG7ehh3tX7qeff
UByIN+FiQUluJ5X7kSVr/6sz1+07kdXzZ4D58j+bYxR66ZRWN57bQFye5tRcdq9/iQuZN1cks1VG
7xRj51rr2byopHcWcRwNBUlRiOZOuXZ1V2ewwDG3QN+4GIFA4Ljs/Rv3Zcu7WZpcLWTu4Zl/Ptdf
p09TzWXXQZQ4LjWsyi6Q4jiXevz3uwmYCGEGh3NrcW57669VZMC1Kjse0PGqNraRkMVUNk+BHOpr
Vcyl+NqOOKZwYUjr8fyg65q6hf3OEaTm9Ta1JISkNndir8ew9PXPduFEoJgFPIqeBQ38c9UkHNRM
UScqOIoyCR6mzvaiuQuuaa9eWsUl26XVaMPDOx+guEZTF8ji00NVKND3PUaDrhieXn+US28N1DkB
sGHFqWnPPtAQ5oEucPFugszdJ1bh3XmdjYTwjJj+60u9RMEScqDfQ+Kc2cALzDjHMynhPHMCjJhP
1wMhALbtTe6nbZzNgx2lC1revVvfVrglrOtymtvm8//wI3wTsGhggReknHj+wG2VDkarSbpByVNF
dEWBQqhKdqaflDs6Z+FOhf5TN6vqng9r3HlJKm8SMQ3XuHOX3jxQYKYKtMrZf2fnoXApsY01p8BH
zubGm6YSd3IMuH1MdnevP/SF25kMmA4MA0fAuC+e2UpC8Nwk4w7xGjNgTR8zXYW3JtnAyS39/N/b
ctA8iSZSqI0osT36X7u+hjPpozYgSASg/YRB0e5CC1Tj6091aX8Elst8EfgiKcf21H+t4pl9MBap
FxwpPoPbdvKso13Z/ZUT7NIq2xFJosFe/38r079WyT1nyhoGXsfBmEz4iNg5W5N3bc506UoOBUkt
o+GtZDnrzBoFNse5abjHQHTWjW0nbjxAHIpTeNVx7+l1X+OgfEU//2UEguehlmYnMg964bwLVthC
fCHzj8FgqXgK+mwXVHKI2DrXDuc/SdLzBJG1OMkshnbQkIOzaDdGHRjClt4xa6cmiWyBp/NhTXo0
FmzUuLmJm1B+7OWEeIAVKMDNFfrcbzyVmEFkpyW9edvMqpvU1SaG9EnXdnsha7eJpqEeV5xBjcnj
3u+sKxXPy70TkCvRst+GtUKcH5CGI4wM6L579OyUmWm1tPfardZbLX0vkjh9XxsUvAw4FqSZwfhs
a88GZ/OKMlf4n7Wde1w2COCIAsLdnHriSlhfKJADhrM+bVNqRoCGZ+dgoVctkOx1jqNIgY8j1INa
hK9QCV566mJbZnezb4R7T1TBsUyl/h3mqJz86xbmR8BNZZS2NSDPX26YFHUSFo57dCph3syd92MZ
9LUk69IL3YhV5JwwrMLz02gyzS5UVInHqQxEjKbTuhtxZN+9/iiX4oRcirua5JPJ99mZlwD7MabU
8o8pRgkxaBvvwAnZxhUp+IFy8trI+NLmhd4LpoMl+c9ZcyGzRmtw3MQ7rpsJ+oBM1VFXhngA+lDe
vv5oF14gg2latLT2QMGdNxjczsefAXmqI9Ml2PFjp7vTCP3L+ucDnakHZQntN7oZpHDPD/QEiRhE
qhL/WDGHuR9cYCGFIT+8/jAvT1r+OCQCZoH0pbxzg8F6KWsCf/SPTjsE+6ZWDCYS038zlomzGz07
Oy5r7968vujLtgkBQc3Ffma/QeV4/mRBa4Ta9LvwCORihQA0merz2nd0SuYphLXPPz8YeliyHe4r
4VO52Hb/7vWfcOkjbjQZ5ko8OkOz5z/BF8kml7aGR71M7mOXYa/kqav32IWo3A4VUmJyY6auZ1FJ
GdmElgrpRWn3Ebdv58HsMPQ2x+XfVNi5kMEsc43ADXe4U6BoPH8eRjHeULl1cuxIK2OImpuBQGBc
+XAX3hqr8No2nhg32FlItnYzVh0yTMeCcvRdBVMsYspUXcmML60CtA9Upkk/FsG9589S5qhIlQnh
4WMO8dZZws1OtmiuVC0vi01Q3gBMA3JwMCbnsHoL/063mHxxLIOuu3VlOtxw2sqTj/DCrTN18xvd
m/bBntqrehv8/rPLn8MDrA5sLQhw53qtehUrPUNJp6sV1lvltIiH9jrvr12dF/b2dp9A19r4NFT9
z99jzsS5Ksu1PYk8b05Olrj4NcrOlpEJQHgnMznsu0T518zyLnw/ItF0gCMxTYUr9HxdT/p1gm9C
cypry95nhgkwE9rqlWM4vPR4VIKAQf5Eyrm+se+OizHNCcpJ64L+eV/nqIluLf4MbWALWbVKOxiF
po79uzeE+8Gc8cCIlNbrqcXE04+XqS7zXWYsjYiYb9lO7JvImkTkZKNECWvN5G4plvXJcOWYxnnX
4iM0qRKRdSl98RGchGPuLZglSTwLhQTi6CSjdRhFhf4eY2Y722uV2Z/XZJ3NKMn8TQOO4/C3AVSl
RBpKeNh05wFyc6aRSf2uY+LtINqWNvJuLhIUTEiwcc2QuS8ey8ZE6qHrS5V+ydcs0Ag1hEm1CzPL
fJILHM8d03FT3ZpGK5u7cdFNHisuKTD4fjaNe5DdVbBvR8gHMX7zatkHaEPVODfk+VPqKavcNWLs
0CBL0vlpGdtg4kHdyYqDWTePyeQ1404kgfngtV4BE2UenNtcrsDRc3/gyMbNMERh0Cq+DHmvyxgR
cJe2eGWjdsLd7OsHN6i9/7CvmbClSNIMtWiUePI3bjlIJzbqqv2dWeI9ynUnUTuw6STq4QvXeV6W
t41fOhneyG3oxyOlWngQ5mTdtGkfMihNQXWiCFaWv1EfME5r7yXzDuxIlcAey5Mvr18ff1Kxsz28
IbpAP4gN1nHevhM6rVRW+Oo0TX39AXxQci9q13ks1GBWUZqp8c5fC30bGMZ08GdjODjK8N86Yy+M
yCvTJHLaIny0TBRe/oefxiFN1gzznpvn7JC2VDPy9uv5NFSefLesyj6Z3bQasdFA3QQBrZLhdw9O
YLkzJf8jwid6bB6SUkmiOSjr743rWz+Tymr6yAmnwYhf/4Uvz4eNOrHd/JR3wDu2f/+rhnQ0t1gD
kfQkq8Ts8Sn25FvPa5trFfHL25d1XPIbMH4wY8871aZq01AXjsLssA7wSzas91Zr2wfaSP7n1x/p
D4L/eTywlk+bDTkDj5bBWb7bimxoEBQaTkFmSWeH5PT0EbNL/GLWpmzLfbiEfb6fMqT+KD+Zh+th
8t44xO4nWzQZtosrOeuuFH39dq5V40dDrdBtm6mD690iFtj2kxfOaD+L7LimRa0jwNv5g2O1lsto
vgphAlpVjY8F30zGspbzk1Y+8gBM29L+KIYV0b6ynPprIsgvD2KmABsGLtiGqPBvnn9Pf51V4c8l
Pr0cCDsb0c3fbT6i4Y1ezAGVzs3FSM/719/4pY9L1rPBdjae/DlR00FHtCB9UKdF1vYx8Kr8Dbie
+VDkqXGl5r0QrwCqaKJCMwA2J85aqW6dc1pa2XAipPt4WO3krp3s6Z+7RHSjQFWJDYtKIn62K1ZI
ehDcrR7SCyqyurVaZLSKa/TaC68NsjIXy5b7QH05y3uVazV5YeX9SXqTHZeLQEVybPQer4BrhebF
pSDS8jhYnhMhz8OiDNLSH7u6PxmNn0amNNH6Qs0aXopx1eNg+wRn2w80GkkwCRU9tvPZMhoWyKNu
qQ70QSeay0LsvTl1UKWcsg9z643vGWoMb2Bs5kUEKmVaoxbk+T5t6/bwemC+LG4YlcLYJO8BIw0R
5/ljc90aYxHiDlbOmN56hSfeGjBTMzo4JUyxdOn6Q1st6S3Kq+beVKNx5W669AMgom/NXM68F+1N
e2ogGoRWd+q1pQ/1gNPobpD2Uu+SqlbfDCPg4a0hPNTsq0MG7P8K2OHlftnaQ9schRSQCdPZBYTY
JfatcMNOonVx7q4UgpSGU115zxdW2SadKLs4cMVAhj1/z8VcGENvA9+2N1VPmXv9be2b4z/vyg3X
ywiSaRMH+zlwIhThZC8UoAjzKmPv0/eOzfDqCXrhWUCrMQYAws3M83xeDP9CZsXiO6fCHZsNiar2
3CPGlYz54iqcZMxTwaJSxD1/Y0whaXxn0j1lXT7erbmlPxRkdteu3UvLbCI1jGjY+kgwPl+mHJFz
7sMEVYZaDg/9lKX361wEV7q1l1ZhiE+E8/EdMonnqwRNG0iVGs5pKTGqn72yflDGbD2+vpn/3F3P
D5Zwq9sBk2zj9ReQ2rILO2rB3D21Zl2ovWtq473tZQgSBiPyav4QvlvmSiFRWs37YZnan66hwyaq
0LDbp7KsDkpV1t4p2omKQi27XBbBvq/rek96acTupJs9rojZQfdJu6cTp+9t3emo3UBBFhrPN9VY
pbsKFPSVNOzl+czEmxp+U/zbNPPPWgZT4JClB9I+MU1YYLAGYTzkYog0/aLd66/xwlKoqyCORHMd
eNc5PUE1+cQxhKZtrUPxFBZ+Ercc45/sFPWz15d6mYzwKPSmN+ECHu48EVtnWvYztQ/Rl9V7Ul7r
oYW19lF2SNjaqZf+rsNKXzklLj0fiAgaChx3MDC2I/mvjDYpdbA0uWDRdilv16nz7vFj81CUm6xr
frZ/JrfPQpLpJ4C1jebzRxvoLPKd1jaqsvf1Cf1r/2eN1sF6p2RiD7FWQ53sPUOidwmfeEDy2tec
JVIYwT7vVjffTXpdTyDEnCd7tPziNIQIeuBgZUm8w61eR449ZCsGNSr5PWays3bkft0plNIwo9Zr
hm6vzZLir61taGHFQkUXKVvZYZyPnTPuqn5M87jWA8rdhjc59mHq9XKla/li81Pd0BcCJUBQ0Wk4
C93RpFUeSGM+OUGSvwMSspLYXm3Hv/iqEBPgH8Oo9SGZvkhgEhRCB/TrypPXudYBja/0voO1cGh8
9yoZ70UCw5X5pyEKroYj+rx/lwXmGIaGm5/c2kQJxLSHnVVa+U3euXYe+6rV78xeT3cFqv6IZirs
XxDBiRtkE67c3i9JNvwUsOOMgzeJsRdz6SxfcYlA0ePUmcHwnsretqIA6O8J1yKsFjJDpPVNUw/e
j15Y8yeBDcCI8HhrfpuXlcZHNTJ8vVLUXvgUNMJBTpC4Mh05LzHGTIGpFYE89TjS7xGptA/ljIC7
pL/xr9k+jw8ChKpxO/iZBz7fy/m0qKAuBUtNKw4IasnjwnXyK8fUhQgGygCTnje9lcLbv/91YkBw
w8CRwheNhDKILFXKeMBjaf/6YfgSY0B/DMUp7jBwlyaF8PNlALVQsHZLceJOLvK9PTnqHp16nCGU
4BOj/l6uQQyMLf0a6tUrYpkK48cisTeAOLC4/5qz8XPAwzFeBd7u+N75U1eaG90w5Am5zXDf6rG6
mcfu2njh0rvdPtyGJSIL3hSe/363ZlUNBgYA8pSs3bSnvNZ3nW7Ulf7x9urOjmGqDURswcCFW7fz
+Sp0phJ3tpPuBKg+34WU8nuA+8Md8ix1jGuzvXv9W17YArCVAXoDqSO9P+8aL7lj9quPqoaZLdZd
gvbEHkeF+q1r2O2/Jopw7LbamlHCxmQ/b9Do1VBCryacPjvAxxeP5mOJbMWVQ/xScMKK3RCfrgdl
5ZyzauuZ6geVvZPRqhDO1+BWn1LpLyXSwGH60w6b8sZFquBnYC0owY89vahIhXPbx66W1jWvvxeZ
Aw09ApPhL5gQbrWzS7xpRr/syrk6jaBv9hOcPBEvshlvOius8kixJqgHx71WvF5alxtmk0sAXwsh
7XkgCTECig6N8mQObXCH94PcGRrDnFatMEBya+3eIEs/XYunP+5XZwEMsZ+TYVMQ2wZyz9dNVjl0
tirrU2r3Jtd/MIHKLhPLeiSqM5xSxDC+m2hoGp/TLit/IBeBiYrOXP+HgafOZmRT1yer9rE+z3sg
hrEjs/KJp5BPa6nUe6nW9iaxszmIRybOYBgQsAwQu8qtr6D782/9YCMOwXSv3GFaJ6tbRBihD41t
s1b7xp4LVLBdrOR35Ffyx1AJ2mmdcEp7N3WG92mq6wSjFgFRJhLLIh7AF+FN0WprupIqXzhRKGYR
BwKPSoF23mwqrXSxe61rNAq8JA7oqe6bwL0WgNsLf/5BkAbh2gHRzcTQPQ8EdJ0ZzNt1ccolHKcc
LtAnYCL544BWb3cYZ3PzSevk+lNWro+ieNZ9fv2I2Sqz8x9ARGwMJMpq8zyNRY6gt2pDFKi7pNz0
tt+leOLmuv6Jscd4rJAwPGYDLijR6hvXDp2X24DThnwOPyxuqhfccstpoDmhn75pWuA9kRW3rj1Y
hxU2ZpRNC9GD/tw/f1fCnrXoDCICA/T1+RYorY5L1+N6lHL03zlFA8upypLsy+vv9Y8c2dmLpYRk
DRBzNGTOgR2N76+tkll/6sY83IuiD2vkCyf1M3GDpNv1sxi2vN1M2lhM234yhwWbyAxd/u9dM4Cb
MJolIfFBRzCNJvRIfwi8UtSBi6JWkGN9pAUmLohvkws86p9vHnT/IFwDFgEigFTH87eEqYUO7ZZZ
R05cHJJw+BnmzgdyIvtKevDyimMhUgTBTmNied6cdMaZpgfGA6cFIr5CEj9od8haJqeqFeJf+wdk
IXwN1BIIOBKcs+vba1s3qxDYwIVMmCddZuadlZvjNUfU7c88//Jw/8npmf6D/COzfP7udI+jojOE
eHcVBqY0FhQ5PETmYt9WACzzwnCu4fMvvMRt6AOwBRIGML2z66QvStX2s1edZIG8yRR6E8OH2d6v
HjZEr8f1y2ORh/trqbNES6+T1y4NXHLT6/rd6kI63CTGr0TFtVXs569wycbacrKgOlUUodh8CbUL
jKtahxdfGwefj5AC8XfeDXHNQvti4bVVxfipQucq7qTl0ndJ1pv/4a3RgUddGbwhjJfnzwOClhzP
ZSUMSLq7wKj6PVxJcWXTvjzL+TZ/rXL2bdxFlQr8V3UKVGAeirDxD03bpbuOrsJ7aYfFDjjJcAeJ
6J/hG2RRG64BSLhHO/PcdTMvYHpVU9icgnDwsAcq/Z29ZF9ff4kXPhdfahOEBUVE9nT2eDhISIeW
Eo83hdiFlD2mYIusdo1pF/vXl7oQf0gUkZ2hIIkMkjiLv8rrjbkFpHHSdjp8L0n0T1rQe/j3VQK+
OM1sYgIqwvOo0BzzSZ+yylIrbiGgG1tu1QQf/30ZDiI27SbM98LqJaggAGZJCpLSFFakvUDvEDgs
715f5cLXAcRNMxs7GYi35wJulZeJVrhMBMteZZ+tKVz3Vbgsj4hJ/3shjYQRyfPGQacldF6uO51n
DJ5BEdEkwr5Ro+j3CUIfV3bThWMc4TueiPoUkOh5/6ElHcpg1bcn3dTeFyVUe1hyO3gzy7J4DCo1
XuEhXIg5akoyEhf+FBi1s5ibetGaS+i3pylV7hu/spc4qJriSgl7cRXi7f/nG8jgPI+5rDaKsbSX
9mQ4dnvIBlCZwtTqyrt7mdgxmCPmtujG1uec+1r6Ap2AmeRHDFX+XuqVeXamlrgog/Fh4LXeTMZV
EboLxeXGswVFxlG6Eem3EP2rwbJ46dz4awj4idg5+rYuuiip2nRnKW96SP00xVh0Mu+tyexuUoY/
9zhgDh+LLrkGd7gUO5tKLch8mP0cI89/SbAkSPINSXsaEgs+V+NmN12h8qdKuf0BkIW4lnNc6ODx
LYGmsCZKZzSLn68Iz23LenGTNMv2FBijt7eDJd9h8NrupQHGIELWzXjIlAj3lXTmyNFtcWOK2Vbx
XKVXzs8/+eFfORCtJ8QzsNTaJNCZo593fXyrM+y5T71Th15uNAduMkQ2jo47LBfTN91ajnGAuthj
kc7uo6+daic7xPyyXMwfwZn5UbaGxr+lf39+E9cvk+ktLumMPX9Fhe1hQTJN3skyqXFkDtVrsJVx
JXU5Owf/rIJuMvrAgIWB5Jyt0lYY8/SB5Z9K2oqbVoM4lEgj7pLRsa4cuX8onmdvmUko5yAIUMYf
50D5Ck9qDHoS9wSjPXvQqrYp00h8+zjr3PxjPg4Uy0gziu+TM4D37lwcDBHamTpMLdWaH7QYszzG
CEzoqA+q7kdTm5i5TBVK3NE8avFxmWxkSOtkDLMdnZvhaHh9+WuxDfMjpn1eGWOoBF5dLrWXxkBv
l+AwBE1lxiO3no671g7vRDCj86Yde5YQ4ESyRlCBKx2TgNFnblXFtKweHEvGTFuap2oVPT4Uybwe
dbnWeiflap28Kevf264a/P04OkzLctAg14rDc07A1pGnBiE2eEu82HNVmKoShbtUyJDhYou7r1mV
4X1f2mkRUTvo/RTU6Z3fLh2eoOyuTQiqOaxYBn5+/TK9+DtAFjGBZqS1TX6exyoNzhSBi9A61b0N
uKx1c3woNHY3xgERZvYsaMJQRSZUMZT3MYRyojVz0aYNGs+6omN4dmX8eSfgGugLcqsDMjiLaPQJ
siYH9nDKFu2+k07WvVPINlyZQVxehZIJ9BYMgvN5OMiMcSwMk6n7LNpDYEP/nM2muJKIn5+Tfx6G
z0rw8R9sW87uiBrw6ORUtn0y9DLnN2GhLe9m0s7wAyxJ/0WIwfq0ECSYOS999g2aI/63atH5F87P
+pG6uCui1z82Uxa+5tk+3nS1N00P5jAMnZ9/7QxNQgHGdD0N0zQ8GXyEn5CWi0cN4AFLPJEMiA6H
ybzHxmmuorIRaYWbnVfXuGBW1RSZfpqn+yQL2pVe2+BMB2kwxKankIE/LVPajbEtJwMP2W41GfAZ
bjJHvtutHBVOMAc3Vl/qYmd6s7zzlmD9vKoKsdrJHsvbQM76va8y4IS9RK8aC21jemgrs5NxbpsQ
2yWxiuFlPmsZ6yzMs32vi+Qt0Cp8U3pnGB6yPluf/H5OrcPkFjl4naFDgQwSkwHnf11VsVtU2qFd
23QGpn/82UiWLjMv7XTiV+LRs9n3fQqaZhgs8aMJNdJQVVLZ73HKDtw9JoMzzpuLnxT4MYSt3vV0
n60dX7L4gl2D9181pxxUZuPXKDLPrV7gULnFf0JgFg1KLxgNqnQx3FcmyL69Nnx6Xq0Xqo8GU1U7
ovYYDxU4izYOs81tOlc9Wjt5UlWPDoboeldZPS+4G91exQ6nYo8PbTPhDo4IDxs2H+lleSY2GmEZ
Wm8He06+WU3zSw+2/SnLcgasusmyt6ajh8O6mN2hmhkzRDkeOI9uEdRvO9lPHxNm3F86fxTODbKm
1p1SVU90+El+2/uD+o1/j9McfG/FETEMSwa7Mhz7hzRV+DbUhYMqdSkEtZNryME6irlo7kqFG95N
XWV0GzVOzPNN5tnTD7G4fR/P3dp9Mac1vM2Cof/pp+tsRz1cdvCsY91/88TSEo2Jqh/LfhrvEtsZ
fmZ9IcfYD0sBRNFbzR/1ahn3fZuWdoyN+XKPtZf7dbSK7obZKCccrffG222Y8SzOzK75zhSd3oKR
d8GJfrIeb0D/mu9Kx0DisPLC8avZdMX3Ll3Wh0K16zeNcsCHBSOTNRoKF0TzyguOvCWrUeCs8mmf
535917rSwlZ7GBtkQhL/k2AfrNE4mCNu5Intnexl0SLWeirvq9RvHsPRcWWcVd1URJ3rtTijzWv7
oGWBifag3OCxhN6k9oaRJwapdJO6t2PpZZ9Dq9Yfu8pMvqHQJh6x3LOzwxQGcsUr0Da+jKMyl6hu
+0bHtjE5TUwg2/r9wmznQ+X5QRo3SS7beOWR5I0YHDXfpxlgxV3daHVfyd79sjY28N55qF0SGjAr
v2Y/BYnSwrbC11n2VvVYupU13mu7sb9jJjB99MCl5Ttr6ZARwJ8XM3gLa8P+3TS65iPazuMGbDHC
/wbGZzh8j5WwYnuae5wdcr1m8RI0Yf1WVoPVco3rssa4eV66+yVzx3dZUfH71FRxSs1yDDhRajwr
l9Ks0TtHdYBkQ+cV5rxeC6OE67WPoQbpvekV4YocYrl26E+t/ScEcugJ9tJ7XHzD/4GUsDS58p3g
o5zS5qfsXOIgnxVuGVbZKsbVmkbrcWzy/KecEp1+SIfW+mjOws33XgqfKpIWYg9Ha5h9cvCxq+5R
JurINPF8nKJlFDKLGTGOeawRbvlug1lecL/W9jewjGv6PvesSu6TqcFJdDHcAbxWXpVvZgs84btN
Q9i8saoB5H4/DEGORWkqfwPICJMoq/Cz28umEL+47HVHVE4LjuIUl7Hp13jxpRxkv61Jq/kQTMoA
PARVqvkxJx7yxF6iv0rLKPKdKjaf6pAHo7Cxk/bbCMkceCq8vx2M/PCXHCSDkMrJqwbr81nrKBm9
wYvCLoPNMKLTXUXBMoQ+tq91NkXt3HAPOLmBJJCDesCtG3RjHxGUxGOlTOfW8fp2BL1ei/+ydZhj
G5ZHH2szNY6lqKf/oO0GnwZTr59Boxji7WKHxlfTLGVxmGd7zA4OuKcxNoouXKPa7tUKIqfjoE9n
mXxZVzcEfaQqTuYxkWCYF/i4nxLaDE9FN673Zbpypwy64ILIEAGkhJzHpP3oL0tV3naZtur7OgeG
srMLOb9V/QwVRDVG8R8cl+RzDh795KbeAOslRR8fC3Xf+mrnVXhse4NryOjX/AOOL0a6zwHunCzd
mQ7w9HF2dyjuIdwcT13d5ieVZa2+NeAm9/fsb6xpJiubvTdyUEsYQd8t8F9CXCOMcqMWX9dyEnPc
uGtH2rwm4rbORfp+rJ0eMzW0+5u9L8GxQPpv04kvWmGjPRqpb0ctpB12cNrXYgeSoCayZeWHN0IV
m5NDzvW0N4Z6yN8KKwMEk4a1KvYjz2TzIVs5x2Ip1g+pB1GCnH5wizgrTBsB9Hxc3pSZUwEUBzZb
7DZ9nyKqCqv4rWzy2agwavzQ0261SNzF6IfszaT9sgay724WnRj1AYwpN33V4/UQY0ey3oYJI923
NZSuMmpEYTmPblIbHdkGlq44nnfmbUVX+tAJP8t2/L8J0q0jo/qbYQ46E9TRMP1srK64T0eVyMhL
4a3EipR4pE5NiddJajnEVuMhXoeNn6djo3ftL707d/hSmu167wKyrbmMwtW/Qdy0eVsNU998yAba
UUgJ2wjjW0lvbMavshiiZJ1ARTEMkA9ZqLFJCSbHoNCZ8qcuS4sHmMC4qppoxODLUGV+GU+Z2z9C
9ejNHcOWLORXWqtBo3iyBDwYe7pF3NvtYkbazm+YqqO7VwF2DTdzs7QiSgO3uR28hlfckqG8qS1V
fwlpnePgULso4MEs9e9D6Rb85Za6eNeLLvvuGL772w0Mpj2caIb5YeJTzbyP3Fj2DpkYydaKFVfc
LribYxsPnChqpu0tNkkTOjHknelXnVfT78Rze2zst9F8BDRQM+n1xbzLzX54P4sC8jnt7/KpdY10
3ld5EUDsbsJ5ua1w3fu8UCvOIM0SL3tK8GLX98HCQBcb55LdhlBOSw+FYjBKhXQ/rkmeICahAzOL
EMBu+70b4pO4Y4SVvdcylN8XYD/wILLpTQO48ptMYW4hKNr30bjmxYdk9dosrnPtMDdJZtVEydR6
/2WuBGCReKNhR0Y5Wm9UrtI+MgZU1XYDDtJI/8tF3dEd6SdkzfLGOazZJnnYkbIMkVtPmI+OppV6
Ox/LsM/lEMrxbqnr5Qe5kSz2E65+x7pILWrkDZGBs9BYPKCvoMZobktHRrBztQWBqVl+rcgV5JHB
WLfZ5WopSdSYNIxRPfjpI96QWYGkUGrcKH92xJ5Wonfy6oErFempuY3nYpzvSrPHPMT0Jb4eqsv6
/YR5UR1DNOqbnZkk+q1Mw0Xu+Wv6s4ZG2r0Pi4rErhmRfop1YRDO7lghLSuaOSF5K6cNB2h4DQB0
kXzN8HzOIxhqKDwmeeq+H1Q4vUnnNh8iOHo0ZbhSBzfKGksyhJ+q4hd0/KrfFb1tHTMFYGmXlE7C
dllGEgbDaBGIhC08PYFbGV3KebN+Z7sTf18jcoWMTi3ZaHVu6/zRqRhpxlhraCMCEtIjb5LOurpt
S5Hh0Rbm4sl3ci+IUEtf0HfQS/7N8o1mAAjQhRiAuLggRZh6064InKkaTl7lTu/kvFCPS64S+itp
Hz6W3br2h5Kyr9+j41f/rGcG3jtH52Fzh9xR/2WxiqbdlRnGQt+XcW3cG2fIuETTTpRt3GdIj0Xh
LCod1YaPpRQ6FIyg65nyPOLK9WyO36H+VTm1eo8W0pLsy6zNPnrkP+1NVU7G/DhaMvxWj2H6C6VR
+dXyKnbcMi+o3Kdp8CkrdPLD76fwpghhC+2zTFCtVzMf5H7GVBe3qgxl6N3Q/R9nZ7bjNq6E4ScS
IGrXreSlbfeSpZNOckMkmUT7vuvpz6e+imWjjT7AYGaAGYSmSBaLVf9iGSiQhhFxDqSTVP0xaWYo
RTkfeTPr/WBuA/hZoBGo9lXbEiGIYNOnk1U+dRqlTJ/3YP9A1XNRiOys6YuBC1Z5kKiFD/fz0PdP
/WAvEJ9K5whb3HQfTKexB2+cFBEANqhD+cdwEmYeq/P4GChJ1fKqQxDP02NkSLAsMMMvRHB61pwG
PHB6keqtZ43C+q+TItuT9cthE0yT8tUedCe+R5oFi4W0aronTQ6EQYWy1SctbGx334AmD+9Ko9C+
4ANnPOq1azZ/bLBciy9zg/BcHkf5l1xp2F0htEB9O4QylqRIsvyj5AWlzaEuIEEVoJD5SYB1ra2C
5FF9QO7AKjaIzIX6B6zGre/w9qfeL8mGpcfzx3mZUj67F1DM/GoXjf1sxgEW8W7uTC9h4MzCDxMa
C4M7JhRblJmcX6kkLsWQ3aqfYGjU+9JR22gzT0L9aTd59bsckhppZG0yH83agmDqatNCzyafk35l
W/kvh6fDIxgfkkRoO33gWXklg7sZwsZd02pO4xfa3P4dF8czjGMyGR+UVurBVseyQsVMujFaCKN5
e8uwetU/XGojIL+gEAJOXDAZS1X7n/q5gpOB7OpSP838f8e87Mulfj5RjhmyORm3rpFWJtla60Zs
nGi6JaF3UTqlgUhxF7VIStmCDsL5+BRgUNArACtbVl36MQLDfhao7X/DXGJG/XbR5dpYQPu5aRZE
MaIY52MFTZZjEVeoJ7U29U+oJJioq5jWHWfqljrlqhmwfFbEzpkVIF98Gy9Qg0tVJgXcfGpL/UOt
jfk9tYtoC3hT/Ojc/EaV++poUCCXHr1JnXBVOTSAXjdlYIqTLLWndFxMqCbqpCW1l31dTi9vf0Zx
ORyKQMAhVarQNP7Wzj9t1VrV2EbjCStdLdmYXRYou7Hqkx18aTXeKG0Q0IZWmpRkwra62leIuS9h
aujfBGns4HXSStWH2gkDUHjVPHwTFg5NXpgH8hZR4HLRAYAsewwVeJRK1k49mTONWJH1M4sOO37i
0eaPcqQE3Sva+/psLDpC6ZT5KecBLKDfsNpfjqKHS0PqhKCf2I7KWGxMp9M/vP35V32211HwfrDY
xUwJ54zzUUJpx8WEyfvJgnF6nADKPfVGUXimotXPGDCJTdsMt7SVLyu16LJj3QIlAXgTeIPzQaEQ
iCYry+nUTKrwpeg736XssXl7atdGARZHUdSkmwcX63wUR+bOTKl5OvW2U5BCusZdFs7vgxS8fj9d
ReNniXpAMFZT6RalNiNqphOXgXpCoSHc9pAmXjCY6HZvz+fK3qM1h2H4ogyC0uFqqGpSmzjjlXVC
KTS8M4t5eHYs/HU6ne7gu4MbJqNgz9iD9PuRNTv/dnNX2RGiQvOp5cW5wQGQElc551uGim9M68r5
h7VDgINTBAd67dQtC1t0gYXHUUWZQGtb6r2YPEtFSKpDhrixKa7tdzAgALA5WSzcamI1V29u5yhc
cWNOWBONCDeC0ZWPpRpTHZ+bFMmFsb+xS65txX9HXd0VqhPbPLUz3M3QiHrOterZbYLq1/v3B70V
NuFiFnfR/qfnJVtSeIGHyTTcaWaV7WWjyB/TOHd/3x7q6nwWkSYXD4xLr52pifScioo4aYroSZNN
05eyn29EwGs7A3wGKGPVAm+8Xivw3Ek+2Th31r2abefWDA4xle/IXwwzeq/SJlTm3zkxus70XAG5
wN+kK7paKC2R5CYBPjAiypp92lKudOtK3Ai6F59vGQW+L9B80BoQfs9PV2OMISBql65rmoU7kfWV
TwKfvA+n+tpHXpaIc0zyAP/rfBT8dfIiWUYZQqx1QlHWXlbH3f8ziuEAHOBmBPC5HLh/Uj4ncFq7
LEzj1Iix2qZpqWL9YhWHd68LCs+A32DUA4dYy7aY5PGJPgv7FIHq3lhJkvl96qY35rLGfyyfDDgx
6CPAnSqwg9Wda2TO6NI0sk99bmqf9DrDUbOcXZJzo9ibDjry4QxbIx8MbeumkbOvain3Uwws/Z3z
JfCC6wdBSyeZvunqhwxZXLcNepMnYWFaXrX9V81u5I1YeLENl0GWVJnL/5W8cL50icyKKsDf8FQh
2O9TDlW80MYd/e2pXLu2QD/RLyVxMjjN56NMeZHSBhHipFQqL2gaCxuyzmBrRWZx4yq5FtzxzSIw
4S3MdbwaSjMonwJXIQIKjdon6OqDKvXpmMCEe2KmDpXdbBr7G0FjuTPOmq/Mjo7/0nfl30hiz2eo
FYT+ZsDc1UmEhRJaPeypjro8sepUdp45ROnXXJtzzc8FT6Qbo1+ZNJBdEh1XR80dPZHz0bEEDCMJ
nfMkgrj5ESD0bOy0sQt2KiiKyK/rTE390rCqG+O+5huraeMOwJEhyGhQs1Z7tKwF3gui6U+4aqbP
UR2ioReVMoq2o9ArdZ93TfU9Q7Jk5CUWJtAQ3K74aJg5KkrKtLBdYyuAkhe6eXaHwKBJ5143SgR5
THf6ht4KEl69I9pw0xhG8zkFjvojjjTrF0IJ9NKmfCpir477QD5URYhAVeDQXtwYnZoi31NN01dN
qdJjF1Pm2MxwWCdfz6TxSw0Gc3gAG1EGno7B2uTpvVq/UMJVok2q9sN3YPQ8UKkPa8amDibKYnMQ
ojEnE3CpvlpP7X1WjNMIrtgOv6NtRGnIdEKEkvNeRwvPqCglprxPxw09reC7LdI23UmMb9CHxKH+
S9gXHRVupmt5/TAg2agbzY+mN8I7J1sIMwik5Sh9jdLezDTBH1I2jnJCeENLHqpecX+PitQfSkRi
bL+RSv8FoYra2kUzWTQ0NrM8khDjBjahhhvhJ1Aa39wqohakdYl40bUsaw8aTTrpD7koP2aJk8We
iovKr6TR7WwvCoMilqNiSeKVpRi+cFM5n7BEaeMHZ8pLQTk9G56GKSnFtlOguW/pkOu619IivGVE
cSVOkdOYvEghcuIYtEp8ozalTapDlI7ZEruoGernYWrYAm8HqmsHiW/pLn4CBJE17soJFGTNiA+n
cuwpz0EC2CMSlX7Iir5+UHMbMAOK6zdynGvPX/azDYsMwBfo69Xx1VNBdzXsx1MKP/cwDW66K+O6
+q0PWrltuibxIdeoW6fWpwe6nc4OFcTgztVz82PeZAOCWiUqAY4qSpSt52JjWL3y39sf5lV3c3XS
iS5gsyHb0AlcayLZalCmRlKNJ9BZ5XdVmbTHaQqCX4rW1v7cR79jfVR8SdPjxNYLtuNgdI9uJt1D
h/0QbR7Hosem5n4QFNr+7R+3fJ+L3waZkp8F7hVg33n4ayKbSzviAQt4RDwlQ6l9ClRtkUJQ22+h
7pbf3j3eAmXCp4eEB72SVdQbRpBrSqmRypcppqNa7urgNgZ5Twe9L8CfBcENkPeVC5RiGok9YlGL
oMRqRCKK2fBYFidDtv8liZMDX0urTWbn8bsrPxobEYT8QuVaONPn31LVsoZlFsZJ64QDTSjhCVaM
4zGbi9azQcncGO8S5EmSTeFnqW7xogWsdj6g2QU8amkfnEwNmEOJ3svPslSp/CpUfTyjUcSuFIFh
0waK7Xts6dKjWur5r7Aa6xdAcwWdCeUmrX6hJq22FHhICG3o3VLxXZNmBxXIiNnbxomiDh87bJOt
hR3UXzduxu+6XYqvI2hJOtJ59oTzVYswf2MCFyn0/OAMev1YyTlO3p9GsfpACxfbSKAJq09V9FWN
SVtonpKeJ2udU0a3RTR6tJBvEcCvbLhF5xf5JZhgeJ0v8fiflJ6Z6x13nHGqpP5bNVPrrnPNF6MZ
mxtZ/ZWzi87kUuZiatgcr+bkjoETJyiQnuZo1r7F5ZQ/aFqyjUDXbudUyBtH98q8XvH4S+lueYCt
5lWi1K33MOhOzkjdLszoviGTMtPJVJsbL4lrQ7F72EEL/BKNnvNPGEgjg2CaD6duoueeNaNJz6oP
t42Qt+ony68+36062S5PBZ0q8YL9Px8q6pbvFuDxgcSjeappR2yiqqtvhNnLy5FVUnlJUuaCaro2
Dx97M0aJKppOwDPcDyp1kucAlu1XiLTG91BVrefS6Wm3vh1sr44Kd9BadgiZ/XJS/9mJYs5DPVDt
4ZQi6I/R3Kw2Xzs0h3+YdZ79iO0yv5unGAby28Ne+aRovELm5rS92jqcD4t9eGg2Q99Rkm6crWhL
RG6y+hZe9XL3A8/lzl/kBhbmvLYaxRnw3JIt6n8QxrcVDXBaqrSKn4kmxqdByltK4ZebUkfVlRhC
nY3VXGtQB72YuEjG/mSDoNoX7ejewRRpdu6YFd/f/QXR2YLThZwO18k6WrlmZxpKrbWnZs7UvYkF
jT+MlnH39ihXviBFFIYBhvvqxn3+BccCpGSdJ/NpDhvxyTRGd5dqfbSPDQxo57kEqv7+ARflo4WR
QZlgzfafChgpceFMJ4yRw9qj9KHupVHLjTKl1qEMQUS8PeCVnYhNMnVyymzLX6sDgF6UUCLEZk9l
NgTPIu6nYx+Vzo04fAUsvgg6MQpMC47bmkc2FmZHA1ifaDAN8OR5FX1UO7hkbpgLPxhnY69FobZb
DHGPgQbzq1HlOy1Il6iygMMpedBLwyp8dRn0aEFaqTLOp55wcJhsW91MGWLUIdD1939V3gsupnZY
XwAYX0Vn3Q2EPYBKPcm2UD7lff+ZxLS+cdu8uoKtAjMMlkUJjCBCg3CVTblDFPBUs6ZT0PTFflLL
6HMKeOLYOE7ywawB7c0j6gC2MyqgnaW5GYtSQ1Yl7e5Gus+9F6LVeSxB1qKJq7vftDIZ7gZdrT/K
kk7+FKcoryzu1WmhBTeoZFcyM8Q1IBSS6yKUDL31/GhlZTSj5ZsMUF1Guve40A+FD2g4/g8GOSxz
OESgMYpYqsNTX4NB20MLE39FHQTOgZKPbE7lEAMd0ZzB6j+/fSqunHsT6zxBVszDBrm48x/XW/h/
xLMxQYa1UKeyomqv94CeIhuZxFja2o0M/MoDaGm4LGJ+bE6GXA2IqjDcRD2dTlkFPg3BIVSUQLLT
ebfLsfyoxQ2A6zpxqw+TE9kBVKSh2OsyGYr7JpTilwLS5A8deOCU0zi431p7oBTw/o9CNgUTnoCI
vukqVAClMriz3And3sj1tD6IPDFOz1OX1FstFIX/7uGWjoaDERHVJyTMztcAqyHVCkE+nbTZqJCq
R0y7CmT0oLux+knk2nBjvCuXF1VEtBBQQV+kzJb//k8qEAx1Bzwqnk5iHDNfs8dpkwdR4YNSvGW9
c2WohXYIhZLWA8nuamp2rBhjE07GCXPEkkTUrgBM1/1ByYfwxqyuxHda+gR2iE1wXtc0x0GVWllL
zTg5VfKzmZFKoPPqar/eXquro7zynqlwo1C12r5wuCwZGjyzRKl1dzqljIe2rvXnt0e5/Gz80c7S
SF4wsMbrIfpnhaAEZDEwWP2EC1ACXCWAg7VglXWZOjeqJpcTwi0IrAlkl1chwtWE1LI1OyzQtFNe
RLAYaMKiR15XN2hLLlvqPIDTjlwO/iJksZDxzrecNam90Y2OgN1fvjhh+ACj9hGvmobaIAJf6WSX
XqvdIqlfmRuZBcVBbvsl/1xdTmY+K2OKPvMpT2Wxqcdm2gy9pW7eXqzlt6/mZqGYzeN7IapxC57P
zQCNFeWClrUcjZhaQnmMLH1AXUtLqeiIbew47+2t0ecidgIs4UokcK8BM0NM0qAliXsoI3d4oOrb
bTLkBG+cqPWiLaO41C8AlYCbYOHOJxYAUY+Fhv1jNiYzeEsrrn9qEBOfck1rqC0rs/VUaHF+MIBf
UrRsb3EqL65OfgHb317qB0g1aOsFxILbyHMllQe7sOIObJYOLzWYMuOAADvI1yYY9w68qYe2G/Jn
gfdmQglVWF/B+g7+MHT2Uw3f58aCkxevlvz1d5HdLSquFhWXVT5SWEqE4qSQB1l2ymcTvlfr9bz5
pBeLudN9GyWV+mhnBgJMKZ558DqaBMt0p+sqKGO5gOKZNgGmkEB/jXDTtkaEztXYlQm3fGu2fqBo
mbXJ0S/5mbih+1mJh9HdzyjxHkVq0uXswIeXXhzSGYCb5CoP4YJ+8U3glpUHu0OFm9FZP1NTWCny
5JFjQVM0OnlHPqEeIKYY7k4N7FiDkwpw4U7qtvIwNoEEXmuTPoGmnYovuAi4mtfFswQErIaQXHpU
qTbqqIgQcGM8p34iHXsj9LgpNrrimvDS1KkUhyw207uo0sNPddWJj6VRdo9aasENGo3E8ZuiTP6U
gooVVfsZo4UoRfxnK0slNTap2xQmNavahGARdS64gjJKPpeGBNo4V23hepkWER1hznRLjbcdjjYK
xAkOIgJBfUggtvpsZXHU3ztzpEe+1hjDlzCqzMTPSkND7j0oo+9KE3WRZ6ea+OmYTf6gBzBdgPhr
WKv1TlYL3qqVNUKcn+Y/ZpDqD3mYlMjG4Ibyt4I4AGa8MPuHSptF6hdWmZ+aVMkTYLbYp/ht3GLM
hcuY47v5FH8DOll+mc1J/ihlF0LdC5R0p0G4kLu05D3iy0bPQxweAkf3EgfiW2kEokOyGijCBi3n
6bs96+Z/uEVNhEvZj4ZvpQPo5MjWxp3b57L3IFjAFaCZkn5MQ8CPSau7H5oEP/TtaGrKr0KVbu/B
c9EhgvRh+qVpIXt7etdOjT8WgWg8B0hcshGQn57qtoz/G4FDfDPcDq6eLofa3BSjik136yqd3LWz
gYCi07VV74tOnX8gf4N4Jvju+peAGokUbxmNXzKAYGicLR2wjRzt+ceELF3suWmTZmRYpM64pblU
Kquw14YdD049pUihBB/IFWf6nAIDym1dZGnod3pSPHROUjyPxmjCdZTTDElCKlHvK2He/Ay6EfJf
k/Tph2qqZ1ibtQj/M4tOmFvQ4br09Xqo/0uRTxEbezD0P+DMi3EvhJKfQtzv8m3kNvWfJMuCv02Q
LA4AmAYXnogV8RIbsvhhlm72Oed2Dv0mT7XHMcuHbzDF2ue2p/kDezFOFroeGCQiQxKXJPjmCPGt
5kxwcsas9qJiGD63hqPdxwAoas+cGvis5WQr89ZmJXrfyYJY34mmUmZPHwuAlwosga9GFKV/h8QY
uy3QbvWxcrMp9xvHKL4FssorjwKZUx+wk3Z+OZXtPBpGKj/TBYR0Q9lLh/c5jl2z0fUq6fygHIcY
9+oqCWh5APO6xywR04kAJPKjqg6jslFLV3vCoYUwF4W1/d2WytRvM0UkT10t5Lwter1P8LAKy3HD
akKxV9zcepD0iL7Pvf57AEFe8slyb07MRcWOffWTmtMY+5OWB43XoPD/IVKz4AvP8x6IuVpoioez
QRHsFODz+b1ZBdEHGAcBjINOZpUHWJmqdYUM67c6VbU/fe/G9baWRfB5ihauT6tnXQC3aQpeICfw
npmKEChUaCiK4XWdy3bJhBM/KaGCmGFktcEXs4zMEnppZAD8TevgJTDC5oNI2DSbPHKxQMzcLv3W
ycg9tATgdttnBDVPWNAuC2u0IaIoUVl4qZlWX97OM9ZPNc4AWTR1heWtQOF1denU0LwyLHqhiTrz
/eSm1tfGCotdqGvdIRehfaMitE5rXofD1nxRSF20E1a3/9gNmh5IWKkCxO8Tvs/yPq0N+ZzwQt8g
+2pAb4/0W6WLdcr2OipcYHdh/QO1Wb1NYjENvMh1cbRn0R4rKF67DqLvjQfetVHQxiF3Wmo0tELP
M5uxKopGVVJxVEoJvTjO2Q8iSW+k1ussfpkL8CdreWAj5/tKf/8ni49Tw0HBYWTBgDefQlebfeIp
+MkWzMt79waHGdVckCE8qzFAOZ9QGCLIuKh/HKzanPaDEnY/2ijLf1cU5B/rMIn/vj3e5eagRQgq
hEQItifdtPPxhszooDYL5CTglP7K7LbZQ0EoHkwoM7o3tTXijAOI4hvPiMt1A2q4oIaXkhMGntr5
sK42zEhjtu7BjIkOuhKPP8Jkim688S7XjVFATxKbeamwiuejZBJ21ajGSFniMgXxwna9sIcrqcbx
raf/1Qn9M9TqO9L+zbKE4vXBKuZpky44HqGnt7x9L8BYS76KHM0iaEBRg5br+YyCMhFZhNfUwUqB
r3gqyK+HkQ/XecS+RXOxVM3ILyYKVF5q1FwTTgJVyEeY3ngCLV5mN54WV+ZtA/rmbFCRBZS1ejNx
x6uF4wbuIYLBfXAmR3xMi1y5ccxft+G/TzPmTVuZlsDimAosdhVNKBoKTORb++DOLXgWiZdEtEun
CE+oqBLRZjSt4WPd5hBTzMxCW50sUn/SVcCs1EWS4FcB2lT6qmHiEI03tY5OSoUaAUAk2DAHkRrj
+3f44rvLo+u13Pn68vgnZkAy1kNci5yDUmXGRgyTvZlaGIBvH9/Lz09LmmcdOiK8WNnm5/shohzK
5Vuah7mIBh+fusiPSk3eWOSLWvgSALk4EJSEagEEcHWFIEMgTadOtGMKaftRV5XoVAFs+5KUNk/j
KAiOgWtCvCL3vtOCvtr0aN7eaIxfHmaKriCQeJdjbE+wP59qghdKvZQ/j10OgyZ2J/lfE2WBP5hK
9u3tr3rluQqSgauSx/LSalhrGCZqjCzrNKlHM1E5Q7jJTo+YJRveYEvQU20v75QyineasLNjgvb3
/WhpuY/OSf7kVknxaOuF8+ftH7Uc7fMjQN2FW4FvAE3g4qma4y+ihHatHrWqGw9qlQIysmt348qS
WrQGP/Xt8a58b2iW1PyInRw/c3WyLdQHOwUmN0K1GRr6bmZ47TTHWwLdrTLtBeCHnQUvh2YmpTKT
i3YVPfFT6QxsRMejUOrk5FYVImpSc/fayE4DSRv50xRnWwAa04PVg/KSeK0jO9EMzwFGEZt6NnlT
D0H8XHSN4UNMdG8dgWWLrz4/0Qd+BsVPyoZrSd82DpUUPkh75L0JV3U0tn2ZflY68VdBL8TBoMWs
xy9FCOdRacWDgjng9u0FuTzruCfQ90X4HatGQNLnByAPgQm2oTkcyxRiv23D+BsliMq3R7myzV5r
lWi6UhS9IAOAdR3jWa/G42zI7oOhz+VHsmPh12MR7ZJpHm/kVtdmtVSGsAMzlmtktfQA6wJwjvp4
LOJEedZgHsK0Td6rUraELqIjEGbaIJSfls3+TzSeRVyW5mhQXbDm7tCaVb+ry6b7/Pa3uzIXVFxp
I/P4Bbm2XqEOBSFtRPH0aLq5uYFbafsF3OP37wNGWdAN4NiXwuH5XFQdz8ZYskJZYXW+lbTlrhHF
e7E1CHRTqaMPaC9nEjjr+ShFYyoxjkPdsUJdZ4MGj7q3IyP3O2omNyLN5WcDWrTwhJauGn9bbews
LeJFNkI7yi7IjxPsUy/rzPDGRruMZwC4QObSxqBObqwhY6jHDFFid/qxJB996EUV7Eej6vYVNlv7
9+4DhsIUnKor1X9oruffDtvWxkWeRD9qfWhteq3IfSTAbyEyLk8qo2gahfgFvoA43vkoujFKp58Y
Ja2FNSIeNEZPkS1yHwO3yuvqInp4e1pXrkVGtBHfRu5vaTOudp6hVVMjJxbKpgr3VA1NesrDYjoE
BfCrqUD1D40XBV+MJHqq0Bv/02cTFUNI/z/UoUtO5pDGn278puXaP4/LfGaEMKCNIPl+cS3GExFx
mhrt2OSh+SGns3cfqnW7N4OlPGaXjrWtq2rcDFptfcSzp/SNXIvDTarraEOprRgeS6UuvwV9qD1G
uZ581vXR9pDcbTa1mt5i4179ucD6zKULzpdcZTG2krjjiGTjMTGDYNO1ev2d2875AL/S2muxafmN
smDTleIWZPLadgGLQOsdqBKFgNWmbAxzKFr0SY/kx7bjke3FxzjVag9FDuMhrfri49tLc33AxRKc
bihN4tVuKZ0Z0HnkaMchGNRDqiiKp3LRvyRUznY6knFf3h7vWhihQUSJg/wIh4HVBKsJm/pO77Xj
hILiUy9dsTPc6NYhuBJGiFLkn6Tb3MXrNyXSgMglWZl+jEOuqqytwx1YKErJg/vu22QJVUANln+A
71gl3RZ2FhlCvdoRDaL0mCoUzrO4v4U3vfLVFjoZw0CkhiGy2pBmmZWtVNGlMCsr24VRER9dlKbu
3l6bK3uBIgJYAVrIBJALQoZbhDKnh3ak3GSceMKmaI6U1l2O+hzKaVV7Q/fwyiqdjbe6vYYqnwOz
pcRWZG27jQNj8oWCjkHXYZHx9tSufcCFioevBU9gxJrPwzDa5jEWdaE4UmAc/dDReh8ywC1Th2sT
Ij3GRwtMN2Cr1TKNFE1JKTNxHLMsAkfe9+Rmbb/P4/K9zVZufrxMIHLzrifHWCfjMdIcUwRx6Ti0
bb1RES7x4gKlsbc/2ys4YRW4OUMLiZsNAaVLP/9uNRz3xGlU9ahijW1tVKTof1LoaxqfQF/trBaD
br9G2uR7VpWJSV3PUlDewvVT8yluq49U/MxFqWYIJk8T6YS4JIyA0UeCzzl0QVpVmzZyst/GnCm/
F24UciOyXCDCg84fhKGosuFBQzcAX+25e39Ss2RNZFEw53i3raLRUHYhFGnTOSZG52zaqQ9p/wy3
BBeunCtOzLLtlpcJhaHzj2gYpT6rie4eFWVC1ZE+FOHdrfwJp9ZdVsr4RgpwZRvCBOQBTkSglbFG
iVmFYpSAv+3jSFDZqY3S7wcrVP2hsfQbIePaUAtWjLwd0DDZ9PnUIvr7g2lEzjGsG3030M7wDLp8
O2lmf9/eildGYp2MRcGAi4Max/lIcAbGfmhd/YgOF9ShDlFe7mTlfhZOd3j/UCh3L21wip88r1ZD
BfFUuvT+juqQtz/yRnU9CTHqR1xE9vs34KsQBzSCRctgTcoIFNtSlTC1j12TxvRTNXfb8ky+AQO7
Ev0csi66dqALYJysTnHfYhxYB5V6zJvc3lloVyI0ifrduz/b0iixlyyXNv1afqNtBms21EY9JkC6
joZQkm0alcY+KOd2+/ZQV04UHufUV5eihwMC83yF3BQ+HDRl9dimWXLn0lPcukgkbHPRI+qeWD/f
Hm65iM6joMMrbnGwIERwqlZJfKtlmlLYTUFZIe93YA6Sw6CpwbZQVJq/BOkRWS4qIW+PernjIc4A
owFmBaYG3s75JJPF9CGmv3jMDavYStWovuaZnr3YSJXdGOpygwBPY2rLLOmArt/37qA1tAXL7Njy
aCXhLWmGNgjtvj2hi1FIYFBmWESduR3ZiecTMrXZbLrJmo+lnDvoYGl7Mpv6VknschRSPjpNaGcw
J2d9evGVz2lvVvIobYiO0PxzVNAm48YOXGLA2ZZY1GwAjJFc4lzApM7nomsxPrVx7R6rAgph5E51
5DmxZW4g/qfbGo3P1NPVPHuwIt268Ui+2P2MDeyOdzIYMl4pq5xdLoqFZpHJ4xSh15YFbu1Zon7R
NPN5bMWntxftYhe+DgRxx0bsgomuFm0am6qb9NE52qhIPakIi31AbT3eoaBY37i3rqwcCnUkGeh2
UNHVtPNvitMr7p9w144S5LRXR0rrG1DibqzctQmRCNIgpPm+aIScj4LwM6FYmu4xSeR4qIn090hq
1pvBzPsbCe7rzb7aJbBbDLBAy4JddHWHObaGHhH6o5jC8a4KEALtJpHet5oV/EVw3bpDqSFFTUGz
7pEmW2ReXfeTHXax72hJ9iRb1zzkZhIeaS/OpofgFjqECFyHABzyevfupaaXSZFnqSXTbVztKzBD
OSbNtn1UHGW6M0VVHnV+zzenHub/Yyi6tCY72FpaL6srdmxq1PrqikWAxr8JssG+A7SD36ET3mIi
wAK4OKuL99VSfaBurTvrfYWzSAhGwiAiDHaPS3JdqC1I53lAS1JdsAf5aErBCwc0+I57FEbxUNa1
jXJfof0ek3p4scY+1b3SmvJ4H0sZ5n6LYaHrzUpkfpJxk9HBgso9eAq4oZcQmbh7ePV6Tk45SXkU
oZKAKJehbDdIb5uzb7Zc14jLhvaXEUrcR2vElGshLRZPxLUJge+xyj5rrUPxPC/CyBsB0D8qYSAA
MamlBWRKy2rSVWQ//gLEK7/Jso7qDcUfE5DXGGiPIuzzJ2NW2nsjc5PvbSdE4gkkT5BNzisz2ChR
0H+1BkoA6Bq2wwv9o/Kjpdj5j9KpjYyoFth/oyCr4u1AX0d7Ll1R5Bu4xWrhp/HU3tHrb/7krtO6
YJpdBZ8vgC3pYcwnoz0ufZCnoTAbe5Oi5RB4GVYYpd9UZceARp+rHpyBMLgbwcXAkcJd4a8d6QrU
gTQeAccWERWyCdKDVwy90+8sdarvDCtpNOSRG133o2hUPs4aeH1PMxRzA641GnZ61Zkvupp2zyFt
KnCigf6io6gWgXCq22xnxZGoNkFtotTsxFo7QV131YcM4AtN4dxtNc/F+KDx3LaYnU0Qm8iNWnmQ
fEL6VTZbo+NAIoanN8iWqw3+z12F6YuPt4yc7+1KT75b7QwOUEnm4tmKjehLzHPuz2DAxQIxlmv/
2ch8VZtQwRsQGrRl72y9ah8LHAEXvGJlOcdWLytAgL3uVtsgt0p3C2pXVz8qZrqoXQyh+nvUFDac
a0rkxhNyBH1f5Yhi+3ZuQOo0Ux1Shh6KvH93AKWwgsAST4sFI7MuOptIlEKbE/kJ3Wqkai22feol
pYNZnqZj/PF2ULrspoN5IOuHAAaDnoRvlQaNwAip5Wf1aW5L7VmdZjEixiGl7Skk1P9pYMX+aDOX
4MaZ+eAguvIJFmZSO8CVigwthls/6DKeLMRFpGlgUXMnrq9EIAOA0ieElGsnMa1NRydy2nTSsX4V
rpUUvjOqyknpUug/U2Ip8kDV11bvjQD9RGTPhd57Wtbn45b2II9ju0lRMVG5ZOOd7kTaz2jEwxiZ
iDz8WWMXU++10Om+AiftfiXpoENYn4ok3GpRnf6q+jZGmTFogg/IiSKnhXB+4nzKC1TQmxkxa+7R
WWTHHlDpS8WDU57SQKoxLyiz+pMZbgVeFeCFso/UQo+3yIeqybYfHLAJSZ2hMVEpSeEc9TiJP9i4
E/YexURrn/VNE29SGbi/VepdgdfNdvGtskTWwSeuRLdJTLv6EIm8+pGGE+xHHf7/HjXeqfRTLE8Q
Prf11N3OOiqz3pSmTeLpuarIveUkfKchduvxDs8CA650hWaoJ5zMuW8KiVmD0076HuFZsG1h8T/O
zmO5bWQLw0+EKuSwBYNEULIs2WN7vEHNeGbQyDk+/f1aKxNkEaW78cYuN9FonD7hD2GCpGdKvbEj
r+ySE+K9xbeqnzCZJg1D4rUXGXrXBRbPDkjfti93iO2jMU3nV/ncaLkd7St3LKd9OZeu2NEpMn8N
dBAj5OUntCj4/UrxGE3cL35rZY3n12FSl89Uothz540C5NROvCl98BAR+TxJK6vdpLkFHGyjVv6Y
Jiwr916nuN873uRPzA2E2EV2vLS89qT5Gs0OoZtaqQ/onPb1cxQ1A8PrKKqxZzDUv1NvGOfAi8Oo
eyjcouolsaorToOmLKBgU/rSG4X9VclD95ROBTkmCnRo36/y2y5GQX+0yvLcdpEJYDZqv5GwmY8N
eN7dhMPBMeePYuPbus4AWRVXYBcnKyYm69nc1LXVkHpWiUVJPBwLzscbesLVRgC7zp/lKrKOIxtw
QGVcZoCMH4ywsNoSmryUCaGXoL5MsdMfQcYMT73WbSGCbgQMrClJrSjADdVa+5JnRT/VtirqM2Jq
8xkscH6OjMV7adNe3XhvN5eSilPUxhIbscqhDXVCOgLt8fM4WA4tOEwClkRlEt1hMXo/EN5cikmt
58mmlmWtlmryClkXe6nPUPmwRbLK3aKWOOjOIAHur3TjWAA3gDvFSIuxliEP6++DYQPuezbF1bm2
rOGU24uDPZKtfLTtw0UjhxKyzn835b1cBSHfyYEsx7FIkLxt6F76Gm4s+xS67sbW3XogOQpDpMCw
wfuv0l9NV5twCN3qPPeaEkyx6T6Xqv3j/q69t3Uuqw+okBKxQRrGMGmtPdaVGcM/sxXnIlTa3C/K
XOYFhrZ8sQU2CcD8aeb402Il5zptQ6R7jUZ8TY1OqxjUFaP6OHlegTJLaQ7qASM1eBQ63jjgtsYq
C2pssRH9xi7KIP2yk19ZaI8/rUiNApHTn2TYqGOZc/+hbny7Fog6OaBgzHmlmtIgb9Hq4yzOONV0
vwxVGL6zZPmbAa75NMeAyu6vd+NNIWUmLaCQqaULvjrk0+K1iz1YAqWHpPO7sdd+eLnnbTSYbq2C
zqdHe4Rynoro8ui5eJZJXkh8LhJFHOYxw1pLRaP6/rPciOko9sCxJPphJ7buQ2tdpw6p6FgF85Bg
0UgLdDs1Udieh+qoM5b+xkhhS0btxrNJ1hSYSEZKRKRV8xHL1ViZ6AieNadwsU0yFtgVMW29jZPx
LvJyedyZw3m0r2RfhDO/ihK9OZth43bRGT+D2vS1oYuWRzOs+3EXaZaI9lYaJ+aX0dajH+HYRobv
Im2G+vfS9N9KKxu+RxhBYbbRj8szcvKNu4vHaDL9AlGp+dHTMnKlonarr102hx4mH8zl/H6wcZBC
QN3v1VzC0pdp+oXgRC927ri4fyLpbfxIqK+GnS7M8QsjvuTZhgb4b6lRjfo9WkhfMQrFlltjEDv5
Xap0QB49PGx9La3G6ikS7dLtiy5Kfi7RYLd7i3pvIBWZvPxTVFnxuC/rHt8Ts3DtaGeH9A13kxN1
2T4p0+Hvss8Xe49Hgv6p0Wv3yyzq1t2rcz9/ndQULuBEUoPk/6RF+c6E5Y2FS5jigWXAlukONTDo
Yp/Tf/eee6fOYpI/T3stIyX+Plq59lkdB88+4h6QPKqYsj2lVVR5jx4eKY7fdbEV+4PaZ8ah8Iql
2xleydP0ppb9UltM7aGSuFZzjmcs3nxSumLEAa+PXqg1y7/7uVRgQXixrvmYJWCVPpuZTbwp4kX4
dtn0vcQWzp/tKYs+WVNnfuIntRhcVR5E/6JITGKUYPuxT0mRTLn/RV1FI3pqxCKajTaSrEyQLr/b
mvEBRspTEiimlzzEwqj8sdBNrADm8GHItqDS1xBPqTgtp8CA3HSJxrtcT5R1qbYo1QVusjhns/Ka
72Arhl9hDeEoNzL9YDRlimVBqCipzxuI/qJxnW+0ta6/aEYjEqAg5TgM5LUuf8UiFndJqig5I1Tc
H5OhXp4o3LYYxtfpBc1ARDMlchnZ23W3OLZEy4dX64FXedGhDbEu6kJzJKd37I++RiA6JpJBXJNw
Sq/lfJIoQoWuNYJWROav3JnVT53FFwbfOMed3R6/3T827yiHVajisKBJRhEJEGI9jk5KbC4UlKoD
g0z0kR4/LRkotSe14rRauVce9VarH2rMOT4psT2/eVYR7nMsVF600KRSSvPya9KXmxhPeWAvf5ic
8gJWJtMCu7bOVEO6BpLSmJynxNC+LWFoa1xHpOB+ZphGtutHJAcP8ZJglZnYvXlwnIE6e9KU/vPG
Hsk7b/VT6DAAbCM94vtyVqcsZ46wOHURnY0stnliEc7fmIm7/1ndlP/Kc1P/Dl68eMas0Bzgio24
JTkqVhy+o/bG31SYhAEP5sJjODjLryxB+G8PF2Tu90Pe431TqFrnog62DM6v+7/9+gMBpKHS15SY
J5SNVzcRToULHbglDNIi4RSpdr2H/2JsXHg3VmF7TMn3hzN0VSwhrZ+jM1KEgRvmyP7l4S81sj9o
50vXGkwmYz0gDaRd3vordEHvx9iuuIErsP+rjPClb2FxLrH3PSvKjTnllUUlPWfJw2cZ2s+MHFZ5
ccrPUZGkCE9zXmbU42GT7Momz1+SqE/+Q8s28xlyhoeShsWpg0y/b3tLfdG9uYz8DN+b9PjBN8mQ
kShHHgyRni1eBVw42OHkzb11EtkEIdIk6jZjEW7En6s3yfMyNiUBlLwJ5F0uA2qviND2ekDrOXy4
QzOgtx0PypZI8K1VwIpLxVOptrFupI11FS0duxkYoTujSRdGu3DU+o3h1FWSSeyQEF56g5hmXMkq
V0YXqb1bRTxLpz+MmatLS5mIOziv93E0Z4e4MNuNydH7MbwIFnJVih3ZlCOGq6sdnAS9UEtvoiAG
la530x9i8nbmWH2Gyxt0HjJA1fhUJuNDNlX/DGj3O1GKpUz7SfTLp8Yyd4uRnrreOiJUd2raaDyU
KRaMlbNRTsgDvPqdBFhAO/xEfuqaIuPleLNYzZAE6LnFgobXYP2sJjv7e0I64WhAGPjZkRlhWIWr
58YmXV2oco8cwNtohDN+XWMNQADIj50Phy6Fd6yWOD2YCq3tptTD1/ufzY28iC8ZThfzJJ2OxyoA
thYcqKUPo2AQCJ86mGrBwkhyAL1m/C02sRbc2Ndbpw7RMYQnqKepAFaXRRjqDPJC5mQ94opAjEzP
V2f1CF879fFWCfI6/KirwTuU4rclV0fOLhFKHlEHDuI4/9Hkmn6YU0g9qRttpSfXHy6irsiYUt5Q
gwLDvwwPs9dzMIqJ3Vy05ZSF4c+hrfoN5s41bljqoJMIkWdwq3DjXq7S182ouladBslIjPVrUzDl
GYVbE161/t9Q87LxwDRY2L7excnoQ3k0KfKVrNX9WAsRJSYVtp/VDMDT/v55unF0MQaQkHCCCqnA
aq87TZVG1Hw2FBPRAQyK90xJx1yts7N/7y91Y7MpwuWlbTBs4M/LbZhNeFOZsSRBUeRosUG3P3R1
stURvLmKDVEIzAXp37rRyTjS4It3ksBq03lvjlPxEtmd9lF6GxKVaNbQYTJpmlF/Xz7LWNlamFtF
ElCR4RPstAMD9dHayENufOzMuOG7ckOSjKirIog434tGsdNAmHb9HArVflKnSHmcdKx8faGa48YV
c2tBWRG48CtYd830ZdgK01dN8wCgG2rQg2oRqVHCBHneg1lOhuOHjwSTJ8bipCRwmNfznhadVy8u
dRGUnPtdvCCWNyep+fFtBK4iCSk0IOV46fJlVWVb53MsL85Ri49Kq59SUxeHsKxfh4S58f1nekdu
rm4iS2JXoEDYhJU1QUUMymAbiGMHotIz8Rg1Y/2C51/4LRLLECy9FEcA46T9shol630GruM/uM4j
pOEVUYmIrJcV+lH2GvJzscwIrWD72mqPrNS+Sic5tABaW413DNprLOyHut6FadUzM7UkXa/EwAds
/dxND706qdkZcplq7ZhZT/YealO9N7C9tA/trDm9L5Iw/zkgyvtm6Vk2b9we1wdKdo1Ag4B/R896
/TUyso67xAm1YEx7Z6c4LfjTAiwoNSEK6mizbxyoayod1R9DS7JqqdsNx+DyXS+x6HDN9JYgLpXK
3HWDnf+M67Aud1VkjJOvO2Nl+a1SDto+NszKxEw41Y1j3/VeBPRWOHLKqNef9SoxwmOq4rDq6AkT
71TQg7p/VK5jFT9WFjMAWWgo26vmZJz2FcUpP7bBU+upd5Pntginj/YU5I5wg9MBlTC7dcmk612H
HoyyBCnt6L1t4Oyu9c608Y1d3yMS5CuZbLRsCFirUBXqJYo1taUHadKbexxOq0e0fIcXCcX5qFeU
pFMQDEmEaS6Qda9yoFgrkRaZezMYcSTyY8vO9zp6QRtPdOPahjxPaoCEA1AwAsflUXKBQwzMLduA
dHuXK336kDRiP6RFAKvGr1JxlNPUvrWe6QY9LVF7iuXHtXj5Flj8xjmhL0W5iGqwBLWuNrdSNOC/
sVcDsyHBRkUd0ZDc+Kg5DNsKtVLGLMoyOXq6fF5y9lSbe71BKMN2vzdkQrspSj5MU2EVQgHhGKgD
iDT9chWU2We7Se0mgL3sHSOl6Q6QWaOPH3qmq+jAkpbb6IutwgDYCtEYSlgHtiucY+Fqxams6Unc
/35vdA3RfWXWBCQXWB3f8OXDeLrorFwpmqCLrPCE/UH5jD21jdN9ln1S8jZ+0KbeTnxUdqLjQjn8
rIxT+Hj/V9z49Bx6hsAHSBJIMlenwxmaucaoog6whrB2ti7yk2Lb4ZOmD8nGIO8aMsLXJj8HBIpJ
0EnjLh+4NvRSZ0frILJm1LOKfA+axdwZYfIJG1YFqngCRlPRGETUZgZteqrQVxu7P+4/8vUHQa0n
8X+yOePwpi9/BrlynZez0YATMaKHrOnrvQJ3eiMCXF9e76JtEojDlI9v4nIVp8YX27G5yK0mUmj7
2+7RELqKNI8unqOljTcur1tPxXCZAhaBSca/q4BjxKOiRsMIpETE8b5A7mQ/Daaz//DeEZ7RjJfa
NNA+VmeWwThdJ0XJgz7Pwp27VCiddaCl7q9yfSghbkHY5kOXgnfr/r02KE6uZXoRWD2iAPES64fE
xtxT4LW6UV9dLwWqgUuO2psISeS6fE1x5vZIF6lElGkyFGBgsbVzuzE80AfYVCy8bjMQI6XxhSTA
UWWsFlsMd7BM8NWBGofDZ/AiGtZjWD3YZc05GTrjaxXW4AC9xrU/39/S6+PBIFO2NqSModzay+cM
CweJKVH3HI/BwFC7zF/zwrYe7q9yazelnhBIb24CLvPLVUYyqLjM7D7wOq97riZz2ZvuDLvGMeut
+uadd36ZKluMeEySNabOsLlX4YSmU2ZaQz4AVq30fYZrzLlPwUOgX6w6z9Ig4EQX2UVsa+iFj04f
0m1wApQ/IoSi/i3SCb9qKyXAdrQyi6OJ8PtGDLixHe/4YizTCDV8mZfbMU9SuDIdhqDpJgAmZpo/
DDbod6yjsrf7O3/j/UKio8MH5p1kcN1pMcu+nPRJ7QPEKotDtbiV7wAQPtxf5TqovY/BsQUwCKA0
pC4fqMetbNEjQidiqq8hBs9J0Yb+0hjHLEfR7f5itx6J9jYzLa4LrsfVYmbl9i7aXk2AW5r50imh
+1CJfCtO31wFuwi4HDK5WKvAZHWMhqWuNYG7zPPbYpf4D5p9txGdb50EEgoqGaQmacysOuixuSwd
2CZWqb1plzrTd9QUk33jzF/ub9r1QjaxzKDFC/2GfHq1EPxHTNCReQvAqWenZF6GB8Sd1SNO7Vsk
qevDwJEmtUXGGhY92q+Xh0FhDilx4U0QTVFxRMdx8m0jBTCnLdnB68UWCu3Wo/2+3ir5QzGvQTme
PcRGtvlmInzh93USfh1sO9+YeBgy7bmMLVhEICQmHYQtABKrtCihRTLrU9LClyrV5mcKAuCTbWS1
d0LpzytAWONCDhK5JUVJRbb8U8BENhEzXML0IaWoFrikJxiB96aiLvRBQtExUdfS5MkpUbQ+cPAN
d2eouWMeRWfO3yJ6KtK+vPdeNXSVwLDn1vxDrwsRZDA9M3+x7fHPMC5Ubve+Kr7j7KxP0hVMaB/+
8Lh+Xap2aUdEXDUuX2wt2mxhrpcHvHb3ocjEuBeErf39k3rdGwYHTKuDPhvTlStCUD3qUVaIqghy
bTa+zLTdPksL78gPB1t96F01+1WB7v52f9UbhxaqMYaPsBZpha8123BbaI0lVoqA0TK26gMCkAsQ
7YHc1G/LLYbfjZQXBAIzJFpiCJxxCVxuZZTplVeXdkFlG2VPVIs4E4O6+Wx5SvbQZ9Di4gbVTyWB
Ktd1og9SfNrpjZdZsfFSbz44BQ1C1w4Vx5qoye1QdBTzBWPJWo381IyNN2rU4tBnonTA6yrqRmol
U4rVN2TIqMoATUIE1/FbGbDSsEIjpZvC5sZp8Sdqaq9NYQEI7v9skfnwdc88jsby8Z6dRGyRPspJ
tWxgXO56qHaxbi0iC2xrEA/Fgi1dqmjFvkeZ74AIbLSRr17ndZS9ZBbkPRI6sHZeoTRjsoF/Atoe
WpHsGqYdyA/O9s+QPnK504pUoDCMMdHbpM3Zxom+vsBYnAuSKo4yg2B8+bDTlISwHo0sMJBl+R6B
dH/S8uzDYmnkjRZdBGpuinzEjS5XKRRnEWaT5IEy6PG+acrquTHHeaOFfOtZiDsmRhpwg67AJZVb
Zu4IpydoAawfulAznmJh1o8fjwEQBCDEkguDHlztWGQP7jS0CZ1xrMAeVHPKT1ojtGNCn/nR61Jv
I9LduLg4GBI4Td9JR+jgcu86o10EPmvAkd7FZewhq/zcAes1h5H99ePPBhmDWaIUa2K1y7XGMuQy
g/IT1LWC42IFSuQY5WExEd2s+YRgG0Kt95e88dIkDZGCjSYkycRqOz26F90CGTcAPevtXaP19gIN
3I+vQsJJV4YJqTyKqwZTDDytTsDjB2ms1z7ku/HzYAhro/Vz41J6T9CAcUkF0TUCKHIWdUwack7V
aPMXYWjKqVe7+XnBH+qTXqvxk4rUx+n+Bt44HxwOiVczOWHUoZfvDAtirsGhrANgFsMjubu1h/PW
7IvQ/Hi5SyZtYEkNwJlXthYCbJ3Y0jvVKoPBUMNdaxa/sOIzILiJ8uOHXpYIdOrocdEbXJ2KRJ8y
hNujKkCAPD8M6AQ8ZPDKHvKk22I+3XppHD+VfI15GhYHl/s3FULM3mRCixTduI87Z3hxUKaCdJOW
aeQvWjUc815sNVZvLQuHFKso9pOrZrWs5kU61LmuDOQ3v1eaLNrFTvO5GxOGbJ46H1Wt/DAjHJU3
bhqelJVRM13tajkh5KymcxmUevqaoeC6E/3sbry6G6kClxnAfnqt0s5hFUOsuUMkL2U/lbHJT008
MwVyFfUJm6/s3zTuxMY89EYnlLm2tDSiO40869oMDiY3ZXTZVIE9FtnsE7i1VyMe1BfIPVG2V6pZ
iR/TZoQSSkDTT4MbT6WPF/kWeOBGKHtHU0FCBgdyhcWBD2ZN8WhXQV8b2hNq784TMvMfpsJLNWTp
uijFEiSl4fK86mUyKwOWHHzvrfdYG33xaDddebgfVW4dz99Xkc/6GztjLisj9iq9Cpw5smcfEHF7
sNWEHkiRmScxQ2YeITxv1dO3ghk5FyR/uL0yoF0uOzD6D3VwlEEkSwtEnsBOFwMj7sqcxNYM7NZJ
dWgqS38Y+mrrrERFtleNVaYOcQLlfjLgYqdirHxRY/pZk9hvJNE3zgefA/MwkDpE0HVl1MAVxGGy
HINi8kyeba73rhJvDYFvPBW9OqoUdhE9a2N1H+hG4zRiqIaARKl5TASgTrvuw32iKvmuXDbBhDde
mfQNpIynKQ8MTZ6k306K1QHGTqpmYMRNoj7gGPDYmnF+dDvbOt4/lFcbKC86XAO5hZAJoaS9XMp1
h6QzcsU8Zej8ZXzphnUUKlTqj2YLq3VWhz8DY93Ojcs5r+v0bOfAAsKkCzc+sau8n1UkV40qGeTY
lTJmYRTYqJJEnlSnyK2nKrXV186eWpyutaJ9GszOADccNc0fs9UmG2fx1uJSJVnK+yAOsG5/wtfI
h2VIzZMbqcUPq58wYqwbO9P2fTJ43uOQ6NrjNExe/5g3eV99+fib5MSgdSWVFKgMLt+kimD0gHqS
cRK9QONSnRXfMqL/5z1CkyJnoe6gq7w6mrULY50wapyo98TOjFPrgEKpsXFarkIl3xksQIlQgzcM
dGX9LFboeJUTnqxKFQ9zlDgvhjvB886bd7sasRuypH+7v4FXX51cVDblMbiCgbjGHOqRboQ0gsOT
Z4npi1LybSPWKE4QlLfa8tfAdsIxiQpNFrDj5M6rB2wbI2uMqXBOg10Zf+EkODyA1En/0ApLeVai
KP8UNql4RuW+fMiqRnlIhG0/ZF5eHVNPVb4Ngxb3D2Nstxtf0HU84Idxgvh9tKuQkbrc+bCfY2cg
YztVmMwfM5FUn5fZ3hK6vLHV4GnkwF+CeWmQXq4y6mbbu0PsnAQdoT/FonVPPe3/f5e01zdymffg
fNH1eL/5UPdCv1pyCFYn1hgcd+kqnbUE/uF2lhDmOoAj3W6scNX1R6XQO18FYfKzjNTmxcLcfNoh
lxVaO5rpusO/SKJn/F7qYY9DtfjGMvkLU6wKDvTsxb/wFGnrHf8nunKL0qDB5hX6hDtfTcewhTVk
pInP0TXDXcFtYcEC1MPvdHmgVok87xsfAxD6QAmkAr8DzrHVGL7O59gDidaDDUNeDuxgtd+Wx0lJ
Dfu0KD2azg69kT/6bq4Sv7eM7uh6af7IrWY+a2Kc/l40vV7QGNWj/f0v7NbhoiAAWyuB+GRalz8j
MXpIbjkGYQITIKmlkcBwG8XGKtdQD55Wzl2RhdLRaVpfn1MW92MEX/u0aHwfdKOM3i/zusFXJS6O
ImunryGsc+BElfeCQHQ641vfYPC+6LqvU+gFoHzEPx9/dqmAhDCwDJ7rxmOWJao2Zji76jGIdb1s
9EMzfrwlz6O7hC5qSXTlAU5d7vCQZSL2rBmHToCwO2Op0dGr3W6X9N5W0nzzUHHVoRXDxI/h3aqp
N1sLHJsCN9AmG5zWz0sYkvM4W0E3qHh5tZG104a5gJ3jen6fumgkOL3TPt7f1xuhRArlk3NCiKDV
t/oVCojKqg4L5gBObf7AP2B4c2YPqQPQYPH3+2td5YGS7COVnVkRi4L1WnMW4grGqIdkqenQN3O1
A/LIZuqLzrB25pINH9aKY0Vp1AIDCv02IDaX79PQx6j1EIUEpITsTWTV/WOXhj/wKfqwQiErQXgF
MoSIJdiT1UoISEQuHmbKaZw6/LaRglDgqA+GgsPQov0fL012vgEuUKbzjV4+FtmQMy+ZrpxQczNe
urAYD4UxmK8pWi0bF9qt8yFvGC52IO94l18uZea2UGrTi4IJs8ezo5jxw0gRewgx5t4IPDeWIvkj
vtJ94Gpft/o6OfHO8ywKEinvMilINOmogu6bsq83EqRbS1F042cA4pAOlfz73yoEYxzhInuLCNRZ
qx5ndzGfXLF4zy4A0o20Vm7Q6v6kvSdTIrjJRNXVwYhdq9ITO4qDfsC72W2E84DKSK37laqMXzq1
LP8CDiqGXTj1wx9CeFstluu8mrYwbB/rfWJDWLt81l5aJiyhHQfz0oVHRxJ4hYlAGCJc+1lhOTKM
HQmNffjw1+7IZhJ65MjYAK65XNcqSON7pQxPVdYmfyVRYz4piZZ9yrLF/WygWLCRqdx4pw4gdOZ8
mCIwq10/pzb0Stj1ygkK3E89rmNsSTtBDpooD/efTF7361dKhSBplXyFaBBdPhlVUARLDW671rqL
tzeNzqsfF8/LUcHJDP1r6TUL7D9uxj/vL/yeaFytDLhO7qcc+K0SEdF0TjiSuwaTner7EcT0YdF6
JADLIdxnif4r68NX4jfyUPMLCgwHx1UOSEaCy9FEcVysuMBvMxqOkY7+sld48cZLuHXaaY5qkpvF
UXu/9H77sCgfS9MYDQKu12hBFgnzr2I0su92P6gP0eDVvovizRmmVvhaxYj43N+gGzcMkCfGU+BT
5CBklRjnfAaGWnPm2latdnwV2Rtue+0TyjXp99LKxbcPr+cw/+D7ptHHoVtFx9zFMItiLzzlKv5O
BTLgB5j+6UvijsXGoZMxffXqf19qDWxs8YNN0Y4IT2OG0ZFbzciHoef38RjMKpThVFb01Ne4Dq+c
CMAJqzhaF71OueruF0UpP88Tnrf39+4anU5PFv8NSEC8MxKQ1WEuaN4XnV6Ep2RRqpM+heW/UOiw
Ve3qugP/lKALPifLAy3+kgKjqR/L3F0esKLvsDPtHXGKU10/h1Vq+gno429O1Hiv93/kjeAJbAIx
SLpI8v5bHShV2GOjKlN44ucczRJEw1iWr840BiquRsx7w5eyExtDm1uRDN4efB1yF9Bgq1PVs1dR
jZbuaRY4kPZGYb/FwCKenKQx/5+l6LeAcqag4HVchrKWNpkHlUU5MXP9w7ZSiFZA+Y6dHm5dQ7fy
XUKWRFmh8EnPf5W0LKM6dJiRhcRnfTnEY748awWQxMLJIQeaUfeiumX3GIp6OrpjMj+2I3y++6/z
1kckZVYkiQh7kTU3dfKiqqrR/TrVDmp2XMvhHvL9lpHzjSgEpQtSlOS4gc5Y3URqmUG/TF3vlDkz
wBem3dVjy5DzUBp8R3sEQMuN13jruZAWBwshU0Kuv8vX2IdDApa8hnMJAHqPPyEuUELZ4tzeei6k
YGUhjBYHDKXLVaDtFPMCxPs0hjCgmTqnT6ozpKcpr+MviT0oH09zucZhluEXzWauJV1QsZySCmDY
CR3D8UeU0uUpKTJfR4SCNqLrrU8OrjJdB3SzNPbx8tHiumxcxXaUU23O5ZNdpcUPByuRPc4RW0vd
elfcFhAMuTkoMVeno0WtFO3PNIK1H9tBL+I2sLJiC410cxWuYbJbaF5Us5cPhOdQZRQIQAQjxj27
sjfEX7Bp0q/3vycZoleXEtxCllDJ3JEtWiW3aoEaHwYR9sksnOWpVTzv4DS9QFG/NMfXLkPEjXwg
3/rArt4W1Sr3EyRSufYVkSqsO5Ga+YSaSzI4+6mOjMdEqdxDYefLxsG42kdZGHMu+EhhThC7LveR
MiUJS6E0ZzebnGfDQ8CmrsYtquF1cJS+B4wrqI3BOQJ5v1zGHlEhToeoOYeZpuGkiwBPtZuFXsdY
R+XZxBSjMj5hlJsMNOAHHfC92Ub7wnSV/z74Svkl5G6SiUWsvuodd7TmPYyT+SW2NfZ7suAJ5yot
dV6SuRHTg5E4HlD82EZb8P7KV7kj43vJQAaq55AVrNHkXlmRAyxqewYWj/5jnKg6Io/OqB3cWdcf
W7cNj5aa2/+Zaas4xzZ3zQ2Y5PXLZnjpwaAgZpO7rts/Vdw3YWOWxVkrKu8XCH3zSwqTYyOsXQO9
6a7JJha9W/QekEG5fNkxl3sV1VNxNsqu+eyVoXFo1LH+DuTG8O1cJB5JzjyQXtDD/2u2XYpDT8M9
au6d7mj3JUSCVGmewIHn0KwyZ2MbbpxGSgySePJawhRSGZc/0BgzrVWtqDwLuJCIGGAav4cUnn6p
BL/CAn/w58AY89OEr8DTrIvxASDXhxNeh9JRIiCkuBy3qLyNfislUhcDeVdU5blru+XFSns36JvY
+ihC632Vd3e7d0Lg+k5DR72cu648J4pT75tWyZ8bYST7+0f7Gjcpl2EWSSPl3btgVTLSUe21UYzl
ObW0+c0VidjNQ6wEVTnyKS/l8JANbfRieQgs1aY5fs2jfnwcqDI/HM+k3BFVK1c4bDB7FWi6StPz
ebDSM817G31kRBx/albVfb//wDe+JHj+gDrAowFyuuaCUWGgaZKdnayjq2/XHtI0m16k1/cAWdY7
HhNsJMPj1fWThG5auXGRndMCd1Uf0qX2kk2zBe23yKaf9x/p1mIoXvIipeciAeLyPGap2lnzghhN
MevOH+BalWeyMe9xrJZh4wO8tXtEBgYhZJAQp1ffXwhWe6xGrzx7CG4bc1fvFBdq4P3nucrmpEAH
gwS4ArKbsAZ5Dm6ROqWdV+eW7vAvM7K1YzcV03/JskR71eRI3l/vnYl6kSywILhoekKk4HTwncsN
nCPXwS5GZOcQ9zEFLL+nTUiYkaXs0tlICx+lOsQwzbhwnqpQ93BvzxYsgPJxbBGuEqJ1cFNCtCYy
0RT0l5kZINwmJL93zZha/8zJ0AOV6GrvR03HPaib0XocmrGL95pWN0j1RaGT+mY9hQGjlBrRgHZM
Xnq3ZzSaCZO27Vwuxl9JOcA2wdwrpDWYqfUnPWO4iEZD6iEGreRxtG/QjEz8dLAScx91fXmqx7qr
QXrHFWS/bunnfTnW0xe7NfTowRiH9qchxeF8Abas8dV+dFNckoU6nvrRA9yaodxaIbLdjL3vDmql
+VMtYqg/4VhHxN68+DsfhzB/bXunEqeNN8PGr14MxESsbdE6YOvW4pNmg4y7iJEJrbi0UISHNu84
ac5YbVPJ7sZHRKNcMuCljC+YocszoFBciBHW+VntE+fgVZAOrE6FLGpu8QevZUkdog8DFuSzybav
oIEMD9VxaVnKoizdt/BfH4cpsw9h06sBat5uUCtL9MvthfZmeWFz0EvTfIvQuPtZua22y8tBb1Eh
SKJHVGHTF1S88l2R5I7fl11GcruIJ8gLfbCgfHswndT4B6ED8/P9d3PjK2WAzywKX2d2zZah4rdb
0Mbc1iukhGukWAZpgZbu56pDFjkMzV2VZD/uL3fr/QDv59UwVHc4D5fLNZmiQUlWCXI6OmeTkQ1+
WbvqUQnLLeL6dTPTAZOGkhpURSIQnO7LtQyq1sVqmvZsVtz/vhs5c7pvu8J7i5ZFaw9uWXXlySUO
9n7lTe6D6ol59KlO1b1eg/DE8jxMnV3n9OGbhwbPrxaGOp2kRWsOvZXU/cYtfuNdIA8M014KkHCd
r26AMsydoeqa5pyU7vQfQzsDjZoB4T4il7o8R4WzlTdcp8QmmBS+SBoWTEbWxNGF89XOdaGeo6nR
DqgP4QgwDvPwrzYx/d7noKGfMtTDTvHsjIFmh219vH8gZFBexQZJGeLS4zUxQlg9cwj3UsrYqWer
c/aG0apHV7SfEzP9zyqy9AgCYAsig4P19ZpcR3A6IEEyCVrXrqgvNkVhs6YQGd4TdReDpyLo68tT
lAmj3lc2hrQPKSfhwSlEyEGNXCtEEtrApC6vOxKbBQw3X287jZY/gGnz4KBY8T+Iz6WnvKjnyTdt
EX5S7GRKHtTCnr8v2C9lfjjRY6ttHDNoo6Cj4M9qXrwS0pe3KM37NzTUe3haLVIAhhVXzFEwj+MY
jI4ycFO57VfTymdQZ5P86Zk+Dq/24A3/VEa04P0Bp/mLJeg4+vVSjj8yPUt+OkkolrfRVpKUWydM
vxTg0n/Moyk+walyv9at3v1tR2aV7Kp0TJ4LLUqUQ9OH3t9LWtnxzhiiCH3xYhr+bSKnHf0czZS3
Oc2B4dhm+AXuf4v+v7WYf0dQabli1f8Rd2bLcRttmr6VDp/DjX3p6L8PAFQVxZJIkdoonSAoisK+
JTKxXf08kD3TYpHDGvfJ2A47ZC5ZABJffsu7GNpRL/LkPtNVo8IxW4CpGklaI9hfTGMdzhW9qpDR
t/OpC/KujjuRjh+tTKGVD0KjClWecXNgJQCCEDmMJ+Aa3Cp0aQXGFqvhDfgh1QHdXJ9RuhnlQqzX
svbUI3WuB+BdNPLa07U02blOO6lDOSXZsFfN7KtIlPXAY2uHYApHGGsy9rLEOHCuojpSzx46lkVh
MSnvh2mNCj7QhF7OhJdAMozTD60emWZxjNXinZPW5XyN5UArDolC/j9SelFx+Ca2v0bU1rrJma6C
5pCNQEoBJvYpuwrl7DqCM1d98yf0x0OrNLyrqpzQlQF7xvUbszugzL/6+a5wSuMb6Um9UI8Xrow4
xWUbqb7Lu8jwu9LY1aNf9PFsjU4dyamp3w6V5bZxgiMDSrym1H5S2HOxQ55oLuT61syjLJntB5iB
dR1qiaknb7N10vxo5D8qbAZ3+L4RgbKwU4WpdiCfKjNM8qJxQ3py2jtvLpd8j2jYmOwLzUi/A5R3
5cbMWvSIh4eSsG4l/HJEYSSecP7S55gG2uPnAnmuKVJku2xYY8Q0Im/Ryw+TbkmKN8Bg5C360dW3
0vfKH+M6OWNIYqWqM/npC0kwnQByBWQa4X6czi37DeSkG0o/ChhuUR9kxdukPRthXzjwoGDYKNJB
ZCfCbTH/t/MVXc0pWEZ7PdL8aXfUvWtcoXYZd54xnAmlLy4FDpYmD9UPMMenS7WWtS7DWutHn7Pr
Xd0ithSUw3KRBvgf/POovSll0QoGAfBMyg290mwgg1+Ppln3lxUjhDjx9XGXNNX43St9OFyL09+/
vugL1wd2hlYtczB3A0o9vb6upb+/EtyOha53N40G5DekhdV+SRdxDij9HKTk0ZCjTbU1CDgmTpn5
HmeErAd9OWLwkwyhzYlBiMN1wwvXtRZLBCdKu14NJ0cg21/TNcxhY/3Ey8VYwpFD9YMkBPy0q6HR
zjzn5xsXJOQGHwKYuBHiT3KoWqbpsJJbcmj37Z2DfvYlWoTuGL5+u7fb+fRkhs+zXTw7aoNBnnSR
Ft+r0jT11XHAAD6ybSbRbVs3YcfzjbuMIP76ei9cFuuRR6Mktc0HTzIBvUQYQ9CSO+oJR0yfWdmu
wB9x9/oqNPZfui400OiPISlB2nGyjZBXXJipimPHHHmJTHPSLmnF459laEXV7hYOdSbeU1AM70oz
Sy+lNxeoIriJo2JHJHkdARKuujhw5Dzvndkwj7Yzj8UeYKr3sbFr89OAPqkX61U3rKFTFAmD+0Ga
Q5yCDsU7Z2i9T54tOuTIu5wJzlwasx6nep90UR7Y7YOb9p0ejpPyy13fatn3JBnp0g2W3300vSUx
I03vgmXfe55mhJ1Ucxe5GHwOUTlr/ryTmGF/U2WqZ6QStVmHRe6CY5ybEb8EaTji1quM6bahxKXM
XJRl7RsxDwVXWVpXNUftjBMOwOzY1FR176f58K0ys6HcqRWjpHAsbB8/IDsoq1gyqFkiSZbShM7s
u7c9dlZlJOt8ksd00WjwJVXul+HIJ8uhdeJJel0GqzA/cNMhOmilK3/MWWBqhyHL+oellvl92gnV
hq5IBSP9uZbkYEnv6SEIBUScva1uR1slnTBAs9o2QrmluZk6ED4RIxFVRSXWKAiuqE47Zoa9fNJA
wnyfDGe6sLslTUNOI/V1Jl8y95nCEVA1Uqv2Qe7wCDKxopWmTbqukLIO0Ak2Vhnou4wN5R3yaZQo
/6SasR7nstyKB4k0czyBYXxIKjMfUG5eEZZ062q40C2lRAx4s/3ROCIfw8qVFCMqt6tbzlUldjq6
Vx+73LXu2VW9GSPToZkR/OKyiVxrpVg20M7m3+UYILOijWREr78TW8A4fdMZeDCVB829aRQ8fSOU
PRvSCLLpKLJ8jjPaJm+opoo+TMe0jbMqWd9Picjxu/wfNGEB6gE2NWDA8GBOxbaEV00GHkTTcWp6
IwTymkZ6L89B/18IZbD7yfW3UPa83zWimB+Upi+PjZXkb6EmiBtr64EU9VLF4JzlmePxhVBGBw/Q
ASc+OPnTvqG++pORlbmCSFE4V+s0aXWY+0n3j3vLtBZADQCkAB3CpT19blqZjmNnFeq4Lkl1XK0N
tmCj7/z67vilWXeyPbb5G9Ow7bwHpPx0md73xDC0mTqiYD9bUQBd4go5QFuEKPx6IoRxPB99TYlv
etsIss7ZJAHgDajTUPMq9+tQeckdeC1bhbbWC9gBS2Z/NmpS2mh1EJYJVyqSJrL11sth1q/Fg5mI
bHhjY634rTH7It/hurFW8SQ1quEhWahHmklNSVjgk1DEyQC6m/aYEmpXeRPuEbLoEUvXxvQ6tWv/
etJL+aCqNflpq77csxH7IYRdnC/7bMQFJkzzPKhiX0cvNjTVigEQR5wKcJCgHRCRQioMNGChnaPp
Pq9FNxwMeIVf3CWympObi+nWUGW6PGZ9MGDlobQBo5q8eDNkprlDUar+2djC//D6M32eSrEqKG/y
mw1EdSpTKPqm6kdh8ULYZfIxW7zhLT7yzjuYlPOZbOXFC9wIyAxTmQicTt3wNyrdYJ3lkTLTLfYm
pf2NjcjfDRrSAS3OoN2qmnPduZcuED4dmGPuK6C9kw53UVpTmSSaPHa0aeYw0bvk3Wpa1SctdczD
6zfzpYyCgo0WIPxn6lv79D1MRcUYl9POtzpnjmY/scORPn+k3FqL+rRZulCz1BAWetrvOT7093KZ
y3eKDDoyCz3YJ/3YX5Qq17/RztLoRVT1NUYA84VXmsF3u1Lpux57vhvPzeq3vBvGZd/Z9Zkn9cI9
owe0iWNCREZM4CQBs9wx99Uqx6ONc8yRurS8oCSbL0WbZhev37IXNsWGwt3AxSTY9AOf7npd4Ag5
mWo8mkY3fKYJUVUx5SDdAZ1+nVsmWlzbBtrmry/7wjlAuwdRWqQKAbGcgvyzwJVLIafxqHRwi46g
FeAnQ310W338VE6tf+Yyn5Nb2MNB8Fd4Bod22tGTTB9yv7LHY9oO+nezcFZinda6RWS0k/1WgPu/
z2053FbdukYTrqzjUvoPW8OBJkeLflSI7WfztbSD8ZNK8iHdwYpQn4U7dldYu+M63YP9/Vxniep2
c+L2l9NqtNcy17SPQg7JlTQy+Rn5yuohdz1hhobQPrs5nQIqXqNu90sDnzJ6/TY/P/6IidvgbNMv
pEw5iWm+N2eVvZbTsdUCD/vVJmO+bJ4zZHr+MDc0NwCeDTUOrmb7+m+VdeoqqVu1Xx6retwz2+8g
NkzD51Q65puWMcSZi3q+ZdGhYsAEqBvIEOINJ8s1VeeAty+OKslmjpd5X+hJBzK2qsIiMT4BHDgH
Q3mhCCWNQH9+61NCOjodnKQlrlat61XHDnHoKnJVNhfboQuBECbHWu5NauL7Pp3qx56isA9txIfv
4FMheW42Exwq7C41tWNYov6x9xs8ITD0ML+ZxG92Pk/vh18CuKOBLvE4HOlpQMraWo7n3tjnd/3p
KidzbaPCZElfCK0c4v5B1dpSUIOl5dGkXgDpp8b9FKj68PoGfgFBwUnFLB1kAA+dWPH04nCmzkfh
5vKoFIK6BTn7jSHcNR61tn7jM2x/69pZA3K0mN5Y0jMuej9fvujKcKNx1OVh0JVzrIIyeJ90eXXm
0z2P09uHoy4HEPWLEvL0wwVc7+x5mTyW4JQA3JsOGsO62gWV+MeS/TxknjDJ89YGwOTn6VKeNtfr
4nXy2JIY4TMmZ9q86qyO9Bbun2aYLMOI+BcEdnvBni7TNJY5pA35uU3hGdONTL40TDqv83Fu0Ygo
0MZNArljKmIyWRuLnTZM8ycxuOUBrFv/P7i/GP3x7On+0CjY7v9vgWVINUkta1C8Zqt2hJM2vsdQ
Uexn9KnPHLnPIyUTcsC/sBhwMyFHerqUEFT/eInwEg2WDPmuIfLaudi9vp2fR0qYBABGGVRu+d7p
lMf0C1EnBgc7/e78gjJfhRb9rFiAStz1wzqcqSfPrXfy0rbIKWWK2uS4OJX8DNFGxfaikI/ttHez
uZwTGXgB/MLWAZRPv4oTgfH/07s44iI8dF6gjtBxkE7BI68NvcysL7qhyz4nzTDT+shm7zBMbvNW
zV5zRIVcRLpU6hzt7oWXE0g1E7VNEfm5oueQJrnhtQ5dM0Y/YapV61vkVFGYVOKcEc5zljIpFPBt
J4Cs6cDU2nbXbxtVimBspZ/IY6L13scSOn0eDYPAot0T0mWwVeTLB7/GkDzS1FJ/1jx//Iw8CcqT
pUVbKZo74tluoebBho9m/zkfri1MnrzXKKghpgXnnwHzKbmrqb3ZUistRDd1vLdmtRRO2MMBvKyt
foyMyhAHrJRE5IzG+uH1Pf/Cm4X/EjQNbOawuf4V4X+7Nzaq1wYn4njUairLNKmtg9nLc8XNi6sw
QoDUybwWyuHTJ+C29VIaQzIeM9QT4kqM7cGZk/LM+/vCngINzZh2w0bCMDl5zrjwVU2yvU9OhdCm
lRZf7UV4scPo50yS88L1sBIlDLpREOVO5YoTLzUmmwHacVqxiGqmbowlrtVnVnl+qPu0Lag++Rcm
J6cBduGD635D1CP8EYVm24ihDuAYZS1rxCBFHvJVO6eR/NKikNq5idRo9GVO8hVJi77oCupQDfTT
flBLBtS07eJ8XqZLa6rdW1Fq+hnc/PMnB2sHvQswIsQlzpSn+wOQXV9AZcIxWZs/yA6htt5s7/CG
yM8s9GyQT/BjEVhwXB36+SchsO2WZalq08H6QYxfE9lZqEfV6MmY1aB9zDGaL/ddXXlXBVIpb7NB
6+PX37dnVwq5d2skAEEEuPBsWtBrNFAhkPfHoS/9UJTWGgtzsKKChPrM9nm2SVnK3GASFpgi1jy5
1kTXAqV5aX+UwVRF6ewZ0Trh1P6PLwg8AqI8CEhBKP5l1fVbAJkYWE6B1uRHT5fuHmrZrYe7+k5m
6cfXF3qOU2E0yDOje7BNIxG9fLpJxhpPoMQu0qNZghrCXjXzOtysZmQP2nlpmwhf0Yr2+bqU6X6x
/OU6WPrlM9pd+XVujWOFPXuLcZzd116N24ZKfzjtuGwUzNaz4bIjkHHx+md+9jJt25qJJcAa3mHo
S08/conVY26nvna5gEi4R4Nq0HAxdfNjZsvpGke73I06vR//qfUXIR2M8kZ7YWlmtk+XdYMJWZI2
zY+V5TSoJAkVdXnT7/Drrs7hop51dTZEDGQi2jrE3g3o9XSxOUnnbLJXi7ylqO5zqBY3azNTkZup
g5d7UBlVcbGsS3qZwCsaI/C1a303jGt/awzC1G4sNHXs9ypP8zdlrtVdqJuL28SOXTsTCjhab9Eq
DbQgKtD7lMiq6p4Mk1IfHlG+TK4npwANoNcQ88JCWxYgijWCYkAFhsJh/uOlGPuWdaHHazd27lsZ
tMaGWxBUYl5id+WldNLyJhWe10Tl2CZ4rbiFJfYDqroo+LfrGM/p1DvHYBmWzwHZtBFrvZv8HEZz
ucVwG/tdQ1LmDHLBXy1IjBnJI8wDvzXdqOlvshr5E16IwhaRl6dOFY6GylWUmW7lRJjCtxdToidY
56R9zHtjfa/tot50PUrxNjGr1IzSqu6SCEqQMyO9iDnWfoTBhGPNmoPhqOfRv8SpM/3OKCZw9qk7
dTklLfyuqBoWJ7koVw2sRk6r6KrxcoZt5Bv9EPfO6l47Sb/Ki8Be5Ro5NoiCnZur4ovflt1wAQ7b
1feLUXW4QQ5KNre2KrphBwgu/azpCnSiwI+ASyp1pce6xSyMey6GHOhK5nxPginhBYMAjGpCZRdG
6A9t23M4m9lDBZMA1yF8U9Dz0lZsPZNaTl+ruh6wNAkG3HiW2dG+WHXp7811MO56pEWm/YIl8LUu
tFrbV3ldfcAmbdgvuePvy6XWs3hCiPY9d9r+ZuSDedmr3ntjBlOwG5UhboJpaj5RJdv7YCjqm0bO
gOo979Oydg0fD9WYz4trjkOE8B5bB1oNyu6L/YjYEYFGX+VXD9mxb50HBFlg3lfucU2nGdmajfra
mG627jV/wju9y/LsS53J4oHG+RyEZkGAi5vOE5CUVUefAhVtQEKZb83RYorMxr+0BqHdI1PRxmYz
+DUGhpY7hOVkisd+a1HBp5U/O15waoW1bL+ufpZ9YQTb8sMlZKOd1SZJHmqY2r8fAjFi4bb2X5mp
mvc2jnlfuWFpyWh+dT5YRe43u9JsJ/CwVW3VMRidwo2y3rCP41qkQZQnpnkwltRokTkRc8PDmpYk
tIeAsTaq/LK46WiwkEKXti7Dzoev1Q9Ld+F6nV7taqTp7+ug2x5725YzDAah/NAttJ5n3QLBjyrf
b5Y3CSw5MD9KF/ea21dfxBrINqbgo0JZNBqeBwuK4vtK5pUI+wUETdSLZGCkuxb1HBXGvN3vWari
TQMiz4z8xk8f8jI35G7FwDiNyHfGTwbBpMagNRmvUs1uvjqqF80eXlT6Ic/Xxo9S0IrBVQc6+CpI
++Vo1pYxhRl4JRPzxmB2wybAUj30nWKZdw6+90dKSeQyhiQt301kRits4Im5+Gi3YHp6eyw/ZzP6
lHj15LK8pIod8oLk3kFawVkse9fxEqpIGpV6U5qDW8Cgms1b4aNAHsnKlA/4AToKRbMMCZ9UkBPt
By4pOASa7OcdNVMlY6Pzsg+8iEq/WBlVXw1uXhMTUwQNQuzA1Xt7SZYprrmoIByGZbCjfkn8cC6y
adx3VEdZ6PSF3+/mwsG7pIN0Erbl1M07T1prH8ppLhBzTvzUDH2A2u5uIToipy0H30YaKDNGoE9F
x2ugiL6hHwiAgJCV049TV5RmWCjgMdE6E2Ajfa39dpfWFqjjrEBMrc5Kw44CzXW+p3bhf+g5BZJ3
41iMDxNb6MZetRURZIcZaJRYhbgquwXzHFvk85UuvJZnKi33Q9mNso8RACnpV7tatRxMAWo29hYv
Ue+6CtGZd7JYAJVricHJCwi+uwoao7mbjA7L9CLvuq9SM4Gh0wdAOkCAnBtCiRcE7BrI0RAokgGX
9cRY6siqi04yzxfe0S6tJNtJ4nOcmmuaRcoMwMR7+K3djb4BglebHXph3TZBc2u43Ye6yvVbl7B6
tLAja2JJt/QKfL1do3NPr+WyXUy9JN7Y/Z2brO2bnLedATs+DVWoZe2CvUSFylYEaIz3XZlpcm37
GMGEuvT0g76QdkTZtBi8aMNk3bRNy2PJqi6TMcaplRuCtZO3fVdaak+ebQ4Y2gvnkeO7e08Pd7Uv
DGKPCLk10w/gRoXYq4RW6bWtgs4O3aCQaRxUCe+z8L21jYU+DD8Zvrt8UZv9bvNbBRKQq7WaOG4B
xr71lce03HHwvI8B47f+oSg83E+9ZdZ+esnC/zYL/t4jFWr0cbPi987YtMqz91mBfuZ+SvAPOiyN
sRabmYl6RA5PL/a9ClonQvdQOhdwxziO0rHXvR2Od43YCXL7b8LRy9tc2dNPQwNWsl9BZiyRlWsg
EjwJs75P5+5emVX7APGiwO66gW8PBd4s97XJcce9Sy13ZzjZ0uzMui3yuDA6ar6gtzUr1FHfAvna
zfO1raf5sqMPkRgXFj6/VKBVLw4YNCyESGYVfTgiXWGHXduhqW2s5bXmWorJjlV7D8NaBHcFWlvf
2mnt3dhgDNXsJbSEj7htAZqqO2QkMr2foEIi/r4LcC/Yd9ZIO6PUUtCiVbFgg6rWOtEiDAIsGTO6
rd9DzyzMaM3B2ZpDv9gRNo7WEE0gBrPI7SwEtSpHWA7iR513Z5mNfQVGpyhuBPiYMu7JAlH2tLV1
jmunTwAEuEUHOhfe/xWUEI42rJ4IhV1n9GA9Mka50Zr0UPXznrjuTP7YwPTog/c6AqJ3UgbaJ6ca
nD7stMGYQQXZZhFqhtv9VKghfdEHv7KAxLrT29wxuLnzILWrXunIrFfBot0bpalfG1ZtTLE1qyWJ
UJpZj65Yyw/mYiJxMSgLPGwgu9WMGUmmP8tRGB9XpZffNT33g50lsO0LpS/any4tVStsKQirUHil
voTAe3EhyqrReswB6VREs3zJwyZRfRrh+todwZgu9Q7/EN+KG4fKJJqUxQa3WmNL8ipCcTzUeTJD
q6/ooI2LWd41o9F+0Bah0sirNq3KtDW073VaAcapxsS9GBJv+F4Xrvd14ZBh/w+KOalNC6CPlHCM
hDdiEV2IZpULQZHOFx1Reu2P2Sja+mJihPYTEknF5k3kaF6IPMApwlkCCRABiOsHrZ6WHQ4I/I5V
z5su8uoUJEAwNS381tpCh93oWptkpxL5dQDlgPHZlJZgvop5XC+hvyBfQou0fjtmlnHna4uJGvI6
Om/0pZdeRDdT+9jooO7CQU7VQ51MuCu3elC3B0EldOvIQbeirmo4BBPpAROaCnyfLqp+UDe2MpUV
qaHM7hzZTjLEbKETYYl84CWT0uKhUWvmxTnSHl+LzB+PwilKemMrbb3Qg4zqvG/GCZ+DOemcMkwR
cv3mD1Z9MwPk1cJ5ZpAYDWbaa9HgkZ4Xy6LhGIYxoHGBeK0WFY4527HtD4V5cLET+956qHzsFDyJ
byVO8kHE8Zsc67F1y5s+sYkB2bDKIdLhCX6b6T98XLJa+d8qNx9+tk0j88hIEGUEzArAJloqlMZC
j92ZIz6UO5/FGHhfTelV/UWWTJSi4OeddWdX5XA1FP7io6/LyQmWah2+Q4lAp8GTQQZdC3TZe2/x
NaBeY+e04YQjwEczzQsNlHBR3FYKJ9PQHotu5Fnrxkea7NYPhRBIt+9NL3V2XrZAC6chHpyTMHnW
dt0KQ+RfjE1hjDnnqY51qdGi1zlfLvNsyg56ksrPdEGNd7YQ1fupxq4knGyvx1AoT9fNe2S+SCrZ
3Xt2MUa+lzg3gqkpU8PGWc4Aj351JX7vuP712WCNc2Ayozy1ym3rcVxzd7QuaSWkUTo6CkPTmRM+
kSW5vGOkzl4kPobhpd0feglIvuqMdF+uSxDpc2HcMKbwoyHrrJ0zGCsZnZwuCzsXh1RHUdTXKXjD
tRfzvqc/8Fej898f5v9IH9v3f33Q4b/+kz8/0JISeZrJkz/+17v8QbRD+1P+5/Zj/+fbnv7Qf113
j80HKR4f5bv77vQ7n/wgv//v9eN7ef/kDzt2qFxu1KNYbh8HVclfi/BJt+/8f/3ivz3++i0fl+7x
X3/c/yBExPkgRf4gGeb89bU3P/71B9xEAGh0VRlY0w8HSEPb6t9/X/Dvb766r/lFx7Yq+RBnf8Pj
/SD/9Yfv/4lBOe0qHd4bjJZNXmJ6/PsrwLZo0mzwFPRlNq38phUy+9cfpvnn9j/oGjKmQFV7a4AM
rfr7S7zNULQxW+QDI1jxx//+pE8e4n8/1H9rVP2+RU9n+Ncfxi+o8G+7kr4nAWwje5MLs9zpfM90
aPprHTpZZtn/9JbpSwAZJeJ9vlpT+2eyABSbPJGHYq0xcyvHveP8TJflqHLtrmzlTZ0XF2Y/f5tK
KxZpeqfcJY9lUH3o/OWRNPRdgdvk4vJOWZjx0nXZGVN7jSy7yeHaI1WidnnuW1fmun7PGoBsuai/
TGvHYq37Hp2oMJ1AaWr2rRGMFdZnGUW9F+ZeEhlAGfYJoo27hZCyF251YdXNm64QH2XrX82NlV0Y
jfgSJMMcB0P/SfOMRzL6A8IiaL+kIQ0hb9e21BHK149mECnvXs4/p3n61DrY20z57SiDkZOiuqZJ
+ENoPtftJbGTGkmsZswhYCnEdq6FNb0OODQPCrtoIODr1VhCq2l6BcWkvKM+fq8r44Fewzc9M+PA
vHW1JRTNO0tA9bbv7Sx/bJ1kIcPsvLcGWLaohhwW2nULZcdz92j03KeWf4suyrEJPFotiqaRsYJh
Gp2dPRl6CJUinpo8DUUyvZ1dPWrdT9pKXSzKA6ktoDwrEo3HN2vwTopdP31yA+i+gRNZIPcm6153
PuaacQmZ9g0AHCq/Ikq9+k1nXPVlH4l52lE1/RhoyrNB917dfarGgtDUfLFTJ1Z6cjAdaEB2vzeT
jvKiiduAQpOD6k5hJ4w0tx0hPHC3DqmKRmYJLg97yxcfOmhTvA3A8zvrAooTm06m0dj774EZNLHd
jH83xf9RPPvY1vxzGqKehLbDY7u99cPpN/3/i2MPrWrkFhXTvG1+D0K/yHT/97D17r66p9B/Erd+
/chfcYph3p/MJ7YBKXxgGvhEo7/iVBD8iWYAhF2IK2YAYo/W7t9xyvsTwRDavbAxABRhkPHfcUr/
EykPxm4bnMsFp+HztX8QqE5mGBzSACIhpjL8R7yAX/m041va6+g2YzccbMWW9p08jdaUmWqVJMWZ
BvpLS3EH8FQFB4jCwMlSTW8jSuwUw0Fayr7wmvwOBoC+W8x5OTMtOZkM/book5k/Rw6g3GcSpRnp
7RyU6YBvDwyOQZPLgV5gt/M0b9gTlsxbbVX922oU3V2l7PLTb8fW34fBk+DPI/19BvzX+hB9AQ9z
kOBb/fSmrjDtzG7ShwMWI/MHGoQDPV6j2Hv0Fj6hF1gcKKaKh7E0i0uP7PjY6xQspknlfeaTbEOJ
306hvz8JWkLcBwaBp3OWHva+0kweL9PioQzl2skbDBOXqMuwqIGqt9KUc7vsCBdQXFE21O+aJMtu
8YFWhJIlG6HeJ/IjmrJNnBWyi3U5tZ8Xp/QuxqkNzgw7ti1w8nFhSqMW43GCMyA6uXEYa1RlMa/y
ECxiqwFHmAbSlzKCUupdtl65nBlEvbAnmVKCbsNDlqGHebInEbsLZpmyoAIKsG9MVFjTxHZBF0jj
zLP4JSV9enEoaZKqWGQZYNye7oqFznKgK8Gu0JMZcWLZFG9aXR8l8+a2vsOmrNm5tNCKEAYUKgGz
WP0PlSUhV9Sr1VyD5h/XsA5qKRgvuOmXtekFRXZiBLQvxwoxBkval25Ryj3p2GrtdGrOhkIvTyhr
inKFxGJ5oj5zYc/voYf8gEvHDbQgfAP76XU1VT6mKNwNhxKqZWhp4CztQsujZMX38/X9fDKDYzuz
FOB/HQYjXf3Tke+gjUGmyI4OQT5qV5A4HD00GhgmyeB715nrwP1pxnMusi9cIJNKl+cGqsIljj+9
wGyRuZP5hTyQS5URyDgVex5kHJvRz/71C9zu1ZM98ouRvkVistoAnPrTpRqRr2z3URyWWZ/wG3aC
2EAi8cwTe2kVUOkb0s8jfT4Fq3Zki2pu/P4A4sz8GCSOf5FMXOaZp3VaNf5K/XmJIYAzwIThtj3O
3+bJwpjoOfV6f/AHH5qrJbTyB1QzBAcyS4zfnGXsfiTlIu144s6LCFF6KH1r62tFuKAqTpKrUsgJ
duWoFNTWTIH5+v0+RT3yETnzfkEK2bsbNfbpR4Sn2hMDjeagtL7bYTtEnjsN9vcibZ0L+iBQH7PZ
jS1XS+N6JJHafO0vSt+cYlcpA2PK2b5EwYbJfJv6Z0rb03AIbxyeEHB+wLCW450qexj1JCDCIXuq
2aseFWK4bcfurT/xqsvV1M6cmqeYMug0lD8kJLB3QDI7p2zEQEmjFhD0D1Ob7zyjc6LRUp/ssf4s
ygVFfrVZQhrYJJtiL1bjOAvn5vXHcfqm/foEFG3OVtERjk+ehuvkud73bnOA9lrvhmCpD2VGN58Y
aBxeX+qFe8shwztGjQrq5xQbM8CD6fC7qQ85BlkwBLQwM6kOwMAezb73ztzb03MYptIvBD63FYIU
qtFPt1nLrMcrzKU6GF5RQ60FZBpKZdCpb/26fy9pDF3oA+ihXWF25+SyX1qcVhJPFIoD+N6TxX2c
DJWki3iwbLryXPdixoU3mpeMxNwdVilD1JrKuJ/cNdDPhJrTiM2Fexyr1NrsLfMZ8zRdEnvUjb46
rL3vvDPcrNwjHTFed2mA3FCbL5/zwhRnttGzRXHZBBIJpXZrB+mn4LHGGH304FbzUEzGeDGyqfcr
24o3p3lMyoGCO52dZff6hnp2l1mUTgR4JAhwYL22vf1bsKPdFRhlppuHWRb+WyH8/EI4yrxYHA/M
RO0bh6Jqyoep0ep/xomDxAgxmm1MGAMjwsHxdOWpL4K1G3zzUM5ZGta8wW8dKcwzVq2nh8aG2KWN
w68H/o6CCiXJ79dn1uOyzH5mHfwUAivHh7HTrLk/cxdP8f/bxYBf5i+qH9LWU0Y/6t/F7BqFddCG
BOKQX+CM3Bhd7KW0sCPbGfRLVS3zBY7x3RtPacZxMCvFHFLqh1qX1ZXHgPAcK+FZXALZiuI7xwPg
vY3i+PTatUUz6gbU5UHU/UB4bOn/ziIGHd2/eX0XPbvLW+5LsOfsR9XrWaNVLK5y5ZqZB0bE7bEy
9eyNVSzj/vVVngU/F/AsuKFt38BjOEWK5jVVX5+zitX/L87Oa7duJNq2X0SAObyS3EmyZEWnF8KW
3MyhGIpFfv0Z9LnAtbYMb/j0Q6PRjTY3yWKFteYck8D7IciJOM3z9NBPpn0cpXdJ7f7urqjrE7JC
6i1/6WQ1vX1+7HdEvq4kO4KAKI+uIbx46dZL8cXvvkCuAmaFvRp6PCCLZ6eHQjbphNSsAmrSqtd2
NdwPYtgKPYg18it3SMmkT02ysRPDuWTa2P7s3zdulA232jNnPvRaOhaFszv0ejnPrqoOziATEU6j
ZxY0FdNNG2HNp7JO6V9k1oC2HxXQiFqpqy/Jt/70E35NfEzZWL22x/PbBDTaw8qkY1SHkp3IvT/S
te6SsY563xchxlHzgv7y3SzLLYNu4m5hajOgtpf+2/XyzvU1mv/0v3M57xMTYQmyFvfRL41qXxVl
cFR9Nh7/PnLffYm/Loplj8qu/h5PaHv9uljaWAFXGZxYtzrpsKJNiK+sVhMXnug5tBO73HaL//9q
Z9txYt/5Ge1QHUQStCJS62C8ojvC6a913SdsSrVxNWRq+coGGD7G7E7dRnPJygt3/f57pWgNT5zp
h39Agfj2UUtkZxpbBiqsJNagoAoiZ3FpqBpDttPKi+7ndwNp+4yY72CpYmezz69m6Qv2o24+JPnk
7Ruv9HAhGX789zf57nQA8RGDOqUgKMBUSs6NII1ZlJBzNHkYSa2WUUYlbQ+oQP4AV6Sh6gO6QQnC
KbpjNTV+HqPDyr6Xa5Nc24OtPZsGLpmwtVZPseaVF0Mq389ZHGZZVsHFY1VGEfv2mRPQ3WfwEeuD
iUQNqdvq72VBiffvT+HdR8RZFjQcG1/IWmyQzlZVW/iAwDquMvrwDqaWRNpiNRfMIx75Xb37ydAm
48I1392Zx4yPmQpBMa5XIOlv70zRApsbwLwHn538lzxxmtsBxe//5So2+dxcYKtYnj2/Eltrq5nL
dEi6KTg5XpLsCSZyL+x93j8/PAIcMQGIOjQc3/mQR4zkSujTAY3QHGlWJTjJLeZt7zDls7sYP66i
rC/s5v/wAJFhb/MeEz2MgLPtABi0FhcJVaPRoHoDGWyJEaKu8d+Hxh+uwqkZ7A0NCeYP72zRpONM
dKmmjYeOPG6kNrrX7ROj8B7+fpl3MyoTHI00umUsmlu84dvRMMt0zPpWNuwFfC1eCnuKRAD2pW4x
bv/9Uu/vCMs4HlnuhVhbDtxvL+WrSVVm4onDMjgDSX6Ou3Nb7eX/cBG61RTTDOx75/lUsl8rP21w
yM3S8sFcZ8mHIMWu8u9XYXrY+FZU8INzW/XsECi9arM41EERHKGkDAfFefPCQeb9u8FFhM0J9AhC
eb6itw8sKxwp5oECwKbNuqaoXkYwPuXtJHtxYRi8fzdYzjkb0oZwqACcl9YMzVqy1G/aQ270y3XV
l+pp0Vb9wvZ2m1rebJO2zgXHso1DyOM7X1qyxCEcd/RAM6eqPsJ50l7KqU6uEiOdH5CwLhemh21E
vb0enwVzK7lzULQ4VLx9gN4GUTOB5/MNyfoAidx7cNoEjIfbGsMV0rbgqvawps+IPC5sj96/uzeX
fncqMxenWYpqPmDUy3YEtfUxmnJjl4FaujBTvH+qhKxudgqTeBl2B2cTOhkjjVNj4WR77bYfzKE2
vqFBUijqkP7NQSr/0Vj0q5sFLwQDGAQWPH/bYPpt66fNrbmIasS05K7uldsbwKIgkno7K8VAXOQ6
CE2nznd//+Z+TUVv3iZlGqCmv1yG+JrOJ3uR9Mlm+emPVi4QoA1zXX2pygbZUCmx1BUpOqM1Lxs/
1F3mtaMarVLt6cSoJ3BtaHtUkK4PjuYgamtWCJW7JPfblO62Vtd3i9AWf29XbT9gT5DO9yZb0OX/
/R7e73q2AiGWTdIPfJvCyNmIbC2pFY4qxHHUnP7Rhv6T7ayqdCQTbm1eOT7OmLAMMhoAKK2GYp+N
Un1yCgkfgjgQ/O3txJ97Na4FikxRX0ayvg8R0inXYHB3NpYBZpCzXa/S5g7EZWCdIC7QrjOLanlK
+rT96U5W+ooXj71C1hAdHGIj6aA4TyVaRqG6pUD8XMy4GPxWM3bwEpJ7O0vzLEzsQa/xRzhELP39
gVq/guXejIotjINWaMCiwhHsfKMGcq7RzcZsDibr6Cad7/16Z5vl+CrgMIFnRJtZIn9vbWe3CbK/
iDxVP22iz3/UaI2Rb9EWtneNPtvwdJoCc40tipSCK/MXeA6UbbcUVWQe1svgjTu9ykzuyLWxsaSz
U5WR407JdWexocVfa+cGcgBDQKv0y/ZUKqfclZNhp2FXa96nYkKQip3mM8g3b4GmWsl9PfjaPkfl
UYfIyyl2ODnJPiA7dQ1NqLStp9Lv1ip02hUSW5qYiMTgpG5w7cI1J0aE1ySh66zwNRaoO3jzW7bP
0dKZ+R1PfnqYbGseMHOszQvaw/kUSKpS0Rr0Q3GtNsXUPcgWXZH2Mc9ksbMpvms50U/g75z0zjbq
HHEkhnvrelx64qPKskx3huzqL/NCbT/sJeTxcJUSkVRbtNltZUACCLltq96DQksOkrBXaJiZoeDD
NJh6SHHUQQXGrreaxYetQNrHhWUs2RGfS9bd9NIm7pZZpczZlQj/+9T1OqhS6PcYB2TaOdnOHgQ6
07QffTua7bT6OqGFuBb+TBkORblYj+nq9SALfR8O6ozRZR+Yq/2EU3pwQvKby0+wpLTvGmaUnwQJ
UQ42OLOflmQc08NaoUXd9XRK59BLm02VgZYTzxk6/Z2Zjz4QJs+rqr3lZu4XLVFL/Z8nG4tQXTNH
mnrYHELRJnwU32GqrTpy0knzX1zExl8qBaF5P3lVLQ6j8iv9g7tI3zsxkQdjtFDBGKMaNSG9pkKW
Bt97HvjHLJ/a/jUh+HeJhDVq9iFVDfLOfnYrBOtqHD/29WDIfVmX5s1aWosdloW1aXIM0adHfc3q
5INEySnjNu/QAhsYLVSY0xX3oeRNyxBCZs+dULmL9agXTj5BcLeMez11jRHfS50jLIUh9cVcSh2E
cIDW3Z4S/RFjUUYGlTnkGuO/lo8pqwep9LBikzCZxnHeu2WV95HZ5dvDzdlCQZQMGjv0mrR/TZNA
+9bprfaaVY0HdzV55uQYNrbyiwitrLVzcWBg2p6z9X6CtB+Ewil89C0EhX5o+rXZuxDD5xhB92Qh
P3TEs9HPa8NDdwaUy0vuPkyQ9IFpBUZywA+M2FrT5wDaReZzsGYnsngh8vjysS8NhDqDsXQfVqsI
yt3cZsWyYyOZNCAFEx8uVz4Na2TolTrhzkrccNTThYCZaUk1evntuoapgMw/FFbxxEgr7spUa4eI
5Q0lfCdbClEtR8vvZV+g6LEGRhUcJcP4ptrZC8K+NZY7wC6OES0I411sL3PO1JQ62XWb+HLZp3mV
pbFd9jqCZsPPMPasKVl5A4aTbh9kpfMMUGu0Yr0ztC/kRnco0s12ijy9t092Wk8imp0Wm0LS1g7z
FesnlSl4yQfPTzxQy/q2AArXXD6Oyizyg8ZxUsWG7pVHIZqyeazcde5jYeZwzhY5psGOjIHAPUi3
d/udUdeLuytaRHSP7lzXflgSw7bGpFILDc9RbzxDP2Mx1mars0BA1cEOI4Qp94EsmzlckccM8eBR
PeTpqhWg+TCt1F1TJW8YvqYXl5Y+dyEl4MS54ntd5mtFg/yz2Wrjy2ba9cIhc7wfXl6CAsb0sz5W
eo1xKChk/9lebWcOUSqXU2gopTTAvVb9U4ejaPJJpPgkAt6mFlXOOsYl3LmaTrvTv+TchRdCPKzq
DTZJlW9aAD/sykCAgRR5AZcG3tD6tOQ5NhGTodfEEqH/GqNeRptVZJPexT3fyRQiUtG/VIB8rNvc
UGUaawvM4DjzpOvtWPdNI1bTwA9NjKzD2tFY1d3GIjVhcrb57YiZxY0xaRQjROgNcSCpWl3PfsPW
rIF9jOoQUrJ7o3KDmJswLUb4j2vmcgN+Lqxjn2YJkXuqrDFDzA1R32PCRBxZ3Uzx3asHEput0TKv
gk43Hlxj8V7WKrDwyxTmWAKML51yPw8ZUQxzY3jDc+3W1vJk1a5cdj65niPrwOD/V1tB+omZ3dIj
ckzQzONfkA8D9Re2bnCbMjq8iSXjAvaRFVHaMj7Yg98jE6yzlDg7xdRCKrbPglumijmuzkfzPzsV
sHisNChPbC+8YtfpXWXswUgPYPoCiRcNTFBt70pF0z0KXKiUwPnKaTd0cDqv7TFhpVQqIVtYrJn9
o3OKRkKeZKa700dd/0xDpPH2QQXHP1Jli0+sRShTHKHNNdO+Y5WX8SQHS7+xfHTlQPe1yf6QNVa9
HkFm6OaFM5Rpvj3UEPWB1IKCOhpXGIjoLt7uvqfFG/G9rfaJ5I7phtmt9mjl9Rm2OWEbSVQKKrIh
ba4x4LPpRcXOo51OGx3paRgpZ8S26thrYF9k35ajujCwhvn+zdLlaRDnFigpaBmV9wNhptvs6yJQ
HwG6dTXktoBV7O87uLOT5//eztbtgVlH4tk5cCdQBYI8Mk5Po5NMB8ft1ZU2ztaF2sPZcezXVdDM
sfVGcwe86azQ5jSQam3RuSe9Yotgz3MbwfTOTn4wX2qk/+FSnMcc2tecpF3UBW/fj9TU7Kk8dQmA
pO2x+bwoVA50vq4cmw3935/eHy9G9TSgQrnZxM/OflJIA+NX7Z44PZuoV2fjgCOFyQInxYVj5h8v
xV2hvsFb4Jx3jciZtOXSju7JN1XPfgt+b+UQa870cgmXsf3q3/b029si5ojyO8Ockve5gq4TVm+u
wrNPWK7K5xV76NHITaS9qZZme+1ymtRZoeB/L0gcIq15FEZgg96+M5bB0tOot5xUtXxh87Qby+FZ
o5E7jAXCZc5kwYLZ8+/v7s8XhTvCroOzxHnNZe4Dv0KW55wS3c+uxTrIHbHtwQ4np7ubUo29ba7r
8xHT0CVN0x8+OogZyJkChyIZMXlv7zcgDAQMXuec5pJx4o5Df6gcb71wg+9HzFa9JC4GVAdlGH+b
yX6rE0ipAdtq5Hpqkm234wn961aNwYkVXPq+39+QxUyI1n77BmjFbj/lt0sR5dCUJP4pRI0cmmwM
+nt/lJ///sL+cD8EYVOLhX25yXDP7mdZ86ozB6ToY9k1t1kXmFQxu+DjADHmghTyvBHOiLSg9yL1
owex1ZjPRmSi22W3dP50kjjurxKsZVcQTO1vfTtqV2rQFG6h1ItMT7Y7P0iDY2UH01NQl9NpVC6h
r2PtXJgA3o9Xnq2PhBdJh0kF96xUjB92lcaS9KfaLXGrWprxpXE17LhbTkK1eusVzevquip9558H
Eh0p6vy4KvgB2CTP3q7RpNa4dPLExhKc5CImMByAmv1V7w5/f8fvBxKaXS7yq7u4GUneXqprWrIn
/Mk+6cpk349EIWabfWkufYfaAOJCbdphKqULTxPo7AMcgjEpO8G3H1QIY9IUyoPratjRC4hNlLnM
EwV7P2JzYr64vUx2QYLpz16n9koPpjKajT49cHCH6KwyLc6cOX9WM6kO7rJke8caksPaGV3YuDlR
Z4S77Axda9J/fy8b/wZpO2VddBtnd0ExOs90K7dPQ+/qz50xcRQdiyDDW19dmky2Af/bmrAVHTcB
E3MzzV+4cWcfn2EJ03CUFMgw3TZy/NR4FHgSw4ou9wFWPy7JrJrnC+nrZ8OBmjiKFPrpNNShrUHI
ezscVN1yMNOC4sja5+0muuGRE2Di/KdBt13ll0OA6YueK+yIt1fxnEyp0vRgpzezgeaZU9URcYjZ
XLjOefmRWQXprI0nC3k8s/55KOoswFcHWJJPGUL9/ID5Vx+itbfM8SoxZfZd5pP2bcGxR2wPnM+P
FmccI7IJhmtJlZZTES0UJymwsjz/R4couRTPdPa8tx+4cRHpF1LM5nB79pZJHSqKldLByZ6Id8HC
a0XNYjfHf3rev67i05uk8IOSGEXT2+fd1VQp/W35A6OXAqdIrNipp0saw/f3Ap6P+ZI5HAknPcq3
VylU50MVmaxTL/1vKAjo8MJ9RAjy95t5vyqx9dNBrnvcCd3ks49w7QNDumtqndpi0J84v5A43jn5
UUytufv7pf50RzSPt5hvNuw0i97eka1ViuInRxr0AZiZCmPZI1Yy479f5U83RMwRE4sO9dP/NXf+
tpb3nfRzQA3mqTZq57YwEnXnLNirES1NFyQe27P5bVJhIKDpYt+MaI92Bpd7e0NjbuKgBvODQmfO
/Lj34QnYylJH285G2BQJHGtr6nChjUMz/vt9YlBhrKOfZxd2vndHpzOaWcvJJx8D8aGRlYh9R1+u
3Mm5tN/7wyNlv+JvR8bNkHi+odbLwcboYnOfK+U0y+gT7Pg25c6y/X+OVuxbf/Y+/mGMsKXFRMmU
xpX07af89vY8Yc792qXmCQl6cTRkn0adlv4fxgjBcQAg+bo20dXZvFwlwrYwgVuntJmqPTeXRErq
MjbhSF/4vv5wQ1wK+zObDyQG5+014kB8b2K7dlrMhvKl55Po0SaXuIp/eEMbf5WjKbfEUe7ssdl1
2vVBUzHo8TjcUo1aIbV00wNz+aV+4dlKug16LsU3zAmVOfZ8MDRZoPKhHM3T5M7FfU7BuCSTzZmt
k3LrFH5Ur57zFt7VBd3EH69rbEcBpAZAMrcH/dvI0Ku1pDPUm6emy772VMc3ttEhUODeoTuGuvSf
/nkiIYLK3HYLiB2JRnx7QeUAOPGSwmQxCWhkBTltKrTsu26+lNr+h7fHaNzOUtu4t8+188TWVENR
5dbJzCbjHuoTyIrWmz5SFfxHeRZgNrr0+PE3TTnpWr/Yer89RW9OfFQprJDmnCpExetwMwSrdmFi
fPeutqsg9OXb4joosN4+Or/XxLhUDPqsMQmB8xbR3Y2eBkLebshoJBK4djiNZ9XXv7+ycxfCRo43
UG9u+F6uy2f19sKGWXl1I7P2NErpyZBEwuzJdxr5rNnk4+xKZ/Apt0qjOI7kabtxrbeEOviZTClc
ksVR7/7+g959/RQgNmIxg9Zm6J4fLFsmOR23bXOSolqjVjT506ysS9TM7XG+WYe4CqIVrKCoROhh
bq/jt5eqqcRx02VuT5W1Jd5Q2jwuqk325BI+V4XS9/98UywDeFLdX8bTc+2dD3Fudey1Po1jhkOy
AxwEL/Of+fFINNnIoUiwKQOce+D//othTbxbqzc0NQMev6pOTfL8ROy7tVEkoOiPYnSsTwPRoUGY
6fr0c5Kl+EkxfW2RLrlYGumUDGNYkyBA1DENgbshnTXIUIbzPOMG/c9RrlFHeqGAjTT5rJIdS5U3
HDJLc+KugZVDg9smFzZwJH2gLjMmsCmrbt0MS7s0cZk3w0MgaVRFYq6yBjiOvlAKF013ZbUuLrGO
rIopJHYLnArMo426oqBcgtQqqcEHaVbrh9Rt22TXr8JMIKOp5bvyQGJH+aARfts2ExFk/Vz1NCrp
Pn7vRrICr71kJdo+MGxJsAycxB7UVmK8OoU3lbthyrpPaYW1JSoKWvyhTCrrSzvOB5nni05ApDX6
+7zyVRPP8+I8dAgwqwhj1Ug8Zak76BEMrYpFXde7uSBb70Gh8kCL6fsQ7aalgjdnTikNDLI+5COm
Wj/b67knwLE7em1FC5LD02pTsTgsWZ89NBOShZiNXnarXDIudxVcLMGf0VgvdQlZp5QwvZwJO0xa
DiCZkyrB2AhefonWkkS51cAtHGZ5V8KggHtKi3oS1o3wNGJpDLR9ItSLvnscBgBamCEL9XnNwCc4
mWZ7O60oTATQ6ULsSme73Wub2ut9lrTKD/nGJlIkCTobaS82bR5TcUFeQfOR2vi6rFUSjrJcjlpm
zJIMbDuIoEtWBD1q6sYqVjKri4kfHfts8XuOS473NUg9SXMal4+6KoNa9vRw0RLEbC2qDxpIw2zf
dYn3qDzNfLY6QNVxOYzT52B2lmLnj7NJ7kVR/UxGlA7xkDvpt9QmYZnmfjEPPKPEZYBKT9scDwB1
ImKs6XMkzJhFmM2jd8LGZmg81qz8lMrVeDWrmRMeIjXf3iH1kB85qYyMSZchHXVjwe4TU3D72sJg
z+JCzwteAie9I7ED/otjrdM1cEvZxWAmV0JZN0IMvNbAnndSJ3AmnCuDMAK39ysF2EfBWkgDLaUs
AaqIUQWLqYqgsZs/OEarfNfTdR74n0bBkwRpZtDC68TVmKzuGi5OV18rq2/NqDUs/7u/DuJ+DOjE
tLLKZ4oZqnQoeOBT3g2wcuq4sZrss54G6wfDbOh9ZFo63i9uJj6jJ0DFOFc5Yo10mhS/qFF2F5IZ
u/z0ijXIrpeuHWx652l5oikGv5FzlktbTVoKMkw9p1+zXHde2iD1aTqaOsCxNqvreBhpztFFzqCK
1642oMpjxfqiBcFK4EkiXpsh7+9zs5DPNev4TFhoQaBJW443SmB7DoNcKBGlufI+B3jCXaheCI6I
su3rnvj1rPjplWlqH1pbr83rLlnXz6T0arD4YOqVUasalBDpGPgvNQGm9c5dO//kkrdSHFelry+g
FWkm60K1ZWhRnrlbVle9zo1Fqx9VkXiZypEqHqxXstuNXNy2DcylnW31+seF1OxsR1N0fXSgfWkc
9WknQRfpjSoU6dq8DngbsshztLI7OHNK37mBe1FFnUvZEWEYyZR6P2dOqA3ok05eRb5P1KZub8X2
uPF602QZZehKaJLhaA8bem/KGzNcysGj3Yfdk4zgcvE/mozonvnTGfqIBsq4Ik2xl49A49qjBVey
2izqlRMrPLL3NHeh9eSIE5z9qnE/16mX+y9mq7MW0J6jnLDYfm2Frl4xUjZCC+T8dBL1bpVQ+YKZ
qPq41EphHFvX5i7WVWSvqYXBOrThb/WR4bDniKjWiy7y6wxDtWk15iezE/zhyej4904AbSsCXJf2
oa8nfN9Z1qx7tC8b812o7LsYcv2FrPqOtJsgT2+CVHfIitW07d1o87Lp2OzBisWaBipqh0EkNGGL
Jtl1KDjNT2lXDsxe9up+FjMChSNtGaGHgS7dz6QNzqwu1JDoP69+818/VAlwS5a0DJVQ7+T7BcLq
CjOmbr762LeuRQ0VJZ5ah82ATb4KUVyNCy9RM2B6Hfu2b18q08sZepAkvrZzU6WROw1ICgsjGJ2D
V1eGE6LuWG8Ld/G+L5DL8oNUhr2rKnIEY+msdCYz2t4QNwtt+N4jOYFIOTjkIJeO9q3AOghiNnXc
o5siFouWuSh+jrrGR0i3IAVTopfCO6LMSX+qKRdf4KA2TpihpKOJB0QB2FvR0goty6rXokVv5FcU
BdzEiGAtjSlcEo2TC1OT19JTDgtHJofuqRKZax6pt1pabHckHMfDwg+MTG2uKqgqfe8dNCWx+qIJ
WRHe+bb4SN2sAnEbkOkIQWeR+qnvFQqnqJV2aZ44/YxB5HrCt6J2MSb9yZ2NXB6Hci3LuITk+KoM
1Lxh3mS8WD21JCdxIt4+F3UxWAe9kuAOimUDw2j+QMsZxU/ykDvIFxY1ej/JZlU/E4eY0nAQDnTS
pvIGIKk0hROiLBdLRFRWcj+cUBZ+pqhh3pudp77wI5YvGCeWByhY5X8ICoKfoNUYaCON+msJxjUJ
tRaY5+SqmRmzyr5qCCb+M2Z/nal+bD3lOc81L9ZUkfyck6F8LlvLuUe96N+vk0rZ3RStPl5VnT0f
vQniJqhT0kOB78C2iEl3BBOWZ2R8xyguEduNWq/7IdUR65topiW/ycuhf2SWgvfYSpcQs7yjUbsj
XXMkxl5O6+tIPW04oJeWLc7/vgnCegAnG4MWFclhcgsbccWcddPeEEHjHuylNG/5hJM5pr9QFDua
vstrIBs3O4AgtTU4pvX8rI8pSeGjv0ojKmyvuxNOlX8rkpRfWRlWglDPFGUPVwzWOHbhOXfDhcX/
kxYgA4x9ReHNnUpiF8iuqudo7JHw7JlcSLwc6vlDY1vTSz8iBuQ2loBU6HoLxiQMAOStFSiVhXnt
JzrrPDj0eTZXK0rmZijYB25fC408tooNZWLyf8EHDqFfDem9EA7sJnOs3DufsZ+FZQ84AGhfyVZT
l2jMYraEudyD4QtkvHgTGZ2Qr1H1bOqbx5HANWxErtNC/tSr/L+JI4N+YusKkVJkQh19ObzoCv5u
Yac55MGCsx9p38thYMP5NNQuDNLEQbQTKt9pb0sonOAMB9u7EY6d8pAKM/diam86PCd/dEWEkdRK
otVQ+S2sCIsC4jSBgZxXr5si2xTJ/AnvY/ZNJ2HuZtWL9ockAPRWY9v6agSVZRylAi0RVy0Soait
DJJOgmWF2uTy2RYAhDXeal7XEBst6MRQGIFsgxMEdfoKftV8StGK97DcOnkFy9S9laxzy85bhX+r
kslAx1gWEN9Qu47s71HqJHui2acaDUgRfFmNqs6v+rLlbVk+K2gsJw2MEnUoY74O1lU3Y2IAmGRn
LdNel3SGx+hR9HXaurKuBAdfGYui6eZnDQrgozWl4Do727TJJzdW2w9nXsgLmwUPv2Q6kNk5wHGU
e+Wmw8dct+RLomdtF/pdMNDfWcfuxh7J+o5sKTw3GoWDWHOakcZFSvTs9cai6NBiFnYhdl1VrD4S
jyA7KiMpPiBdNBH+5aiWo9rTi5fSMbWvNoIqtrzs6xiV39vGeJyAY0XVYl5r1fhVWPNRFAtghp6/
pZ2KybxluGekRjtef9c5696xQR0it19Gbb/gcHoGH4rvfCWEAsCJ6FmTRTV/x5Ry0wfz9LWc+n6X
oa1lE8g/VUPw6LAT+FjohfkViSopzGtK33c/Fa1/ryFQCluR+reQApxdL4dd6bXxWo73FkzwECGq
g1RKFsaOagWKtUJcdbP3SAStGzuq3s+BLSAD881FKME5RGnOB4Q/V6rPd3ozIgRO6lvLw+ncJ2UV
OYhybaThkTHnQZh49kdzEIhAiaD+ZiTmuvNUkz7VWuZxZPPmqybv9Tuo28GdMXkjyGwzv1qC9qrw
RoDrue3dTdo0xVZptSGsruCzb6OH6pIni0JAnItk/RCA+H5YsqaNdfFdy+N8VPP9bLq3BSIwseZH
yfy4+c3pgUJB0b8D4Q2ddPo4r+X3xEQUOktwAhMkM1eLPNETLV2EfuaetMw8Qnb+6Hlr7LbTg57e
oCGNiyL9kXJKLMuTbkwAP8X8VOleLNcK5CTUpGj1niCy7jRY9Oz9oglMwkx9PF2aKLOsEKUGJeW4
cPMv63rtSdhB0oN7rFXpXkPXEHL8iDO17qrsA+jXIB6tvNnRHl3jJMCj2vEKqI1K9gJqvCNSj6qk
kXr7pYbYvTbltWbVw240uldv4Wih0Tz6AG8++cyKz5eAINsUe6PoODe7RrYcnEqRMOACf0rGY5Ot
sc2aRvgmi4Co7oqy+9Fb5c5PpjwK5Gjf5cL5UGfLa17Va7xonty5WLsOwSgeauKgn/QuN6/lNOg/
JrGMJ0Ryfuyu2RiVMyx4RdZ97vlj5MzOvYvVKa413CVF9ZC5lnbdF10DZ9r6Cl3PiTKU2TCD254Q
VnWDuXz4qIs+ePG89rtFMS82yBPYAQplMu+rG1HLg886G1XGuoRTn3+jn9Bfp0LVUe33R1dvH02r
eFiYGRArzqES7gmU0I/FzJ8s8Yl061dyLvejZVx1vo6kc4yDxTjYuf8gsLVXevqs+2uCjA8fhHQ5
xTArBAA+4k4LjvXAf+rQBXThuPjfysz6Gtj2t6yyPltUPU30/sD/3SyFC0BSbogo83lR2PFoDDvQ
7Ew7ffGGLv2ZFvuKqdd0S9avMiFCb/mq1qq5p7GI9L39kmrdcotcWz3aTeZdGyWZF+5gRHy/h9L1
KE2XbNad4dQbHdu4egA6KzvxYLXIkk2vHq9g+R+ZoFEgVKVOCkIKJ7ZQ/k+OdMwvDlnTVp3GbTHu
HTY+od1l+3Hs9m02fivyoIs20ZzDyTH5wE65fbVzN3iViV888uWLEJgN3VlDfkk4gu9VYN1UVvpY
moCPND1Vt4nbOgTHr6VOSouW7fIC8T/b/GulebfKtCMLKaHy2m+NPeT7MatFEQl/vWNZ2xPseGvn
87FnSz8h2iP5UoVO05gnL1MiDnxl/KeCNQfXG+B4Eftsnj8yVn4s7XPfUAcR2lOXVuz8e/t59K2P
qZZ4aKc6pfPjumtbnVRhE3gV6DQYJmNyrwyrta4C+xvjfI2RzVsNESYsT1hXnBPuiXtRFXUZ9hRa
oOqOxpUpBuDQXV4EUeJbiKMEKISkThcZB7U1HYKqTS16MIVQe3NojkUNGZGVxgjYAesj9RadmkME
QpnqWCrZQu1ZaqsTAQw9OQBC0/WTT+72DtRVVjwEuqrqGx16r/ZoVz0usRAprKt/ZVobvMjoPUs7
9VVbDR+zSoyfW6S4PFDVDe4t5cJC2891Yw5PC1nk1EegX54mKhjVDsMQjuIWAP10oD2XosXlX7S4
SL1sfulpnmArGHQGZhU4aKybrgMi1yWV3zzPvIn+B7H0pLopHlBsT3P+wza7RdvzvzORUy5L9py/
am1XlAgzdlkxoBv3YRmj0ZwUCF2SRrpmX5Z9+xN7rEZ8iduYR7Q8BlWU/+HuPJbjxqI0/S6zhwLe
RMzMAi59Jr3bICgaeO/x9PNBquouqdSlqYjZTAeDZDJJJpAw9577n9/Asf8oRp0pr+uwcdgMRdU9
yHkdf7UKJX5UiqQ37KQeyIIeQaeflnA0bpgG0EuMhBW8gqvIigOkMul2Crx/15HVm5O1WofDkQNV
MV9kSqY6RPMUV2OkcM6gVanzLpORV7liXybhBTA0IFSedKXbKDI7fE2iyGPlP2Y7ubV61rd1iQHZ
BFw6OJjIpaMvM/a84Xld89LLRKyzLk0abpuE0t3KYx6fe13XvFCsGMTyZDrXwBk+LvX1s4yQqdqq
I2IHPyKqCdih1MH1hY46kxwg7kBH0eaFvHb4UEC7yzBeERYbv8HERlEyx2LKKtOUopYZP24pdvu+
eBZavLHtRV3vgXkxqyfOo566XddbyA6UeIAhuyj1V6MJcLFuU9NIOTU5NaxVZySK1q0AL5ZmA7AT
1z+zZCr11QNTQvZhzDGc4UauYb1LmZyeFgOTPzfqMqX9UKdGBzjTFGzHZSQsKOX66S3r0kiy05kc
HTvU8+oqWgK8n5OmqHrmr8JiBrea4A5X6fFZmosgcOVBl99zFZjCSQJlrp25zMbczQpdlLax2Jkj
Gp0svWkX4xQCub4mPSnhFyVb6j0BP8HEPGkSpFO3RgpOHQOlMvrFMYB0oAgfa57Us5LOylGKlEnw
xEmkPjObtJK8hiDwFj2EvtzE+SzcDk1s5U4/qhUIu4RpiF0ZsfSo94txawVFXfiylA3XWQD32c4T
qX2WI726r7C4vdUCokVJlqkpzpQurIgfaZeVVRlkSCxEFFybso7H7DcizL83b0wVovQqtJPpq/zc
usXPSCOcK+h26iQQIDsX/WVR9fY3W/l7z4pVETw9vBJWywAsDH/s3mTxPA+h2Ii7WaikYUPprl9b
SfnUQF3wkMhJ3jzpwVauLOUWrl9Gwg9hukqhBb/p6/ytDYlWHPaQQg8N5hp9tB93JCnMkso4g6Lb
RKluD8kEaFgI1XhctMj4zdv+e89KXzmkMKPo98vmz21kEo+lNMV9b1cB520IllzuR6YQb9Y17vxK
0+9+0wJae/o/Nsk4m5xMOHOrsefPfFmp5/piOdvvzBTv4TepVfVXDPOgvxVV1gFD9hLR6nmszgDD
Q4IjscWdgys/dombf96Xv11Y9LPw6Fv5aLhr0nD98UD39TgYxLpoO3lQKzYztRtCg/51Fi1MG+za
yYuDDE0jbT0Df+kKSk2slbMmLRzhdthYRZodyTj5HRfxb63edSvkRtJWg+uPFcePWxnNrCY/KFh2
Qa1LZ4Nl37bWidjRoROx3Ap7Xwm0+DdcgF9cqSgRIezijo1vzs/GFxC7NISbxrJrY4tGGTMazSMM
P6COLL+5KX5xrlYeFhFqMEVW7tKP748gsqZRenPZTXK+fEhdpZxDU21/c0X86ihi9orBG7feyiv7
cStmAFjWLOKy09VUuaCp1Fcn/yHy+64p/VxhKSmGqHP++Tr8Rkf94Z7gDa0OIvD5iCeiefzjZrWo
nhuBnOYdHasII8VgpsLUcb5/B40lO2TGBKNf21nTvaaM8+MMaqqvyyIrBTprlYmWxLiW0WKqHkmT
EQBza5EeZSutsqt/3ttfHCMINJAxcIRkufAzS2IyjUa0phE++AjipdZ4ypZd5jaL0LliPEHgrKDA
/vM2/zZK0eReXdHgjnL6xZ+FH3GGErCkK7yL6LC1cpy6uZLQl4uSp4L27z9v7FdvkEJptW5mhCKW
8sezUZv1GFNxibtCmTG4K8MBR7aauChvNCLxpkB5d7fMsfT6z5v9xc0EiR/7SlTQ2AD8zOqMVGtC
TWyA3HVZegg02BNFzuqg1H4rYP/FpiC64DiHcc9KbVyPwF+GJJ3EOk2q5WmnWuTx1NaALloJjX6X
F0X6Gy7Ir7bFPUuWKAJv+C7r7/+yLTMi+RGh77KzOrV6lrWZRqoCmGRn2Wz9huf7i8sEA2B8fiD4
Y7Rk/TQIUsNHaqv1DIKlToIKFRr+uWae7kNOJ/FLkG1+c638YlhCQo0vIxPaai370xZbpulJXEfA
NCBFr1AzEaglV27++dL41QCBgRVUSpmRD37JT+zQQSihmUu8sRSjxbeFq/eCSopWexeV8qOgD+Ip
j5EJw4gtri0m0wPNXf11ymEh2rIST0dC6CavjwPIFECG4Ya+8/ybM/2rY4HvHdW/9o3+8tNOtnFR
Vg15RDsVYprbLm3pdn3X/2Yo+NVWVmNdDsJKk/3ZGmYMZ2saGouMusWUNzn5CDiWhb/jFv/qqrUw
PYIxqONJZP7E5Y5yAo6GoFl2s7EIWzlXSTmkI8OyH3LJt5P7r8z2/9uGh+C7BhdehoG2lrLY4f/l
wl/TSn4IDzn2bymxZ3/17V/dxf72Cn+Eh0hfVl8qlvowRyHe/iU8RPyi6SL+s7Dw4X1hf/Efpvyy
8WV1mVqra3R9qx1T+0d0iP4Fr/n1TKMKWu29zX/lyP+Nc/yXKZ3dXmO8dXSlUKdMeOM/DntghxZB
mu2MIxPhfo0G1yAgunSjStk1DaDOLlie26WUFDBgAiJ54sIX4rqj0J0csSCry6Rh6vEe9APkjO2Q
I4dHHbgXoPKnlnxfx9kVKa+NGxQljDOkra7V6wcIYaA6GmFi0/0cswRPui53I7U4hrF4rqpsh7J0
zxT9SuV/RLjmqYH+HAYNi1klvaKnbDqFCjG2VKNoY8zJtJ2mYp8aFWTIxrrEeSPcGXBUel05p2Q2
6WH9QDoVHhsZDWt5VLdhHl2PwC5FEKOwj1QFVLpG6BpqMJaWGqFtQ76bJtTXOMI/i026bPRi/Ir7
AczfaD6iZk92sQiSEpNYMoTBMe4DYt2kakMJ/SIj2E2mxFfmTvOsVnKZEQgzjbCbE5XwXJNw5qpG
VNi5AogMfph6oB7GV70dB2+uaq8rlQ9U8melqzscB4nCkmsAT+zAQQzScm+1OR31ym8FOcMqWt9X
1FO0EXxI7B6dcn+U4fKh0vYhIWyLarkC5aOTGGEOOSvXCT4UDqErTwol2JrzC8AOq8XOYYM5ctPK
9tho+5b8FXMOPYU2tqcu2n2sJJusUUJ3GtsL4q0L8Y+JHcC2Za1NVGoXffSJ9CpJwKohbts1Oi5v
bLtdJWJGEk0U4LOp08JrIb5B6Mv9QqkWT0kyDPZiBRP6ydrPiratQq6SGaxpjhwogxEpZr3oTEIK
RCNFj7WRwkXppslNTYGMXov605gVYW8sylnXMvyjQ6g+6MbdktHTFmrzhgRh3mlSvKtldxWiqCMH
1Kq30mSC22iJR1MJiU+SueHQHpjecqcUzNt8rE6LRaAOPJXtJIi6a4jLTZIFqaMawW1e1DdFrF8R
fbKhad8fC1n19V73hQHkBcH6xgjpLsgkScP50RN4/8UjsYZbLQv24HPSXkpFxQ/n9MnSis7WiIbC
k9YrtbnYQnwRPSnQ3mlpACpa5cHCtMVfwtUfOxnf4kHZVqNSbzBogbKUtofaUHDHt6KjPtVU5N10
q6XBk9CY59ggGFeVC68nc86TISWWqXoDXnaX9PdFkR/DLH3SG/z7qzGu/GQhxVgZNgPpHN5oEo+r
knRqDr3hscjZ1nUeeKFsfm1aC5+XbHTFpHjMBGIDK0lsNman7isNGw8s694h2t3B3yIHK7ZeFsG8
7mR92tI7HVdzrgwuLQpDA6QnW+m//acM3Lv0gl3HytfYWm5KADqvTpYPijToIpUMQsZSy53isl95
SvuStlgnSsc0bGKiFXQ3TY3MKeT4SQ6n92yUq2OSK9V+SMcCNpvwaYIPA++9h5JACBFdfFxLxYMV
RTuJLGibVPdzbFq3c8kto1bLVo/wxhD7NtwWhV66o2R2FzmcnTxfDEcU5psoSS7pGLptWV2PknCQ
YAXStSr9Xki9IiFeKIZMmeYRvEeCPoPlUhBsh8eAXqOgkc6KTHwTyytnloeDENET7ov03BHWR6hC
+JhIa8zfZGxWadpGDfKdWdWTrZTt45Ao5EMG1n1BfqQTFsIxULuEUVZ515LsXh3EN02PEFP1JDVz
FjAVMdN7yYq46DJOULfA4VSkWMK8QEHMHbFiiWToTcFoTVs91w+BTM0WM/D4XQovCoMbnaIVWS32
VYx4DfFnkYV5UPg0LDwr6MZeTCtfbDXy94IRlkQXb40Z25NWUJ2Cnj6szNQtZm3fELqrQmtkpkHb
44s9ekKcbdWaXrcWay+VWT12TUFGZPYtHLe3sYy60GUOeGWCgWmCpssAISZAJV4q9UFalHjXLz1k
Da28xF2PC7mW3cwCPuSB9DBK3OK5Gl0nVX2Mzfw+noXHYCKBoy+SMwykQzybRzzO3KyPj3o2nlPg
jI0SjKTd5cHVZMynXll8GFCkSkeXWuyPuAPdWP2wqwGHunjZRhGuEVp+ruJ6L0+WNxUyiYYGrM+s
Li+pQeA4J6TzWrFfjm0CsZ4g3JwYHOWmN9qv0UDLv5uCTVLNTjtne4rn+xLyUjuOhwT+zRAKULYk
o7BLfboKIrl09QbDGDW470TFw/zgw6hrOwWjZ4RVAO4Xc9u31rMkEr1agdWJ6nADF98N8RUi8UAB
oC22gvLZwWyIp5wGMONUkUuLN6XTM64PxzImoFtMjaOs0FCjwrjp2vWVIcduiDOOPHpsz/CNddso
59nVlP5TKIi9rNXlBjXpG2QhmfDXobazAHM8ybgQt/CkYGJuFyEBjdNKZwmCu5LAexsZz3WAKjDE
bhPKpHIRivYKE+I9S5wBYPfYAHWq+iUNg73YazEzSufBrNrFunyFrch+ioI90dajg+Xapo64FrCs
sJEZPBSqdaTF8WjO/eBV9ZK6pSmdSai9BInhr7xdx1wy+AKK5rF+8EQF9t9ceoLYbhMYNbg5nYpC
vE8n46UahIdwHA6KJNzSrHOXtsZKJwaKtmqvFjVocLL5EAkYl3RQF2EBp6dZ6Utn7ISJkN3xjp4j
AcpqcBCj7lZNrH0dGveSPpV+Vw/7uCEkYJbb17JsA1calI0mCn8Ijv5VWX/3/2OG1j9lAaJONNZI
PhwHqGvVFS3+r0O1jv17FL8WwCB/jRP8xUt8r+cN/QveDRgKg0eYAGJrGt/3kC1D+7Jqd5HLsP6l
0Kc2/zNkS5G+oDRB/yCuNtbff/VHRa98WwVQfQMcYbiMO8K/iNj6DtP+taD/tt+4fFioLcAz/gYN
6ukEccrqUSBpvSO0MeUFEX2dEDlp1EzOkluxY3QLXUCxVfxloRsU5c3XEQnsjlgnvNea5BTnGOnJ
Yntemkp9EoXe8kKKsQPO3jekZITOBL1hXIZP1uuarWc1zvnoCzdLDfOyy6SCsPHsHpufyU4qyOxB
DO9Im/oF4ycTHcFI4AmkaE1T2bowUc1hMSRV/DmJfIlPpp+4YcqDZBathmhDfJeS94ydP9x6XboC
DU9sPGq3BCBvKlg4O6ka6MLHwknuGsgKVl/YMNhkJ2tyIoLElHzrMkKmuhAFuMAShYbQ3fDmk7M4
yvFBZq7ZTWK+rbiZYcmMV1oT73M5t666tFa3pRof6zWxVSlW+hyDsAXZRW8F47qL4uGrkWY7qLH1
1Zzr6usEHumjvh4croWbLgtnPH4y7K2FsrstVGyXiiV+qwYRMmmj4kVEXO8w6hdtesjM6jDVmuEQ
c+/p4fgix8VLl6eHDHPj6BOJ/3kKxbcEDT9DubVJC9ZAUTkxQAUwjPuc3rsJARea3WibkuB1LYak
SQlxrj0WOA0Io7bpw9xiHi25EAqMqIh93umhCx1soo/fQ2+qm/XVIyKNe5zdl6B/kmGiOpNibKMq
tXwr74MNg3LlqWm3y8zW2LVBycU0xFuZzqe5EG09iep70+jvgTYjbqmHyh7Lvt5nfXeClh+dCkv3
2igrfTLGWztpZgUXjUx2dIh3XjrE0Ju6RvdgGe66jIVeiAfM1EiKrWCvqtF/nor6IyskuA3ZeLRi
iVAoZukYU0366cTRN6H0pMt0cCct2QkaCayFgT8UrIkT9Mxns1HEnZBgrNY0C4ul8SJG4ktWCX6n
VxzK5XXSkxujg6lnsmQkRftWEkiVbiuIIn2n75nNcToKk7PV94IXRcMhwlPdZYjf9lEBuVzOP+LC
1PHHhy/bx/22sAbzkWjw1E6GMnAh2+9zOqo2jPxxi5ZEuIPHR067ED9HgslSJA2h70gYUNRRgysz
fjtle9ZyiDnZZF2ZgvzWjyGsymCAfDZDDMylm6LTIeZglTePkiPUMpxPtBRtTSc9OmWRftWkqgaj
L9tr8fA+d/1+qg3SoaewRmSik0mktJ7UtC8i6jsvFPI3ORi73ViVnatG+WVeWj9VS9NJBhkybB1+
ZKbxMOjCLq/LYDv1Ye/2sBwCLd8kSn3RregavibplFOPZWb2EI2w6Edj09SyGxX09pXsAwO6pzBr
LmJTXUG5xuIjbKODtXpFQ5f9CITCNSbTFwoVH7ZR+DrGxGZqS0IkJgoGiwXdXSOZV2YAw14amltR
YFNJdK2q4bCyUKdTF8GvUmPtkQrGacvkuoi4rVhBBK8sinZBVTta3h6atn6xRsOx0u4GT5TXDEUT
y6F1Cp+pHMP6k7L/hTTu66jAmYhi4auUpztNye4sS8v8SaIYFAJYeXLlJRJrzSwryGte3sZYlg8p
8U9ZOF7H2rjL1YCsX4kmbg95j0xR0ldV6L+gINuipEwLxKF1xSjr7bxGhKHn+D+abUwyU3wSuFF3
Grh/00Tca6l4LXSYdvTZcClkqulhTtysFW+sOXIreDSKMG3EXD0ukbbBbl9QVK8OjL1Q9zOFOmuw
ydLu5fQpryGyaPInUAiK7Um9neQwP2Krt42mdlvkzVuhNHto9FiYRfNzu1SuYGb7paEF1cjsD9aK
uh0F01dTrO+GOGk8mdLKVTFBwK0F1CgxNQCe5CQL8WXpAgr5EmRAacxkAyz+OI8iUkF8Q2Eq2PNM
tDtsDa9ouRJMqc1uE1PeVjDiujmwaZElfqCkX9vUGHZk/ZwNPLJdBT6Y2KbwCWooVzXQii9oculA
RoyvR1W7DZuATKQ8bjxQeL+A5HRqifRwu2ZhylDhTcimfIaNTlRzEA+2amo1lyp873zCdiRT1RN5
5MktJNUjPohvQow/birDMw2sdvEGOst2qZWTW1lF7adi/JZp6Z0Wl7OXy7EzCLpv5jgwKlPrUfYX
fqWXZLVHA9hGbm4XTQgQAs6iJ5jljCkhSjCLvqINDwpbOtPMj62RwRtUNHLVpnIvoIFxMn3why69
QJR3yzzCQjbP3C7REzuJw11VyKdEkLieEJbgzgqTOUryeZv3Kvnik+akRS/bZVCmfoHwxSbBL4dh
Z9Ws+eo1gzdlR7qGESUb9K1lNCeBlG4AhjXVUepEN40Kwy2aGqs/tHdWnryOnQjYVyYP6OpOWkvO
l4HJSBdzH2klwFePTWemJNeSOJ9kDKlwGZUrp8rD63+PXP+3K3GRZROfthrUUHLiRfyPJe5D3L6m
0Wv12hWv+Y917i9e5w/cWvlCgxnRLo1eNkG7788611S+oIs1TZ1f0kz69ps/wmQl8wuydHaH5grN
XrDt/0CuJePL6jyxdv4hy67JRv+m0CW4FmT6r4Xu6iqwItd0dslOwzHhR+RayDNqf6FU/SJrDG9a
7eSFtnyCRzB64bQE22joPjFyvNWHagYfxMsp1rSPoEG9OLR16Q4QnTwUu7JXZAEFUzTZuDSmNqy0
e1NcvQn0dak6VqQxRzgMyZFZ+ItBW10yScWLk3J0uD1DFAH8SSY2X+su27bt5HQxk0/YbilikHyU
m0AAaSQOzQTsiHrra5XehJH5VUuPnYzYr9v1tW5jt3w9SztkXDd4Gqvp1ZjGH02JzbWJNABXp2dx
KBxIs7cJC1vmQ8Kjb4oaJWpldG6m9sdER8Q0ycdkLg4GjKkxvy2zk67fzM2Alh0uFrIgqYLElRRe
0BROpwCOjupdr7Y77FffdVUGPM9Paa0wrSIim5gqY02BwdftTAydlgJxyhg4YAibXMBk1zBTG60T
+iDzbFr1TidoSRRAxNTxifnxo5IPjRLB/H9NFTwKl+qZov4gY/4WEaUimNa1HgqZXVamT+b7thEN
iny8PSG7VeoHiiq7Za5EsSviCSQXNyiGbQOb3cS8juvEXqqHrLnNhH2LWVCwaE/tFNsBYP04MVhd
RXnGxHHhHThxPLgFAUUzMKqi3VhgTv1y6ooTVisbkYnWb0DituaisqnsSmJaahBCywNTk6R8xRgV
ySuWeTCAgIrLCzaBlB5JyzKeCVtTd4iNXyvMPJX6RcW9OVJfjI46Uahnqg55h1cAbwmGnlBqD2XI
VWPq7XlaihAJwHimX3kJxbCjwGUaFUFukw5nq7RdYoepzW5qjAi4EjnahGhhYs26yurfDEuwtbZ3
OYYu0IXdtrk7mji0cjhi3Y87bR8FWNR3QfY8wd876WOJS3AAJW5MgYhYk1KAaFuzEiCFfkj9Q5ib
h8FCMZkKS7QLE1CfMR7jk6mPp6oVsHPO0VUx0aFkrY9N/1hNETdRktioAU0bbTATayOjTRQe5FG/
E2fxOda1xxEnjCE3dnVsvCslt5oK+It3s07rQkodAU52Xc2HgLIUcnfzMHbtBROj2MHWctdOOfbn
EzBVaI42jCvEup9iztpAMa6Gkt7tZAnoHUQX9dQWyI+6gWCsyWqvNSN21SE5j2P12bYeYbhHGJaQ
YTtOG1T5pXzKaETUFoluCzU2BG9kVZ4RjrtlGreZsRxaM95PaX0S69wXrHG/oCCJhWKT6MVjADiD
C4wt070QdPZDau/MijcUa9mTMck7s4xejMp8ETjag7Qcgo5ziE3tWZhW1UOifsr4Ffp558thGTgG
+gRhsVRXwCk0jLnlkjg9kaUI9m8cNQ7ZkL8K03ToFe48jDOu5Ua/xRzYcEJpOFpt41aRcITS+arP
0+McPCiluEmXSwYUi+KYYzG72G2ndoCK11ya+0KJzqQOfVXCchuI5P8IVezVs3wrZj2Wd+WnpNOQ
aHvjXY40pxDM3g7mT2i1HtGpLOvMs5Yt20U2bmQdxxOt8frlUxe7c4wCWanmvSrCuZx98h7tBGAt
18UjPkCu3C0vlRXvZhWdhmad1BrI71rMwX6T+RGL4tt+LhLbGKtDqcxPolx/RIZxmHWBhOJPtDBu
UiqffSG6cykf9bF4S6Laj3U8eJesZqv91qpKcO2LMiQAuRGlxhpzMKP27s+pNnmtSS9ysuIKsjam
btLwQDxsa+tCIZ6KMgPiG+5DYfJQB591szvNXTP4MeR5Iih2UxpsOzQptcrywBw39TC1dJPEh2a0
grOZAPeNUQBMUEGUaiuE7ekC+z100OlfNarpBpmAkAZRh6Ge5OgmlorHKqweoyC8biXZH/XBGyb1
XAr9Hhr0XRKpvloZl9X9EKn+mdWYvGmJmLPbGVaz380Jjn3YOlGEa6+MFldjRyYbZi3+WIh7mIXv
YzkPrIAv3CPPMtbRiFe2I0wmew1Fbwfg0x42u6N0i8H6uXDKis6vIBn3ulC9SZP8XMeixyDdArLq
ifJaG7cKBWSpVY48AuqYUfUkFqV4FI3sOZjCgxwosYfr1d4o9ynrBXHamGngBML7pG2EpLoqhI6T
Hu1SvduV9XUZip9N0b7QmXTGyfIXcXgxltaZ55Kkac3V5uoDVzBvZbbrQnwvj4DU4zFR0/s8xl24
NaCgB9YGr5fKNtrCGzBW9tAW6ra1KK/w0t4joahsUQs2Hfx+T4sZh2m63DSDavphFbkpg4c/RYuD
P4vTykhS9KcxZlGjL67Z5G+pyIJCa83oRYp3S4cQ5P9VqboCum9lNTcxo0P7v//nHwDvSk744Qev
6OJuvu4/mvnmo+2z7k80cf3L/9tf/oGE3nFA/9f/+CegFS9ZUccgBWoqxai2emX+10Drqc+/vsY/
lp+/eIE/YFb5i4n7qQyIa6I4pXL8s/w05C/4cGGEs2YiifJfaROS9YWiEG9noFn+21ydhP6AWalM
cTgFnDVFXO9ph0v/pvxc6dY/1J/Ur7hzURoTk6d8I3z+RBir6zRTw1BQPSmi10Yr2GV93Kz3o9eF
7hBvUsPORuopf5pppvqj+FL41qOi7YD8bMsejvl5OA5Hfb8+CvZgYNCf9sG+28nwBDTvpTmuH6WN
pP8cn6+hLrxObvkaXXXH9EwWgbw5teUG6PAZ9p/9QvAiypjDVO1a0ENnsRlhdOeSb1s7crqr7ooV
8p68FIRK/T74FGzVIWCZmAx3t7nSusUdXw3kpHeAwu7EBxAhlhb2jBPDjfKUvwJuGLOvmPgY4u9O
N0xkL29O2Z0SbvvFtdzwEpyznFkNI7HKXgjQDrfdfXKnXMQzjJFMfEJzUJsuakisqtft1QjIZ//r
ZXcXe+n4nLg67h7pbZ/ukS4q42EWPN4xVvHBbTB72Z3xdHKzjRtd+XdWaEfv1tX74Un+fPFjmzl9
YoH/Mj63GDPYL8DJmQ9UuZ1tuJ7NcTYdsXqHQODmN/FWOvLpCp0XbXrn8JTbT+QI8J7nB3RcVuTW
bPZMeHK4LW8UuliYoTooETGFF5BN+IKt+BYasMP8ipbpXG/nw+iolfNgvjxcp7cmcjun9Q696WAb
9OL7d5nsxfaFYo3jRi+O+Ag339enUfODEjzunIzPEFfy+JnHWfVKlwf9Z3ZCGdTQhcc/PrSV29or
mWFHVwg9HMwEA5GDrj2Dq2cuvbGeDCiqqtsxS+1YOYyjF6RX/b3WbKB3CKJdjX7pYIDj6HeG0/v0
TZ1+cqSn4LT4kl/bzKteXT3kXgXK9my1o516ZXAqkl3YPjWjSyMwv97dbK6m6SWNt4tdb3b2ETMa
yc7cyGV1dT5ddqH9WB6lrxNCLGNbEq7thgGlxK2UvtCGoCGJAD66qvciRVv0lD0TJ4EuU40cs3JC
asGCmCE7UV2kTgZqJ4deIzOaPcAgLuubIHUBgTFPWHdVdWkAf3QBC45mA314Wmvq1QzJl9HXlBKN
0sC4xBDlo+AG4Pgq2tCO7j5fdA8l3nXcQVtBsKPmj5n5QBWgX1WAbIHM35C+I+NQQgv+RXnuBtMX
39PlIHbbhXbpoOCZYK+cnLhx0RQJd6j0vQeRXu3r3D60GJjM9WdlREzUg1c0z0llv8TbKTCP2lZ4
7F8iUF3JvvtgGhu25LfWrf1yelLsxjUYF1QncUvHclSJuAeemx0u2ni9wcGlP2EtehI3bebeAUmT
gmP77sl9T+3D01NpX17uLqWzS52bHvHX+wPmnE62K3Zcq/GGlCF8jNS58qv0KTV82SvxCA02tGjt
eJtzOOL6ZTikp/TU+MJ23jRv80bcIEpluNrGn6ldXN/mus/tu3kxfG2b7yFp2v2mvh5P88k4qLuG
z+9fvz/qDvFJ33WH7tDwqe/SzQ3IpYOzUvJVX893vFWBy3x3+JrlN4QLbQWffuvuP78KPlajPPv9
a7nV3PyTBgX/OzmVtTWEzok2BUIXhgBjSy22qbbrxxDagS+/V9sicdaf1736zw/8/7ebb/uFm9vu
+x52h2g37qOdsP3+fdw/JI64fxj34158mTkOHIntelzmjcQ+Sbs/v4eHYRfsh92f3789YmTHAmSq
fP1US7tIe6gh4Pjg7Pm0oTyBAhGx5sVk65wdiocxRqR2IWujukTWzrAN+8SCgWb5s443jNRdl/N9
ne/QLSPNuJlP1ZXxlvA/rA9YxR1HL4Im4sQdungyMF+iftcqJ1pE41l/iLeBvBnzR32PqtqtOz9G
PBzabhF7wuIvx1zZWUeqP5l6UOq81M+QpeleeWB95Tdu44ZnhVFd7MCOX7FWMLhEBds6iCfhsbqt
bifBSb3BzY4Z8h+8W07mqThmR3WT7WpvdHKbi5MsJdvMe2fKj+PNnbJVDgqXT7rP98oh3UsH6aDw
me7b019/+v7sfz6vHOjf8K/rBy+R8s//+Wh9se/P/Plo/en7c9+e/+E/1k1K2/Xr9w3++R0F6rpP
6959//p9LxmscTfaotVXtnfKMbpkjN/K4ZL5+bfN5vv1dtC23z+Ubb+p9E0wb0a38Vh1+I8Mzba3
sTc2K2G3P/nltHuE5d1vVOek74F/5E/Jl/fqBr0bcsfWK0e3TvcIWhOD2ZX0cXT9LG/O9fDaJ7to
lPDpSH3laNahzcReHxr/sPZ73Vy+6E6+wWaFj/QUuRiofXvM1bibdsiDd/QZxHNUbxW/2b1MXKnr
bLZ+L8+QsMozTLW1MgkP6xW9/B/2zmPHlTRNsq8ymL0nXIvFbFxSkyHIEBtHSNda+9P3YXVWT2VN
dwO17gEuqhJ582YGSecvPjM7drg/z+GuOPWcU7LT/f/ji+Tnk4++WlF21H3ysTN5CKVdUriR5ou7
PH7UJJ4U/WH+96XE5zASVp7cslTG+mY+hz8xsdG6DGBcaa9RZ1uvM5yrmZQ7TylPrJwcJ8tBCZrN
DQZHWF+Mb0QNopNPs5Y7faKbrU2+6yIGE06RqS4rdOm1vYfidRGe++GtOaUsDvKlTp/vBwmzDDQr
sFp3PKTPxcf0O4cfkt9vSaSIv8yIQBMdlU21u4tatgLIwR0v7SXaaD5nM8n86vstg7yS/CpqXmdT
z0aaX3iNm3O2XLPI7x6VA8rKy8hJS2QkCw7rIOTvQrfBgOIo/ORXGOb3NjdbTwtXioN5OjGNB2XT
Yn1dbHQAt7DHV2h691us03CIo7dNPw/vamP7jBWIWMDh1zbGJ3JG9X7fB/72lcjd5WrU7nIsvNiR
Pdkbt2eWxxSF1f6ERuZ2xynelfAZGjvaVcfipwiyoN/oLmF7TwkGl+YnV3Tf3l4uweUx8tZN7p67
oP3wHG23uFlgcsa4raxTCQinfsfsU35j0ALKQ377yRy5dAhMR8fwud0H1RyUnyxyeGc3VL8N886K
/RC4MXM8DGY17wZDVMNeT18tB0eYOU/GTs8OUr6b+eY5Gn7dJPhJ3eJdNwMRoJJxqvekW/G57Qeg
WNxjN2sQJEdZ6XgIvhThRU1Poax5Bu4k+g111M/XRvNG74XXbgPxdBUHx5kj2802KpzkMPmZGcRn
dXq2lA2bRWpLI9ou8T5k6BcK8MR1l3Eldbof61E7rSf16W6oYzc+L3heP9OXwvSSAIOrG5/MM8dD
3/TLXR2Ekj1JbkdN0UWCMsckNYRgaENsiPog1LfNawv7+bHyG4qumKTa887rnPKceXTgPGmb+Qn8
E3ZhQ3oG78dAR582vekgY2bf5U2U7NZwX7CPtjf9Nazsvgq674k2FhsIWvg67sIDuhkdVk+mOzu5
TfftE99/J9sm1NE4Ru3o7mjnT5jtmDWBGdC/u1fAjHVrs13eiRx2+B3/KrPXh978BlJS692mAzNl
79R9r5+qwQu/aGxyRLe6SIx4fL0F7XyRaj+CPseEEtaf9ApDlREaQu9ROqazK+yGZ4YrTNiKr+nb
ApHAV4hxgMMvKd+DXONho/LINhrc5rg7XVx+jumn1n58zAjIOyXkFB0/GYy2zeohszfnWnurbZlP
duHQxC5nD1tGFgAbbOAGuPwq15KOEmVNcmtX6i191IUdlomQYD8Uh595We2BoycBpvCkElqvrdSZ
f4vtlF7V1tzkmeoUVJ8NjsnUoPlSaam1TddyJpQ4X7jhqljKQ4fL7FoMbjJ5poC7wIEe8dD9dD8A
keLXQfGbxq+hstx6Bk1f40V3SpfSxAej2hQBHJmFx2jy+HPCi/HZmzYYvW7ZrZ9IqdmyGzEEH7N9
/as/tat9csj1nQqOITiLGztursrP0/queM1bf+pPY2dXb13vTKKr6+fuzGNxEl1vdt66Q3Opd6Vn
+tIP9nUrgtu0tX6iL3Uv/WS9U7+3u+ptSlzjR4qc/p33X93H9jDhxtxGmR8WvuQRoY6403XYo525
4ndjz8JqYW6UnXBUHhDBd9F3wd7Bwsz95BgdxDcDuikDeNePn8BRbmpv3s0M4XnoVwfjRMBDxMQa
Ap+ThX7pSc7KV5vDPhCl+jeT8ctjNbLzclfOx+QsbCMi+z/LPt6J+z4o3pzhWbkNhaNGwdRvYlZy
cHEYxVkglt6+a/9mdoYImHXB2F3hHYFoG0Ey7KRj+xC9toZT3L2NXjHuxDEQxI0sntbhQB86FwJj
pWL0LD7zPKZe6lEN+blQ44lhkctd7agv6VbjM4IYaovB9CAfBxuTrpMG92N37xJuZAcst4sn+epO
3k1sQdHG3OXP7UHeITi4HHSfwb+AE0+DyK+D2NMC0pDibrGv1+UgebLP++1UWDFt7UY8whMumcvn
UzzBGFAWW/9qWNBk2wrYvTxxP6s2t46zdNQ+FC/nZ4537Xv/kG8kz9q1dmrXDtN6n1m7T2/NQfeR
tepTt6VF1GaQ6rYf7Yfo8pmynHBjdGJ7V9vZc/Zc2sFj6T6O9mV9CODA2VBkD5P7dnl8jOzL4d4L
ClLxlQVryJ3uVWK7SP1Vzx22KfmKGZOpPlO4etsuG2s8NJuodMZrf8wPtxKlAhTdsxRtK7dmoa7M
IJMP5eTm63bU9rjG7IZZQiG78OCiS/KdfA9Y6X9V/OK78LV5rh/vPZ54tu31Nh36Dz32RPHUNuFR
7L0qe1SNR+mDhmCUOOQUZXxsLmjbDGa3Q3SK3qK34jtkubgzUKHv2eIBnb+OfBQXNCrrxlJlcXNu
vCG252sHpO29VfkfHqxNa+N73yaBrV4Y6brFkXeotE+ag8lO5yvTbbv6HEV7fXBSjTO0TxbCX/xi
O7gtBxpP2UUYPzwcNdaON/5U+UKwRg8zy4wYu6JyYBJqd/VbK3jJdnKtYDqMv9ElexaOy/1fp/rL
QQjYBspTkR9KaTuFV93k407e5INg8n4KP4XrXZV8D+xQf8Ft65QAxeyeCDRHnCMaGnlAJriC89s7
G1Jq7FPsHy4k/adhH54I7ZgvQuQ4vSPycDHlcTP3uuKL8fXEbh/ZaJ+G3lk5Iel2usIA6ewutGO2
+hLZygY5oVzyI1LBm3DYyyc8dFOLS/b+a/X7A5LXoSmfjvmlepRv/TNC4y6yHOzMsSvfoNfx3JSi
r9+6R/VD80ERxlxrPvqtJLucCcHqQKVYKT2rKBlw1WwzADh7bk7qbX2WvfyNIQ7K08HiWBs+CN1r
p/lN/sQ5FYtGsx4jKaDedFkc9pXBG37N1qeaMI8nOJ9e55lBGHS8NFfz6+/8YgblllPD98J2j2PG
Xe7HRuFp9rOUU6RnPVlnLuuVzaHFcBm0lTLO7BsYLQZPf/uN+rV8xbwdLY8onSlRbRx0i6tc2Gbr
8MeSn2g46uQPOXWq3s4SH3VX1Xexx8kVUkboQNDlL7COxT/RuRH2prJJDIxoAG6YnIg07J1Tw4RE
xICC6lsiWps7dmr+GWen0APs1PrLIkBrJWHk6p+V8JbvFtM2fdyOau2Ox2SARmKrG+2HzYNfaDya
4he+zBPBiN8fLqTzzcInj3HfLXRk8MLGiSPsKryPfrlc5d6TbsW3TgOnXAG2C7otCYDV80Q+y5hb
pxMyLa3snNW/1rEherFMgMteC7dmT1i9QTmUxuva3GQfCKLzzc86ua83RjN8Fyy34cXLfso6kT8I
JPrBlv9Um7HZhHgPtSPhDKk6YO/JXvR3wHKyvE0d4ZshDUWch/JBu+o+eQKZNU7H2MNhE/8fOG1b
cBO/vqbRbnhq7eZtDJyTibDnoyc4k/+Vba1r87pczN5VdjqsEr2ypwMrY/RA5CT249rGVZ7YgejD
cg42oR09TawI0J68ZQuowk1CrpC5bZKjqvy0ZsTpaB1yiz1+xucskC/zY/xhBFbA2soin57YCE8M
iI5S57Qb0+WB2PYfRSC+1pu0xkywM/TdvO8lJ9xm178tB/Vt/dUMF19dNdrVM9vcbjn0zg3QpNfP
D9C1k6fELc5sZl8Rl5K3iOPpScZC8ZJoHt4cL35M7ftT5DyQWmdxK2eceFvQubeV0mvs+zSFOcV9
4TIlWzkKK1fajJEDL2sTmUCwWTkb6kfJTbMySR4SKxGTiVmGI9QeoSUQ2Q45OMI0wg5cN7/K0mMs
ZV15WozpanBTu80Z4VwmzG6/4gQNatTSD630sjCgerOsKKbdj71vrQHnEY6UqfjM3B1/QXlsuqDR
NpF4IJCiYh2ePq1lNzHMY3h6bspXxH4tWJltXWvZFy6C6g6WLzDAFvZh5Tb1zlKecJA1yfkflI7L
v/tS/lc5FBf6Zfvu//zvv6oFmHT+X6HkL/HyotFWlQZvb+Ar+Pln2Ph/tolfx3eEw57KFY1ueGqr
/uEdv4tZf4pUp48Cker0EdVD+1dt6T/5F/ypLVl/4E/ChC0Sw1dBNeBS+tPCb/6BkAW8h7+NtYgS
m/+w8MvSHySEiQarFLTc21D/r7YkY+EH+IGwJGL+N3A+/SvaEsyvv0hLBv8Bil1EYgRkBe4dLf/E
2Wgw6gtNSM4PPF7yoZRs0XoZDvgK5UOtRIzSGmT4uAwBWK5MIuWQiUtO5EleIl8aa854kvxMTj/y
CxMxE8r0a2Tl4AI5ykcF8XB4klGlfmcV2xhewGWzkvZLgJ6Baedwo5jowwLYYFvCkk/pSeWF+C0Y
OfUPazg/mbrqQeqGIzUrj4Ux4UAZCNH2I8P5OT3TKI/ZhUg07mGOOYqJqRWOt9eP5a+o6UchM16E
eAyiddy14CrpjMs/U0tyxnTazgqXCPSXxDIYcVQyFXxzvqtVHJEaaMqlk3/Hjtt3Z/hm2YluQ+Bu
bq1dpWPwVtXsNo0asb6IRoJMcUuN6fUip5ipAYnOnfIwWvMPtXuPVid/4Xs8jYrODrYspD4XkYOw
HL6kPZYbvNefdZVM7GI4raWgtaIfgsDEXGeY2kNGPDqj+0CPvohI7wdRv80a66dRvo7EeyAJrgMQ
3PrQa3XmGAPSmiQ3mis26UMssuhAIYsZO4T5qwKHG9PZRHZYfRDq7gzpmVlFi3usLkRyigCfAJXN
xtYIteEg6qtOuLRnAwVGj7EWVFqa6Oq2nJPWUefFJfGETakqZqYPhoEbXaJ3YGlT0dEV3GZqX95A
pi2ILPHHIujWrpObLyHSahgb5P7qfmFctBjPadk/R4PJ3be3Hvq2+AUSieukZpvrWi40nfVawC1m
6Z2gdGqcT5IC2aNIReZZooJBSlweMhLHHn1Uy8agM9PNc/Sp1aq8SeADhM9H2vx3WMnzabxJXtYp
hCJ1BnA5sTaJLIHRjrm/FNymFSnEAJcshFUhjjZ6+5vClMMNlSFBDdzdR0Mc/GrSXmm5OOG6cQxj
vgwpBOq05drfkM5rvg2zxTtU9HZCLewOUqwfi8JhkYcnddaY6mHgs/WlIPbZKEzUulT19KI4tGJ7
jbXpR4663ZgoBrTEZgM40BVl9jSqQPal2b13IjPH2kCBg57eSCQRUhmSJVnJxzIlgpmIl6nCVDjX
ezkfsfzO7AcpkYxI1jE6DN0lSpGywggeRjUsj9Ok3+QcQGObldxj4n20SvtaL2KPkL07yrD5lCYp
yXGrgOE67TlS0ht2tPA5KonKiSMRtnA0v4CQ8qMQdsZEweU7geholMQsJuIj23sP0yLK1bHKrU0E
CVgiUu6jzHM5oBkE+QxXTpsWTEokJdovkpk4Ws3dOurTWy9Mz/0EbVLCgohVLsovcPTxOLdcpWQB
queA6x9yvj820XEyqpeVLry7a+29SGvScdNG1WY8L5WdDq9jPWZOt4o9fkwM8IPEHKAYaEUHWU+7
cR5fc+oVHGE0wiBMRe2hB0NPoCd7kMVI9ooMOCRJQwZNTfUpZUvEYx8vztiT9dYMui2GcSVIY0nC
YaI9ye7EhQNOVdJHnY6XZSw/qfv+oXxH3IiN8dEU66lvyfFb8eLKHa7EGVK9X1d1+UBK8NBRFee2
gwUrtOGello+Nh/Ln2l93yg6d4lQMiJHNfMrj/TiRfXyPjTzp1UN9DDAH+ZzLbRzVcEGmiemvpVc
nFKcdbasDpQQSx/V1BzJIWO8UuZ2QxWBk87rNjHaB10fHwulZzYVqT+wJX2hWWdn1jk/GfzFFBvw
kSvxIZS4cBJvzVYmM2u4wPNNxV26JGcTLvMYNrushYPYG6ng9MKAbn9PiIRMpfNGfasMfQwI63C5
UJX3doi2zRQmzHKR7VdhPdF0d7+ArbhYa/UlZ6145FlHuB0VTtTNyKePs1EBBuVkdbYvmL+nfWoE
kUbwdGm7kyRZnRtGBte95VFdJp3GAwObvc6g32wKJvMMx5Z75jQbEol/ctp32TQ7iaxCxFxH/Gsj
dbQ60QRjPQ3tHD/qeogCa4C4nkGqnwrBeIVCr/llA9QWX5XIXSoP9NR4yJoxcsRxAsZooDD0A+D2
cZW9ezmDl5vTRiKg5tVZ80wmCYpgUXyJNUfcVRa6AHfegLy/3ui3D/Reurd2VFAl4hxDWJX6rcpN
aUrMxs3bDt6jnNTEYO73Neyypdwced8bwJn4BLvlpFWJsBGa6mvS7lfzbqw3RFa1g1nzD0Hzflj7
dPDNRvqqE+UIxB0pELeL05Vp0KtSoDEhWLNYxXusPJqVvNPNkuWlr069eCcmRAKMCYMred6bv7La
6vCg1ZK6GknZx/G0Eazlli5IHvTp3lZLx8gM1BLERvk0hKSvLJZbZ22EVzmNHuQZqjoN2Q/AyEVc
J8bPvGIUrZnb20WrRr4xRS+WqXwkUlHbYTN9CLF60rLqAe7ObpY0f2q4TcarpPiUf7NOdVhjRhMg
hMxEetDGh6rt8QFYvS+Kcs8ljq3FVPBlVBnNRc3v1Jqq3cvNLorin/ROrad8HuhiKs4cgKrVnhcu
w0WCJAltgnm6TAWGUtMK0hhtBamifJC7bKPSZIGJmO6Lrsa9qifpA6hxya77ENuObtx452VqQ7AH
J+BfPQCpizPDEjuUAlGGrmDiW2t4/YgvMtE0+x8jJuqOe479dmw3Soh9o0wX7pCG1R/YGI5sw7pn
KmrtZVGJlAqX3U51/DJNh4GlUYWMzgMSId3Y6sfQkKd9NDW7dp4WV2qSrzSTekx8iFhgrOcgjjHy
TLW1HaeO6aMYZn6jWbM9qeStkpChhtBGDKaLxpYgmLMFs2KPyrvVxse2mNpA0IHqL2JVuZ1okX8G
BcpcrLqnJos8sfDCEDOvx5LUj15yP9ODlTAVFNGlPSoTHmjqOt7SmQlxmCg4U8pdxYow6CRIRAUJ
msRnrQ8vdDehruVjua0V7TqtOA8oICblVTMgDieNpU9LOleRGYSsSvyUGy1gAmkZMFmwD/C9yVm6
8Xu0uK0azrUSFQUkSHdTJB/6Xrolsnkt0zpykwU7UtjUj6NCe4zObFabmdlVlvHOSXNfZOkR1EZ0
D+dd1a5SnKjiQF0a6Wcepwa9U1h0iI9mnm6QIqIRAetjjSA5sFgPGTnXzkpeZ+u+s7d3xrwYXtNR
fFcmJvWipH1KGgORRo9JNKrpepJhSO4GnGmBMratX6Yo6YqmM4lfmjTAjp2x4MltUJpFvZMQSVfV
4kVo62FIeG75EncuvJ1kU7a1GfSSFZFyJB+urcNRhOjsqvVkV2b9NYJWcdKYw1h11DNmv9Gq4AXu
GqeK0VFLddk10He8SZ+vfcPiaI28sVpTbzMqJ196g+svm0zhDlPIEKKp3b5G7MlNp89ML6bMaoNt
91LnI+NhtTNJFyykCGVtl8s0P+hmjXMr/16K0NgWOS0/PFN+VQxBReIUq3V4xTFvBFDq8DQpJQ4h
YmvmytzQRKiBWaNic1uHqywhsvcF3xtjiRnVcOzcGDTPKHmtuOHKDHai5YAmIdPPpVqCVBOdq66i
r0LbyGs+MYugViWulsGlA+//J4m4fYIog/0kKrAkAe2p/+09+3KPEP31mv2f/Pk/E0Q6YSB8mDSk
8MWVwd39/Zptqn8QEZK5R2NvNkX13kH9Z4JI1rhmEzzCwSmC4wJP9R8WTn4L55ZMYymxfgW76b8U
lYcb+0/XbAhaki6TyFcBtN3Zqvz+PyD/KpHwTB4ZnEaqr2iSCl/TcCuE7U1jpykmIDcKvSSOICXi
Jl0xTwtSvq1X1kHoYI9h1ZmHtccAoYLTpwWtjZ0iKoM2x6VPgzBiCyscRiXTa0FPb0JOxcGozu9h
Lp46Rb9OeTpyjjY0HmYkIPo+UNAEZD0Otqg7IstSg7GA2IG7TohnOeuuQPeeQ1UOq1o6yN6cExRs
UxUnxroV0/VoKstHTTyACxbEcZnIUQ99Yh6jS1T0Mr2L4mO0WAwho/YxKvsDtXu4GZduIKFfbfoV
YpEaa5pTqMKDNcgoQ4LJSTBC1K71/NLU5c7I6vTOxV+Q1hjjFqZJAl/Yspw4gsFWmAKrs8virkVq
8zXrlZsqEXWIgIBoYcqdYIpfKcYJCAae8kE/lQuTQ1GwPF76S1hJ22HMXwgzbBKl+V0H+QEnMAgA
JZ73o4nAl8rlM57zb5VyQzQM7k/zlLyyvZr4LdDCZupu7G40PJoMN10y6B4tXTglxZ4WiXsHx0T0
WB7wCmhh9ITpieILY2NUop9EBD56a2f29QPdUBczrjYJR16jKJBDU+MXyEC/5T6LCXE1/GaeqWfX
weZoKbmuPA9KHfl5BuToqEjWMpVw8UzvBTlTRIhWOI3LPYSmki7OdMxgWQ1gn7JT5U4GOc0SWpmU
9Cpnkfm+1VqTm6whPMr+NblHv9YCe22HENulvjr1byY+cZtCtQ29grIjhslxDusMP0200yesFrF8
TzdV+zCCB0Yx7cMcMxmSWsxGdL2dxrT+yNYYYaoOYYzJw4ag3UfIWTUIMxQcaFcv2pLkGzGTzQ1c
Z92VKUXCOnkrMJJwYEUr4of0CkWhDKJ8KlMiQjGrejuYn/EQUQdAcjnq1xcrNz7GtL1I83qAx6R6
hrq88xzAwin8XGucXFPvR5JzATrV4iQlxdhs07n8oh3wmJfRlfaFHeU+l3yGP9QCLjAVEZDShK94
nMheKbs1Us/W1IlA5CWEwDz0VXk+W0O+G+PuS4u7j0nDpiTQE2eXCxCHcTVX21L796GddpWU39Ki
5ULYc5umwLN2aWjoyNTCzYizuyrE/TiXh9clE02oOvolUSElkPkBXpO3vSMtWebPuNN9Tv974gWH
mWEWDBzL4ZnCI42EGa+j4Y5ZS0pMTFZcnVw/jJpRNHcSMZpSCB09urcFZmtqf/NJOEshmYskYQoP
PcTlTHxt1QLXZUHbX1YIgSIXRErqWfWp3CGvazDV4QDrW0bBN1ZaAH5NxmujNy9Cx9WP3tFHsxEY
wAwG9/6uU4O4xxIiksbAocLrTxfeRl2/LI36PEmTyIWpcsJePEdK/QlDbWuMaeI2+vgkwnjHqZDp
ni63N/pZrFPNUo84RTtaOVIBmVGXe6hmbEgdqwEY5B9BrRD+Jo3wHb5+4tbRYbakHsxZu6PdznSF
JaRVqSmmrdwk72OqDQ9SWPSnjhp4auTQ+Nr8BQg/N0HcjZmuqXbR1yL3wnArVvUR8rm0y8P6WOa9
uknlCDMO+S2nkIzb1Bq1T4/W5AlWn/2k2fy8VhZ+5ym2nguY9W5pRrAaeP76hYJJI8K9VvYQxjIj
6w/moiIbmo9xMf5AMMCNNFfmNTclcENGofhsM5mrx2iSRqf3b8N9mCjqQrpRFhIyMZSQyxrif2Oh
oHxpUuBDRL3g5ZGJgNve2WBK9iyZltDafcSCnAHz5IPqU2xXI+kZuu1yaKXReBqUYjhEFHuoFCTS
JsiaC1E2qEYqSVYl5C4NwsUZ6uykRGZ0iDoFRkeToYnW8ls+LKc6x2xOHCp7Bn5K4EyVcASCjjpI
DLkoQppuVW+GD9qUH7qsRXE1ZZGdhCmAtmrGlvW4+SxVedkL2fxkaInpFGs6vA91V23HysQVNTN1
BehLurAVij2pO0LoWa1eZirlHGnCLFBouFsE1cDFx/kAOwoyGVt/6E5zCekwwbBsGdTEYquPLfw2
S43Np9eroOqNjoFSbqQMNyWxJgA/PKSW5qeRUgZTObqGQXGpmfC3qrkPshTyPZwysvmRRiquf2bU
JgMSxBielRINtHov2ma67NUoFQJDxRuhAsURZEY3cpW6ct7iAcLTJY4Mw8XUYqPUjceiYrRmDvsm
whIikDtzo3TYlVH8QMDssFYq4fgJimIlKl8xszZHl5chGJhcbaiq5Daklj9wqIuNpnBzLbJ6I02I
UBMgKRiir9QyPApi8RxlFTeAXC9gtQyqx2G+I8c7rHYqlN9Jh8gshqQ9VINVj8KYQ9exdEYJN61O
GypvKZmQdsqo2PGcgPTR+9Hj/oEXg16zfZgwJF0F9Vsp1AsCh+Uo8dg5c9/Mp26YGYKtfHmgFmEI
NzJ9wzEPd1EYRwx3WD9/htXQdqAJs7NQzdGR75XhdtZSovwrorLtrAKYzizUqk0EOn1sOg2TPcNe
D0TRLgqFnMg2ozY+sPAesWKIheLBy09UnML1G0B605107ghpZbzMenxF2D52NKDxumLBjqEfTp10
CIdpU1Bf6tL3qjDnUzOyHu1T3Q8YSAS34wwgCDEGEDYIO5EIClSS+bxomEWGtSClI0JU7GAjT4SD
Uyq4khlNwGBS7cj1PZDa8H0Ui3TX69alibSzcB8lAt/9HXoYabXCN5O55HPW9r/8GBtrna5JVLlR
heIaFljuMHz0sB3/pnD9D1f97rGquwDHtcJC/UOa+68TZZeh/PnrZYTBwj//8T81P+0PVDtTNSGD
wR6QZPJaf2p+CkAvGQXCZInmqC1yTfk7zsD6Q7HuPRsMa2V4BwpK3N/zZAZ5Mthi9zAZPHwYDP+K
5sdX6Z4X+wvPABSvKRoisHp+CMDqf72N9EmV6pWIbM32OO3bkh0BkMZLrM66WzX5e2zg4QAl+MFg
bj1UC5yiKsaQmKw6M7676S7fZ3kvOmA+z8Yya3vwMlgsYHxGVaxzUS6FIM11bLgmxXR1F1+LOCdr
D2TdWwfsswr7a2s18aMpLE9RugdKyAxtIUskR2zprW4xOOO4NTcZHW0NU7YxXsbjUpqir1n16Flc
jXq9nt8mDvesRH13JM0vEk3q+6BVlPFttrTFRY5CU6GJcJcx0grmDjVoqMTVjbNsZjTKUBv8evmm
3stAuTsybxQ7b5T7JDBgRwaLgpcT+NBe6wXejTg9ikKBDAp7soM0jol0jfdD0bYuKWl2DUqIzgJF
MpdI67HutduoqozHORwLBINpGwOhsk1m9ocsjfSnamnzjVq3wmXt5M+pxYZYwHdI9AKBsqFy+Z3t
cHiq+dZv6oUDXSetGIV6cAm6LnCUVAzsUEMV7znCW25Wh1chD8WHUdO0wJKW/nTH9rtQe2CZmZXu
WkzHnw1AK3yct6mJcnfUsVo2pn6j9MM8dxMjuIi6RPqz/YJC9LehmMdglgjpid24s+blrq01GgMY
g9EHuM/e6k6pPF8LqM77SbyM+Zo6RlrjkxFGmQvmjDiQZNpuNe7iUdgMJO/GkLiRVFMXWMlvQJ4K
p2vUM1Pg+JGHFsttNZpoSNGKntB8WgYWxGVa70g0QhP0Tc7Qke40oGzEHqJFk9vlo/WllkrzkdL3
hS2bBF0MN36f6ll5iiW0VdGYeNvuwKnaEJhJC/0vxNMvQ1jPfan+MKz/mPS4DJpIT9+6UTPdoSmo
5x0Zekn9lUL19/v3Q6B1BVEoMQOJWLE4lAIEem6GYctdd8r0A/fi4mAYLOhNM81epWenEM8hQCSo
y0L0LXXhdJFjEuJlfzdDr9TF5xpm9aVAyNDV+ElIcczWSnteNMWkEHxsfbGhiy8aJZxjlOQCh+Yd
WRcVu5S+TsdEnved1WV7A5QCFY/lrUkL4dhTAUwfnrwNAR151pSuO9q0fCOLD3N1z0NWi84mJIcQ
OPQnjZJ0j75kbrSIAzFe8p65qIGUP2aV38r9NWN06RUQTT/KrL8rdAXn9zu4gBF03VJuzZcKVV/I
mE7k6kuk4irrKYICZaEfapo47oV68QUi56arjEBHHcKk0+hebqgMSa3Mw3//nivlBKHE/JByJIx8
6X6bhSryTKrA8RrRs5iKv1zKGe2Z7SFTUDbrdhlAkhZ7lcSKdC/W0krzRqEJ570UzG2NCA47vDuZ
U/9BxPqwhhghuVhjIcwFDnGJYKEsYYftV+VHiHEuxuUNZhSgD4EcYD/MjONnwZV5Kva9JW2ViBK8
JqVTL0uklLJS8zXs88XPBPVTGcdbbPUlFDPNN3pdcouKM5RBZdH9+rRVJKwF3ahIx3w1vaI1n8I4
EzZ6d2vq2qX8V3YGU+YYA0bPkUNiZQo5ulZuM6fMZPUsr6QrrBo1yZSe2zTj9FDjZ5ooDYMsN/iZ
bAlk08dLL4zkwdL5Iy21vRgZ9AtztPVphf2Ycewp3XweCmErtnjTl5BixCRpxg1qGi2I4gHO2ZMI
8/msLOwO4FF9uUKoKMWnaLnXEBeWO8elb4qD6jRpso9y5WmR/o2881iu3Ei77av8LwBdJFwC0+MP
yUPvJwiyyAISHkj4p78LklpBlVxrcuNG/IMeqIskjoH5zN5rFybXNaF9adwdSqK/r0MfxHY1i0Mx
VG+u2XwvK+uUJsZtg7OiH02QtTx6zmOSBgn6faEZtRirIpBws/tBoWp12/tubg+tpjjKyQ7l3kAf
mrY+HByNntZ1TrIW5FS39e1sl7dDK14VqnGLitQT9GQ+XxBV5vvgheeAL74p2yVhMrn0zPhDTzaH
HFn9jf1FqCN4qQur1guinq5PkFkHLXVtVwEzZIjOmgBYm0AZ5mDZ95KYF2vwnhwDYwUDePpfsL6m
3Z0XXfnNGNrzyC53xNi/sRs9VjUzjcn/0IV6MEcrA11hbkGuHPKxZVQ9L/mLs+zY5/liw2NkumRq
zeYlGsW6M4r8XFT6yafKh/yQZhA8MkYAo/FgeeaVr/VLMzAT1D7GYABrV5Xh4JeqqoMK/CPZit0r
QY03Ve4P20T7ODSa/sJ39Bur7o0S2IFUnNynDotCj71dJ8nQC4bstcu6Zyli7L1lUuP3i29neoK1
ZcMkmKsGz5UVF8CYM3sHSGFaOT16SxP36bYZunMnxV8YJf6+puTZxR47SuJ5toRbo9gDX11bI+e/
TFwGVoHaRS2dm8ue4baVOQKkkEvcsHks+5N7Ku1y6/qojCV8xSAGES57VAnAkhD/iuzKn9Nzb9E/
Jz4WDPGYeyiG6eQvw57Oto019YRpoGKAIxnr7jaxEY/EzDvRBktE+kV/NpWssaNojhlH5cd8KN/8
dvDXfcfpYZCSaLE22RYDf6Vxsm8ymd4DFjCM3lRNkEBx37pJe+g8GGXWgAO8LdtbYCmnwLEStOBk
r0B4xnZbV6QYlwv83QI7nCF94DFKDIAnxncbSpmbNfddhu86wh6OIGVaTb590jbBB2Ist4SEFhdh
FO+d1qi3uvVo9jSKgTaKkJLOtTwv8+Im1LwypnN3/qC+G/WAJ7K18LVz5cQzhkyZNhv2KctMeDoV
ntLroW9OLtoGs+qwnRD5aIbw8wqi6Fdla7qbuq73hEI/BzbtiNc6t3VfRlsnw4RjBDRmbooVGrtK
itfBsHdjO3ZbVSJvtEbo6KGJupm0cgIfeKRzua6iPHlIay7/pBq2bYPcoZfJI2c/dsbI4YucvTvT
Hffs8521Z/oZb7o782KzOWamdQ7gesw+6lGKx1LWZ9NgIM5JmVVPeX8FmO9p4Cm7ruWYMSgHEp10
yr9pWS7ust4HV0UduGqhSm/7GeBNJn1I5eSarDsC2MgvJWrWFZBRlcMmWnqSZEXqvaqTO07xt9DP
3uCWvnLl7BuCguj9vaM5O3uuom/xDH2mrPBqJFDBV1roU9ykSGtsb16VPDhh7MUXQaj2eswRHjDO
HaxTnlpb2A84RnpU614inhrp4V9hFv3gBiFkLe+stPpvhvZuO+ZGa2OeHqaIfXXvsS0T8obuGZKL
gY+EWuJ89sqe8QbiHeaqBFKgYjNZQpx7ifVs9TGh2BWoEkeB/CdjFqt5NNjGobOAM81uRNp2Hj+3
CWdg4cwXIqqPeRtfaWO8bvL5rTexkfu63Kmq5hSa5Lr3B2ZCeED4ILfNmCOeT43nyB1OdsPiMOSs
Z0RYH6vWJRI96t+s1HwyuJtKogyRDi2MBgrUbaTgHcW9Q90fe2S8D4yvuKKQG+TPnpawihI8S6HF
hCUCorazKp+ZJOMZ2NzOi0yjyxZP0WzvWdrfAaOH38QcNgxY4PfVhVHBZvf1TpH0vA3zqdjFWc9D
O+x2hT9m97VsL4uI9PWUDnrjZfIEljTbyhBLVuOarGeQDm1K4qqo+hVIF57aVWJsoDOdRtlhXNNi
C1tNw1EDA1YfeTAh7k9GiLAGiFMT4ZkXXZKndidqVCCjzTwirNpVEtY7P5JHXwdnPPZvDDe96rTc
Zo31Bv5zU9SMsmqCctnzlDvT19lxaMfncfAv7NY82jJ/ErF/Ta7lrU3lhRbKvXKK8ZnP9Jg3o7sy
yM9FBGBceaFkIlGYh8ahVKir+dUwg/3U5/25a8V3OiKzgIHyg/bGTecPPL74cyg3eSBrjyyTDE30
zH1ywDYADheZva4ue9azuyis7EM82x9VqC5F56EyqvBsQdMapwjaWYQm3+ZEXBdVuI9S1HijsD+a
kKoPRfO49gHrGsLQ20SGZ45fRvu+izl1hL2twDerjvLfKVNSvgk7yANzUXJGt6rBE6iaW0uWzzVk
qt5MXiZdPYYa8Alp5Re6Ed9Kra7bvry0K5ZqfcHO1iWxbDUn6SOpIrf9JDNioPW0RoOzLcIC460V
vQ1OKABPuXvLNaPjGAE0qNr51FQlTpOqrfY8lncomI7WyN28X9SntA/JlbWERqctMeFkct8yLj0S
H3FSXvDWRFwuhDbjrc4DPL0pbohc3SwDVbsfYgQHeB2RngB0x7Ds2mgUc7O7jCgCNvWon7SsHpUM
0B4iie162NN5EDwHFgiPsAznjdsPGFKGZuAjmbB4O/RJaC6pQitY2/NUntPfXZb8lbmy32sXyHtc
nVF9YuiU4T0KV/i1kf1glMO9y5YLfggTeo3EzdbehZD2TZwMJIiLigCB+K3vmpcCUJldcrsEQBcy
XR30MpA9QbR9JsWIw6PzRV2YkTnh3cSe/cCsIV55aWTt6wBAU1LW5WfcZ+oenZC38SJ8ECojMxkR
Lv7fBYtk9daLVAQ1RH6wz4j/ACbaf6Q56/k5n2+IarNWTtLdx6E5rEPbfrK98raZx/YkbZgHea+W
R8u0L0yvQi7TiHUWNWetU+ptJwr7OFsFazNuQ1FZtdelBU8lpslZRUkDFk5gNKhNEpDLKsfBadEs
W0W+LhYWtt+HtzOP6oPQsDmSMD/zwW+tyHzH7OuX7jkh08ZDGXrZzlBpdm6woGYi4te7QDgWb0PU
a0tM4XpOlLsW8+c4sN3J+BC38zieIbrCVWwy1zWlj4uPx2wT87SCR9yfZ30Wb3ShjVXWsxfOywT/
ITufde+YDKJVZ92KbFpOqXdXyadZIGnoUMCBfMueIaEWh5DAW/5L9sBEBocha9W8EkKKngnNCKtF
XA9OU59B3vX2oi8wb7N3XaVB+94UXXPUNDRbKuIXWXLzCMDZ0uIsKu6QBB2vQs+TRtmHZ833Kqf9
6OLTMKLHmLjYrlJ2L4faYzNAWY03bUBK2Sdyq8exuy4bjOOxJBq8GXwExkYMB4IcGSR4abKvZH/t
qWXnMUcrmME3VjbgQ+yNW6egjMmgJp7DxWfS2qHvoZIszj3Rptt8bt5qY2DyXzZiZQYlvjuFVBnh
m4VWEdEX4O2AzVFVbEwfjVI2ed9bMm1W48jFAysN4UwlSLs2h/pY2ig9J2ZGBz+2hlVN1jdTMZXv
c4MgCtOawF9IifcsVotbNJNb3Af4rImv3TJM5+Lvq8XF5mALMpJTNeThY9VH0yGM+xbFyaBjRHPW
rzmV/7unuOT0muYSbWgCZ7Vsk2HnX09x77rmrf39GPdPfv/XMa79EwhZgXSEvDYUJV/GuNZPlJwW
obL4M3zJEf+jKBHErKEWIXyNeAYHRcpvQ1yMGz7PDwa8prN82ShU/oNL+9XTA2kN8BoOsl//+6vH
x3P+wKQlzQ0qL0gwn9EwtfXvZ7i1owNIlArWYMkkTLbDZ2qlNkDkgalG25ynaQSowF+uq6fIqC5A
pT71kc3+csZlFYlgXtc6fEvRha3mIZvQFivCcYwRJIXh3U95eRXxyW/SXjvbjiDkkcY0Q+a88sLO
5tasUGM5b9qRbwDszqGxfrR9kO+Gzu83ytC47yNyn6iysMt6Y8jGtrhNkZxvmoRmJuyDhN636kgd
Mcx1X3f7tvV24xA6W8LW+gNWiH5TOWQxtVzI/Hh3LkvNOqcbAesrBogOm9alQa83aVLTDVfmldkn
xmqw6d6FKi/c0cTu38fcLFnC+yqbafqFfyYqrkWzCD4sbbNP8xm2xWI8RGyTUOHRyFtu3QPPwShg
1xHrS1aFlkl/a0VhQDoC6za7tNdFDlvWH7H+o7wj1c1v99S/7bprc1QXl4vS2jOd+hsToqPVg2jL
gVXbOnlAiL/4IxkRdRXsLJPG2KC3I86G0QJFC0NDIR6nIECkoOJtJ+fpFLYG5l8D/U060003UOvW
mUJmk/YQ14J03ENQ5u5rTA8xIoAVqRRs2E1DsBOevA1lLcy2xO7eKsW6ngoYZdE4jedllBJYEsTp
oiN49PvqPau479iDtWd78GnmbLk6Q14ivz2Jxq1Xbu1sShkupCv6Ya+EANGquD4PuIXKMXgkM+wt
qpfPrzS/0b6/+wSDrDw7vh87Hv1+V1yo3rut0uh2KDLrxuvSl8ptXLhlWOSRHISc0SOxc7GHXHyQ
1IOMxI2O78Eiu2sXdyy6cKgY3+NxYgXcPc1F9WLbLdKWaIJxQLtEzkfFUtgoUhz9yXua+zdVwure
SWGpovF4ixC5fKYlEoKGfpjBeQlgZZkWNaa6nQQUsIFsulWl5x7dQ/0wB+qCMIlslXphuw4nY9zE
ob+bB8KBuoCNXVIKta3G2YCZ8kvTMm5m11LQ+HS0bTL3PUz959rWLsXd2O/sRIptS6wUy2NTnJcj
j1a0QS3OTYd5YpV7t6Xb7cygzR+HqjqxTTrZaQoOrDPEZu5qQaYgwleLMDV0PYTwTd4dI687hwfO
VA6ShkUQtweEXXnsYZKgebb53U2MZPGGoTpckiFgFM4e4jnJGBQGzX1rVe96TO8KEWN0CMkmc9p6
3xPV5uvGX9s121E105p44j43cT11WEud2S+uuTr2vhufnCLtyCpKqQBco9+HYf6OPvUjzRhEZ3Zl
kD4wn5HEhKfZwCNQ0z2vQW86b2YKaSjr6Txl0Vz5nXHKmA+mlQbMEgGw6Wr/OiKWXE7FdnTDK43U
FQE27Gq5FW19vXiJBl05a9etKKUCfa6EfUdj67IUhmPKRC87opyH4TzjEaXs2YwUflgNBvu2LKi2
iJVzmMQEmgSoybwU1kz+mpvoFbcyOH1zrDeu6bg7K5bf8go7nDFXZCC2FnAxP730Fa7oIRPOlsb4
SUfoimvazrh0ltmKfBmJAlnbS2VbD/LazAwE8a33we6epRTrrVmCEICpu7aZjZJFZ3KPYwjUmrJA
UQAMkPU9FFZVPuWlAN9nNERWaFj6Ues8G2rBjrcJ+RZh+5yq9kpx49R51BKlEzYMRRB9x2F5ngfD
IzYjDXLZeCI4Zbwy2wxOf0bL4nuLk0BAZYoVfA/hjzf54FGNtOFM2cgXtk7HtllHyTCfTDs/j3P5
rpzw07areD/5/nyY+gxSnpweEt1Fa79BYM6qnXH8NL50UfMGKh3joI9tB9hU1aoX4WNU1j6IEWip
/cGDhbtudKbP2YGukUvOK9tZ2kLoq+HUw+9h27rpePzuwqa9a7ilb0UF6qLrWTomhKrF9NidBe3O
yfvidsj7+FCbRB7KIn7LyRvkup62c8PcpsR77rvy4NIxhv5cbzyzv6soUXdBNEMzYF2xjU2MDVFT
fmRS3sWxh8635GJyjByKYUSxGzaom2PEyGs/sS5bvjJsMcZFlvH3ejO8K4voyon8+tSm+WLY6V+t
tuX8DDEitqmIzn1dPyVqeGlj+71R1mMS+NdkgF1L2752R1A1DUcxUkz90rokmXrRUg+QmcP2OlGs
0jIjfVAhus8xLFHQI944jMqGdkUMA0GqoNI0+KTUS65MlTyls361QR0fcmTas1+3F2XGzqGbgSdw
d2huHY++PImhEpIZ8d5YwkRBk17iRmKmweqUoLFLwx1Bq6hE7XrcCXs5h85VXPF9dwLjh6WYWs8a
/18zpTRWZdxvvRmaUulhAE80W+RqYELG+f5AZYH9yOU25EdI2onMlLupQQpTzBUJPx1pq97sNNT6
pbwerfzdLDv3otNTDv80SvYsu9IPiySm7TAIFBkD5UevPtsOrmAhDmwdHV6P+aZyTDh+qBLAd7Sq
zAswQwnUGIqFzprhK5APSgnhl/f4pAj5UJj00Xds8wVHzUN/bWb+A3N1d1PQR1FJcMEW3BbQ9MnX
Nraeqnlm3VKW+zwyLkqjfexZV8Bf5mwdGGYj5LdRvw1wy9ySWQNGNCPN5x0A/Hs9QTwzwnwtyvxO
ltadw9W4dmOs7DWDZp6c5bSL+4U1am29IZAry86x0jt0anHKbkNgZ9ikBDaVFaT+wES1OJYSXW1o
m9tJIRpN0+bVy8rNXONsDbP6xuyx6EXNCFnYvBYJZ4/jIZMaUtxCTnPJz+9zRVslanFaVLsRjdnS
rZz8sTsbwoqSRtIvJXfxaF7n2Npa07pQRO1Usnhf0k3HuLv1Sn+LqSRdOfb4WrAtNm39mjeCazOE
EoM4FJNPf7A70DuBAuHu5Mc+PPlLKhEBC24bg5zl5mRrhdLWUOiI6pEfDatoSzIKZ4mdj6BLMvAy
aXMXRyK5xA36KR0yblXIfiqf2Q6MmJmDrEe0g5PLS9irDdXlNM0vFD7Xc11vlVE/5wayVhmFRIiz
Dp/i8VvM/GNDKPuVVAJ7lAoO5Fwvm+D42S0ZnITOvTCYm/4vkdl8K7uiXTDQkSqLr/1VIAlpd2lO
/ronQ0P2Uf7P//mf+7f0U8cq/53m/7ff/6Unwzfwky9tEWCNJ4nD9PCz/yKt+flfPEwFpuPbNvnS
iFp+7cpsidPeltj7iVEk+3oJy/tVWrP8E3nRGAOEaWGmR5DzQxf2d12Z+MFNj5fKddjN4kKQFkod
f2navsj86dLm0nCz8ibKMQw/jCYjgFSjEpQUosW2hHRTxtVacvnF6NcLns1fPrk/6QvF4tf/Iu35
wysAKvD1FcRhm9pBwyuoKzaqRO/pIgJzlGzgph7dJt349Q3rwBzDD6vpVWB8/Psz+L+Lbv8vYnL+
8g8tE4///wjlJK4JBFX4RVzOQiRcX767P1AkHt8+yg8YV18vFrTcf/wTvw0jXM/1ZeBzDPlLgPuv
mjLo5Q5DCORmlv+z1uw/wwj+AXWXw3yA05/bM+fCr6c9gAkf1ZtggmBavo3V5d+c9ujXfn/WLS/b
9qCj0yJRA9vyB3sLC58pbWm3dqzl63O4FtP3bpLjYTA0gJXMA32M8vXkmM3rNErMrgYDWR7rGOtS
KgnkAhNuYNMlokOnfv1aigFJawLLznWQvOZOUb4k2oRyZ3Ebz+IeTk6H41ckE1KuGPNbVCAgg8RA
UlXr5M+xofJdmKY4ngeR7qawfKgz6nU1UfRnkSWPAT/3FjXYSNuAoocpOLlUg3lXpXrn2hMOxy5c
oli/u/2IXFcPwIiJis1TMOU2YCyJZiUFbsEOfLqvElZ55F+B7bYF/LB5ZJ6Y8fROp5DkFb/Z+jPb
G1tZz4DisOkW0SWi6R7K+XgwWipb2TnJ2m3y+ChVX65GBxS4Bac8HjCNBP5nLpLnzAeA0JrVGe/u
3UrHQ5yxoCYC/TasdErw27e56UtCiiEO4LsdT36yWO4LjBeVRuUjE6yCzRhcIgq5FrAWG6behhrq
NdutMy8a7rohPWEY33et9SIK4jax1q8Na3w1BNwq1DfmgXB7mErXBBx/xgj9MQcxAQgMzATMXlJg
ZAWgoXm4rWcyQaO0/hwq9hyqRmcz2sOwYQlwxfpGr+eMmfkElDuhFlhnNScJDcvlgGBHjCiyI++9
T8Uhy5fFiypOZhvmOA5Be7clwohkfiO6DAKpk9Hi8o7rphyBNNsjcAr3kvjap4g/mSYYHXuKAFiW
kJ8sm2ql662n3oyxjU4a8QoG47Sj5G0RCxPK8xnOyaWMgImGA3qrPoJLm6T0LaHxIizmLOyFNQ37
bkIaTW+mWMamxonU1YpZAO2K68x3kBg2ynSuOsUWLzbEGUMjhBxjkUFvgiExVAQ3o1PeVb1YwqQ6
0qndrRrB6A6KVXaT3Da0RTdTHV3X5HuDRDa+J9p5DMiDb/zhmVZyPxMMPNWgNISeN4hUdnxb1zpD
Rd8JGHJhNbDh9BjAW9i8G/Upcy8CLmFhTtKaIOecfrhaLIwADajBE0AUiSrvB/CGTPFvs3HAwdFt
rai4YqeFp6c7WEy7Y2fY+PATfOKa8zjdThDffWp1s6SIHgKwE6JBdILqxq25aLxs3+edxPFvsPZ3
/Jfam3at2I0RqDWupm72STAE84c5Xkxi7VUALAZFLvGY6TVv/o0mH6gT9wZmS+dB7+a7Fvfp1iWt
iGlKuYsNm8+P8n3b1BaDcz8lOCiLyREs9UySTTwx12EmQRaV4IwGBjJnwa3dut669DJaEA8ZpW+l
d1OgbxsBGH5W6ftkmSfcTt/nKn7ocwNoiTq4g7T2cTOqdY2ElsAo/PVGVHb3KkbPjYHt+2R630ns
2XV5u7dmmthWf8sA1b1nc4ZPmJGicCdzn+XOfRuE4XEuBAB5Y+6PrXSNrefneuPUeDfMNI8wb/Oy
eWQU5zlS3FvhZeZ+lD0GV8gz7woeRodi5TBa1RvsAWsJYnd3EzGfp4TJAYqqGlVIOZn1B7cONvNx
qPdE+pQb5unfG2nd67hut3Mc5J8EzDZrVVYuK6oMhokzKb3rC5toy7Da1bSIN8ItGxoqxyR2qUmu
5yFQV1aBfdfzSReY3dbf9z2KOvZkAy4csyeWUhBttHMNR95FtpMRfEQ+5Kzg95m0BBu21wnzm8Ll
qoCTqMzoG3nb1rFIFrOjFc4hJ3AVXuDliO8sOp3dZDCkHZQ0z1SdkgQsrad4dJ6UYDY2SvOzr4iK
Qm8A6cTCTo8EbVvEdbrvq4RbRAc2z0+P85DcELdVrGIbrHk9uE8JejmnH26rWMZwY+LXwjfcNfa9
d9dWp6ogtl5ZzquflNzxQmvcLmpUNxTdqhpFcTsVZH47Ng8BHEQny4vQlKBh3WS+B3LaZKXoNAaI
pZwUYcbXVaKbc57LqMCIjTkL+sAGWsRCb3LDoxPaNXcmNpB2ml1LBZ2saWyJm3o4hcLl3VnHqEMB
JTzB0FDhJmd5G8XDJRYPhjdpfKmbCPCfmR1SEFKMb/PbLIDYWXkVnOvuqhbCxvrVQwiT5jffD2Ge
EZPEcgBdg0OUGZkD8JXORZfvOpvBta8QRTR6vHcD8Jta63lXhhCPpsJeMwLZYa0PkF1N1alz7eGx
jTGVNrl45eTAyNnQaSPtbrhhzq+WF+KoG9z0mCx32DrbUcB4V0nigfqIWnOFy/FDhPo1qOSHmxj1
watBwQFV8ZlgQY/UvgcsnlkB9xz92ZgLzD9sJpjX7Y3GQYUiMY33Q9WX+8yaLQKRYnbSZq6PfQUu
gMT487IMn1JDMRdD2rHLzDRkiyp94/7fl8L/RZG7/ywXrpj+OWbnt6L2l6Cd3/7z/2kKz182c8Km
sPvrRu78bSb6Ubdvv+sAf/6lX4pYX/5ks/iyfNMV0oV49lv35ng/wUJbymfcD55g5fZb9+a6Pzns
t/glhwrY+dk7/WsZ65is2xYzBS0dK7el5/sX3dtSpH5pnQQGEIukHdPHCI7WyvqhiC1iJ+9aarFd
GTWIo/wxTD9ZFbEiqhzDOm/d3IX1PCB6+fIh/UnP9oMb45fjLi+efSK1/eIJ+dqy8eiowyE0GQdB
k1mZKB8AuszVwRoy7+zvD/VDnf7zoQIzWCwo9AyoqX9/KGLnkrlriUjrqwGWp909Bu1MHhxp2mhe
jOu/Pxpt9R8+0EB4JiFJxNhz2N8fbajZhSYtkUQGYs1dKgXyNhM/SB208C8H5piRqgUAnvLu7w/8
J2/T81y6GxPr/tL1//7AahB2mfBQ3ZX+Ms7Wnvm98xj8qmRGUcxI9PDvj8cm1kIbbNNXLSfv12+w
QSsQh0s1iMsF3x7ePlKIo2bub7zG74Odk2cgZv7+mIwzfvhwASkwarA4YblwrB+Oie/TS7iPNrse
LdUSEEgcBmqV/b87imeyZgYMaNJAcm0sLeTXd2Y0WB6cRvIIx8iz9auWeTr36vXfH+XHK4CjAGII
AhiEHivRn4caX8YmsaONovCGcdeHeUEgWjaqp6SqpAIuM5vHf38wO6BP50CB+4ezso0Z4YZeNKJw
rdTei8eHyGLwTG/28vcH+vEbWt6VYzqWT2+MTED8cBZWiGwKJXM4D4G8Stlx7oHljf9w6v3pQZiw
cd9yuch+lgl8+eg4o6Xv63Zkau18I7xxBNsW+v9w2/iz78dZ7Gcmd0XTs38Ya9lxmKHM4p0IH0YX
w+5bZQXlRRYR/Pn3n9ly1n65BzOICCzuGEwSPGJmuSX+/nyjlx4ovLLs3AQRa/7DJfPDH2cgtzxZ
8M+BuvT57n/440Pcz5MAsLCL5Yyvd1Zm2NzaiG3JvMkzTW4SG1DJ9iFkbdhXZV89llAvxtu/f4/L
Yb68x+VlWMwaHY//cUWZP15ThraXaQDDEnNI52e/DGtqG2XpkiVf6lcHllX26whb0/t3p/7PR+a2
z4CKDwKJyg83ZHeeaBvnjhWH8rP9pKi7p8RHJcbJ9Uvx85cClT97k9w2eMpL6CtiIb18vXE4Ma1D
EZgwomJDPhjo7r5J4WKSDZ15P1t5d5sCFr3895/sckl73IdtrMLLA+nLxQB4wlQS2/6uJOOyoLpt
2yfivKpj4bUj0LTIAjqHcN3+/JfH5f5LRrREh8f3SRHxw3EtE2G3WeW7KIjaO8OT9bGLi+JFZwOq
ed2V14WFIervD/rDlY/YSdimxUxM2Itd+kcTpwMIURYBKJl6Ev7N0PpDtrEHZff/cNX8cPH/chyq
LA+xkc0dbZk4f/lQceZgZdZGvjO7KDy5ae9cV5Z0b2LUFv9w9f940rC+9RidCt9ZzKnSW57rXw7l
xAiF0qgjw4rp9Kv6By6yxVyTP/D10guoH7mzLOwhxqHyZ2PslwPYnSOUB6d336Pxl1tzmguYHakJ
5j0zWBYlaY8ce1Et1xtZJlbKpM4fFlQHXR5ZKxFwhEwblIRsAowHxIsKxGUSBc9O6zrGGv4HnJVG
amZWve+SAJG7EHlWc1nLl9LJurMsJcYble84forZJnuls3v1WBU2KD72d/khGQo2oDpt7DP2stqF
BDIb/k1k5fW6cpTtozH0hicGVNDDVEWea5EG3nOqXYMk1MlhuNe63+Tkyg+zN4ubzEg6eyN1K19w
YUZLNqJdL+LMmZjeZl6AdDHdlLOual7JxmtLYo3jUrt4j1hFYtAR3h0XcXjZsfHUG+36LYi6Ii1u
Gm+GoNoXvRMw9+yjo9tqFNS2aOGrOSJkQumpKiHnlz70Puv1ghHy6xEEA5NahBvSHZ1DwQXK8i0w
pndUldZznNlZsJoKkZPRl6cKXn4EfS/h1j5tQ9G6ADu7rlyiAyOmjvD/iucIPVi+DQ0zu6mlV7WI
7/F+Rm4NvitLXBLaw3bZP+MNJfGmqTVplJHRZ90hdWuSj6lzmCn2g9T3YZpxuSryQrHBxCPRlsyO
UGOzQx8PIf9gss1tUSLbM+6hgdLuKHEDWgvbwSCJJ/OrD4LV5ytXzSbBN1MDEsNIq4yMNCO0r4Fc
DNdTVgwLlCMtW+BrM/B8NQ6duxqmpigOjt+JDyxDKJTtoiBOe7LsVwsPK2v52IdwH3EO4knpC9by
gD2aClL9IrYLxywjUt3Nsfi0sh8IYPLtvtwB3rNve9a6ageMt/geAOSBUgzXtVjH1I8voVSldZRl
VCXXDbqa89rJggX5Iqn1LHfMXyj6hL1H5ZToXV6CtjlkESDS9TTEDOgdT/MKme82217POElayvJu
w6p+SgBaMGQn6jd2ScjwMgSAZY3vxFCuBd0vrzsylUKUBkMNFJUceNzWFcYySZRNh5+06DrzhpfD
vK0xdVetQ/SHBmqfmiW0JOuZWUNd4YeMEEoxOZfecMVULSWAybOn1yCyYEJYkRz11gkBql+k4YR6
H9Jd4m6N0YCHY03MonLhwnaLkipH0p5FbXiUKOmYpOO5jm4MPFvOZkKJecYnMSUgVLIR2khDXkdY
dii5/djNHkQYuPHaQEpfnIUCMf1q7gLIInOZAGCRdkAkW2bHctqHtWIuEg8zwQFGFyBKhrFUB9hj
iiikh0Bgmm8dLaOeyCHimtFJtdF70/Ss2fMaitFOuaNlrWtg0/E+H722uMeziXurr3BHbp25D82N
2fpYUOKmyUnUyOTwPBSLzQnqWPckGOq5D4NbyUelSITfQYWZPgBrLIpox2ydoybHGNuTPxJKNttK
n421hNiV6NJ7CfMxbI8MmZadpvSap4z7W7rpDT18qNAlumxyQRphkE1JJKmcCbKurDsCIGVXhcPO
z+b5yaHyvyhqs5m2bmHFPlaPIiJudjYjhxTbvARA6dUQgacJw63bl3AA+aNgP4Mq7r4P/WgIQFYK
i7Xl5nhbdTZ/VnXBj+FvcR/xPQisv2XBKVBpLN+sYlucC0Fc3vZSRfxyFhIslJWpss5T9EfgG3Op
yEdzvGZYtVU5jvvKi3v3iPbT6LeAuBGuFTMT5JUnwqbDuCQr4imzCToWFh2WRnTTIF4DRHHr1PKK
Yzv8fKrpHN+9A8aNlCNWEBv8/bg0EX4W6HjiPCRLLXbCa8/R2bc+HeNTO0l+rDaTnjA1XJ96rQwH
nWOStu5nB/BHXkTo3aI1Oc4BULMabfIqY3TQb/kuYv7/qSCKxW9621tnQ+cpDFY9diDBc8A7oHdP
3f1E/Wsi1hwwqxXc4jGATdyP8AtyKmpj2jBMD8mfRXW3KrKieK4agtezJOc8d7uWKAs3KE4wwtV7
7tgf9AqEVMnQvMoH4CeFGqo9zJL/S92Z7EaurFf3iWgEm2Az+YE/W6Uy1VepqQlRpZLIIBkkg2Sw
e3qvPLYB24AHHhp3cO9FnaOSlGTE1+y9dgkjnAoDFIN59nGKtURqCIT9lC7txz9Dlm1dIYNhRxVP
/GbLPrnrKRX4npbZnKtFje0x0f3VnkCAEhBi92IpxzgYADrI5DeQ1Ide6mRfa/23RkxGNwz5k4/8
r7T9+jJ55TdkvkMuvBtfxajzbHMoF/G+dBkA8fJ90AUoBu9ZQmzYYnADoxYXxZ0frchNV/kTsjKw
B4/1kXbMxeTdcl5KTrpG8Wot3HJb5vfAaKbhNhhg0gNIOCYhnLVq1N2lG6Pu1R+Ga2yMfpTRzGy/
wPNc9l2zbUeFDFo23raL2FxANu2hJvM52To7OO26nFwWgw/o7cbLhJm63/c5B9+2Z/XW7YTkna/j
xnwh92z/hr3Grl7EHZkcYjS3OiJ0pdd0d9trqXTsQ9fZTTKRn/3aeGxPBc/aBpmz97KqdHgOtE8d
q5Llh3I7PDhry8Cr4AeBJzSJI9uR4oFN6Poa9O4vLDzRxW/S8WHmDSJIZHXVe9Zm6E/dOq4eDGsH
gvu6ScMnHobgr4FvjpRI21T86JI+D6CKlmHycxqX36n0IRXI59AiYYLs8HN1gKTnufcyxOQKl/3s
PddtCWdApYs5haMfPUdq8r/t2IdMr7NlDz6a8kOJ3TpzK9WlaqC6ui4+8g6o+p+UUpZoa68nJCAu
Z9Df69gJFkk+wXk1/+WQtzh5v/zeF5fGQ22NcNTTNyZCBQaBrn8E3OJBCx3MvUPx86dInZV5t14m
f6902mX71DYVwSTCLF+r18+3y7wSARDZfTM5w13KBGCHX0cixRfqb6UW+dWP5LwAG6awsHnzOrPI
f5pjxiHXV4THrRDhdDtmtkWt2vneRytGe0qmQHzHmfo1J7X/5K1+/bIM2EfcAUUkNrpv9GX20iRI
oZbSfc9j070FUozbxg63roEAtymnjPyiNFu7+6msT4WBBRctvXkyAw4jhNowm6cs0bD64u9xbsTG
LGxg07nw9uUQrfs+Kvpda9HBEt7GErxMMBSVtZ/tkeBMR2VYqws3X75A58ePcYs42hVQE6Hm1c+h
mm7YZT7E+JGwy8VudGtYL8VkOIchMiGgS+RfOzWxPE5lf09pVY1bv2umPVUpmIxOD4clHEHYTIIF
sOcfplRGnPrK2xeTrvZL2qGLi6O1PAFK8Ml2Q7d4m66aVxbN6MFYn3GkZR1VgtTo2JAL708QpCEc
4vk1tWSDt03P6iEDQH5rBBapJBVIz6a0/mAt57K/i90LMC+K1XIOHwtb+z/qKFXPovDGnpsC2MVG
DS60SqrbB4UqEgfwwEOFD7+8BNxpm6hr7S3LefKiUboSSGotRmSfI0UOvHJL4ZLj7KTn0rF6H4/j
QpIQAZfzii1TVX1PvTKwdO/hmLtdjffIalvfss7tHygCib/RuFHTVsKYSnXonCmu2fcutpKPQPzG
16DtZ59FkwIHgk/tmuhr5g+1NlgTl3Fp97riQj+sq5c9MM1dMR+CNyE7uhg7SVzFwqkxxOvtxKd0
yFFhw5WYupb3aIkOw0gVuOkAklEor15ebWXopOs+0lNOHwJP+amQFOQ3hbLyU7vNCDRZp7F/8kOu
07u04cQkctaQlunrOFx3xWwbKhZse3vGv4altblqquKSK081jvsjQEd8hBMKFsxEeQYoIlDrhFZR
rPqwKhPw9bRkU8XBBuSEn8EWYTE8WE79br/osBanKTH2ZMK+5FHAsPUjHExjn4zAlR73zlfbYodf
MLHj5SCStLeSyGj/CqWIs+FnQo3zZZrE6qOpvOg5o6rbN6oXD1NQfFjfDXbdXD4ox5ot5g7cyoqy
DO1hjPthUiHNZhe3+N4BhNldwZ4bU5ql4MKZmcwfa2mDYSfwrRzBdGN64ZKtWO6jwRjjlnvc0L/W
ygF1UF8P2pCBB8rI6FTn7l29FliBsuA2R9Jqar/YhxQ/BOi20V0kTHYZndq+gKGM62OwrhaKi85v
MjyVDJk7DCQKX992qJTqH0HEthdlYdrw8njYwrsYOmMbmuDQCaRtaRLy50Ef3svZxWcoO3hAlHZr
ceUaWJWRLBcWRA42Xb9hPGNukGAiAhKgah+A17x1bd8c/WhxP42rl1eJa4CuxKM7kg6MVa3b5exz
PkU75kDwUbr6lV0DRDs/w7K1qdlwoCFOQBtuJmij/iargoQGspX1idIwOuJMx2rRSJzGYZFfuiL+
RPOfnGhd8DEswNhnDAkkkTdqvAER81Yv7fBTuc54H6exYE3a13v0KP5VZvcnnI1+aF2pHzrTzH95
sl6ZtIFkWNwcZw8R7ZdxSsJbbfxjLPLxme3I6ZpSorZLczXn2GwSJ7fOlq1C7JTDBeXeFMhNqthn
h+G661MaMV5CwrKKc4EZ9sbPbLgNOBSxo2oPYoBWP4YKItEGL+0EjscZsnZfdCmoarwC2Y9Yhwnh
zmS83MPZhWN0rex/cTPm/KUDOV+cpVRSmgIjGoF0uNnDLOr0FHeheZ9abMnYl4cayNTVOjN5cAiQ
haYvWRqMFxazCKWhgUbhvnXVfMl9affhiAXWxVFxZamkEP5GrbvdZMV7wP9/qZqwI0GiGomzd38y
YQogB6RXHk0DDMQnXlfVHWvuiTryEEcV3iHyWnCcooSqG0yiG6TZ3D+hFj+cwUxfalRA8XX71ks7
OWTKpQ75ku3IRVpGPv8SNcdXm3Qc7H5eEj7TYUKbf4quq/7mssV81Kv6I4u64G3IEp+UxsFXe9Pl
8R+Ap+keNFnHl1kHgUCbUpjMVnAIfMK1Fg8oxxEsIw8nveeaKupmzh0pGbG+DUlFeDI4RIks9ezy
EUsyjYgsCtd7lMrpeGSuVsMImxb5U6Groq2guvslSNzYFXqpvrzelHcmjcF2yVG8oDJjsc/AaALZ
NECeChtVZTA9GjI0YEeHvGh1/NAtBf6BdvDPKVIHxBT52mE+rT0wXzbGQd0Wq7Nra8emV4tLRPHJ
rwNqVz8s8Pzn3kv2OufT32ol4nOB3WU+BHL1PXyBYw25xYbDq40zSv25acPbvo8g4uRlhC0Cl9vI
iR3bbt9bAZBEZnNNkswaGYQ13ZAdeEAqkiYrrdFMlAJrABavcts1Vv22PhUl0ahd85iSqzCzFfKu
MdlY4/AErQuW4cldxaeCHDbsEsQNauNOjFE2lbL6R5GIiiK0FR4I5VpM6y6cFgw1nB6Zu49M3D9P
c1GhZ+kHXW+jdkR/AtDP/XZigZps7SFJEB0TgTA2MxhKENSVwJqFQ6SnvqP+2hkTNEdGCiWx1n0R
CjhWUfudsieedhDfqhZnEF6ZhmXspcCFh00M0YPdxeMyPiYwUUHL8tg/Ongh541MbD5uJtPRSlDL
zcMlmbNrEgsb6HXLrJeu0CtoTvJ0DH7gyqJFmVOz+ttuLDj3FhwB7wxsRggjUz9cKj7xGjK3RKoG
8kvyex0lSY5c4OuxmQUfMLL3nMq9w1RQ4OrJWX3Y2mW8FBFmEQcLNJ8A3REOlMH4nCoBqDwSFq2L
Qb1gDEP16JJpCwU7YQ4V2aeMq8phEDPT4AUctSD2/iGhLWUVOWcQQQDEom5o4WnkTfejquBMbMLZ
YVIFqiX5M7qMbpEPqWtIanmN//b9ikjfq+3mAfAXl2bTFpxIoY+De2MU04pdKWOSlaNk1L8UjG4O
0BmexXYerfz224yIpiTAn923SeHsgYqRkB06OEm2vi8WdHsdMtMAwM5DtEYrJifXZn/4iuF3kwOO
RJcGZkp6ZJn0/rwiXNK4EH1HG4KgQ5SuxyUpwdV2Sx/i3mTrSDqt8kwL+W1iZptBkCKSJS1BHCU2
8t8XVWb+tg0dIdG2XIVDCkhDgXMjYO5QCrtc5GDc4ToEY7qRtnB490y2xgdANnO8deKE6ASVONCQ
0Dz2zKulnqH8URXx2tfA2462dxNzqi0AUSZ+VfCUQwH3TyECsnWTjVDu4KML0mVmA7DAbUhJe4Ss
5HdANdyFRIehYSeVGMWbwCguFCB8w+VXFCn5k585eVEx7h5QCD6OvVklXXdb25EfK+Z75OKMQEGe
wQ6V86kqMagJQzDEZqCNJbGMKmO/pqEHEGu24QvOqYUvlSGtIG3dHZaHrC5GQN1ojV6V6KDdhuDU
gj8LuE3/PnaSaUHeVqKSKrRqv2bXgv9q19HFtSkwBlyGlhH51qOfiOeNz+iL5PQ+Fz3htcYjU2r0
+Ssa1zvpYkVo+02V6vTxFoeU7NdtmM6Rax6zMswqhcfOHTDwxFGUTPifxj5VWP0la8ThRpX8WkMi
oaIGCETTyKrmgGqrZoGD1OTNY8xlPCHjBSX7Q7UlLbsnkETtKpY64X5J1lKcYhuj+iBaaFx2tfDJ
/2g74Y8H+BRavwm/7vBOEahigKYY+A42mat0x8qwRyrJXK/FdSiwXJelsVTcHNb85IMLORxIGYGt
/Uj7C8Kvzq6j8DUqUoJJKF/3aK+y+R29nLuePFgkBZNHWs0rR54JNVCRgmw/hImEmXZp25H+Fozh
Mfcnv3kbgmKi/lC01jz+Re2dcl80+Ucnp3w9i8C11d60btv85h6x/tkrm+bv6IJdY6qi6NMANrF0
YSSMgMHvM9p77Nvg4MuwhyCkutLP3pgddOk9kSGaYrdZEpR8vjCExNL3OJu5ZI/PmGDMzFcZ9HhL
oy6uJSZc7ScfRdWzSCWMEOfkIoM635X8RPltWBf2rSgYj2zRJEJLC7gW1Q4O2qDPDrYg/3bUaZAQ
znbtth7WXPM+x1kaD8yuZPDDl8SS8Muu5q9hlOK5DTrSWUe1WOeSVun85i3dEJyn0Qp1TN25Ti7E
vZPxR/p7dOtIf472ahwjqBvjFX5uyyZ7Zu6rOI7zuXcAb7UpOD8JTjvhmbJTvc/yhkyx0UUy857W
jsgugRwD+xgwUyiPYZQ6yN+cQCIBr8Plty/BkG94lETIyAyFABmmJAoUk7163phtJOTGghin08Q3
GUAIqBTg1C410ZMJoxKWZY+HlHVXyDZcDAUpKY2PIHLPPBuGZwWPRmPfJBnvkM66rW+myMzflN2w
lDsQcMmTmmZMX6rO2pQkMlfMO3QdhKmWzjxgAjcl7fxW6Miv/mKvqxYKncVP9swyHXSjOod65hDQ
WG/Zn+cv8Ur5tIvdZV1oJKYOsLlv2vwLfREqeafx+5ckzRcyqJbIfQHo1UR46RvnZc0W1NVNHYKz
hTwV9UhyNVpfuGBDQXavwOy1SuiFp3Aa8KrWXmLOMFbXAHbc6j/qoA1eqjCIyq0rtP2bZIiYziub
M0BjhXEeW7g93L9ahy8BzfBvGEpNcbfka/bti3p0NrLMWuc5jePwGXsE3LNl6JPkY/H9dH5knDqh
OfZMeNvGoVnP2Anb7AYeEXBt68B6OQDZbUhc9yNAqYDIEa5iJi9i+WBKVb3MWTS6hx6bGhwwr8tf
k+tIiGZ6kFfZrv3LjIwOfMXkHh9nktYiUuKA3tynuSX4euRJg99VrYE+5PUKYqXn6X5Y+7S7pw5D
Dq77uIOI2tZxeVRiCaeLRbuKQB++xYfylYOXKaOV3bvEIKECp5XlnTRF+knpYs+64XLdrHGVLbdx
1+Ujom/4pplJuJmTWlA/OoNmSm6g9QOcpzrd1yYrf5q+UPlx9taOIsUKoKagZSqmOa6e9yXatr9t
NgNsyvD7EhCIBEyhaQ5Tpz5zppbePV0xWxHBqHbgRSf7Sw6z/ibDkqhz+LmSTNJ2rX2wmmLUu57d
r0vaRlEhR7XtlaLtlqyUNvzjerxp14pvNWyzaJUXvy4o+othjGY4NgL6AizVIj8QTmWal9q61bTv
0nVg/7GkPmH1yYR/HGhQ9q7ruC7ZabKk3iQ8quO5qTVtdsQEItiUnsRHbJjBAwWH3/crmdfW3XWm
Tn5pbaldRDmArh869iWUZzmoL166VE33mQtrfsfbkIvzUA7M2PAghF8SR017BWN62KdFZ4e7EpQp
MY6rb8Re5JEmfYCd6c4X/vwnAKx/ZpFXskPrS3HWRdDyyk+z+RBhE9FAj8ytKQun/KcreDnvk5y9
NfuBcjnykbC9SXlow73L5DDaJeDWb9RQXY1maSOXbW7WxNlbrSNMCPwgVNd+APKRYhj7MeuENr81
s/T1cW3SGoj/4obDkTyZ3AMFTAzF7SRaOuieO3FC1Nxk5HpoNsDsPhizM+1hjsKKEzfCaKv1Z5MT
QXObFEE83QYpDehpjSOqQ0jpbYcv3rHxvo/ztri97r8RfRaMR4OwYdo3i2hcb0Svq3WfD4IoExlM
Pd6BWombqZqg6fceasYcOScmYAOQapO0LaYfzxTNzSQzKuSuXeZLSv8M0HmxfGJjHC8NruQZAb2R
FNmHht1tz5tqKMBTYrPKfVUlCQmUchLvqUmxGcuyXrNbzar7z5Jkc7lvEomjG8nXtf5iCqP3qkUJ
fqe4HNsDCtaVWpS799kLJ3Lm9ETltnMWU4dHjJV5slEJhzm3f+tPj9XY8kRCTTHuB7ta70dnuY58
kTrJTbjKmIBMQgYdbqxVNruhKPXw3FHhsDdLtfO1LmF9zepK5KmqjfdKUVLKXcW1jkObLISfQeMt
JSxXfOmbdS05HBZXBXY7+Gmw7OPSgwNl55Fc+kqBWToxpW8YFsauyvubkuftLWL7DkqxZ4i0R9Qx
Xr3G1RBudOXm5YuKIo8Vf1h7JMSrUK4dTI5QVr+nAVDHkzRCXVIYBe3F+vE/ZED0NBvjeGo+M0CS
v+pydofdtZhMT6YNWCEYasgRdlojQ5DIXfJAfM847WHd9M9xWWAMi8i0kIzBWmxL7BsJi5hMOP0o
XbFMx1wMUt52ThCnNw7qwOTGmolvkfKGhBSqp3U8WBro5RS569Q+lEYVfNMZnfz9WOGl3iXl5FDm
pcIvsDFbICvWmXHWJIuMm+2a1dGlqNIuAlBOzNmv1pTCC7e6ZiKxLwIGOu9IAvpfcz6S38TvkYV9
ETWh2a8Ep9yVaRF8ZiYrfqx8evPVoeY5wUWGvLP4iKLofqkyGKZJuOBUz2NbIJaR5Kwc1cgk8NSU
dPhs9iUToL2/TFPD9SeiPya+5hANbZVFELM0TDVZFc3vzCH4jjBRPIrA0VtbHEduUnPrwV0u8X8j
iyROJw/Er9TNiVdwcmmJe5ri1I+2QbuY/jVaPYbEFwTG87wL2lRnr1GuqUQ2yZTNMFmKGJDAdsLd
FGxcT+npnK8LgL1xrrQ92Cg0/amdoWfezkT+mn0ESnCCNRGXI9zxMvC+UslBCcHHL9uNHCt4Pf3A
OG7rxXHx6VcTC9IWfxZSZdiN4Zlc4O5vSWRJt1OmYtVYmU5GT3ZVq3yJ+gkK3xJ2RGCwFii/RiQS
PusI+rDb8vq3DZ3j/2XByQymm8xkblCp2PbIMKuzoD/hjW6VlNNtN3eefZ68cf5g9ZdX+zjwU4ii
42gY4eNf++5LOB73vFIVdIJREBocTr+iQclHWAMlZe1o2z+ImQrI5H5E6vMkpX4afeqBXRgYeOgy
wt60i1rGEwCnWZ3BRHDn77Aja/nIZxz1pyKT3rSvZ/bidwX9Ov9gU6XcUYMb/KIMY97QSLauF0ad
FE7IbUgV5mXW797i8D8duj6k113ss4tSas5ZRXTGkp5UeYXau/zCw8sSOUV8aFCFdbBu47yjqfXB
8IDmYjbqz2r0DkmS9NnWaNtz/mH+MQf0fIU9Oo0Mqj1wYwA7s+8hUXI1q7148rNiGzqE/VBTRxzD
S84dcSOyrKSflSEXHeCiObmg2obSnZV15d5QNKfvDBp6qoLSIXEjRFD4l4hYh30pAUW0xl0KNLXU
vTqEyLp+99o1y2O+LBTOjlML+N2kTJrlpiLVbD33eVMO4N+GK8Uo7BqWpPiAMlKgPY2YLIgm70yE
VMDEfmqbc8aIXe9EMAbPiUOY3lYHSX3m0y+SrZNn3NtEhwx/VdnXHQR2atrNbOBlAINKWuILmVY7
21oxHtyqkSocm6XRfNdUc4ywVj6ncxG41L21pwgGNpZ/+0RYVCGPTs0yc0vwVPuAWRfvWoT+MObL
l5WL03aC3kdMkIm2Thezz09EbC5TnjhmB543/4wjgLaU07Z8i+Bq55uuIgmHJTVbTUI8C+8uy43z
mfFL+4k2QgKqD8rq2w1QyxwGQ9DBbpolH1kvl+U+z+vEe0CCyxyab0sd1UA00gZFADQpTzrh4zxS
Ae5q8vF+AfeFuBdTOT0P7VSR8BnFJmOw7uN1JFcVwr5Pw/M4ZjUBFuwuX3mM0cVMxYSjzclmgwuM
1ewV+9T5P4Kga4i7Zf8bc7QPWJH54OtHPxngUnV4uihpKkSDGxOK8T2l+2+AILewTdlH9A/5aIcZ
fVjJA+YNlQH3GSyfxHXJp8gv/Q8jK9Y1hZNS/CTMWB/KlUTjfZbVv5loRqdyAjn9Nuax/D2FQfYV
MQMlDqkZAtJnhBW7tqq8ZwFXOX+oW+MwOrS8XDt8evLTCTTGrC5eFS1npsNPqZfGeewSfwAEQqan
dxMUafgd64KcH8fX/QE7dIsIah0Bm+rFU3fhrBjU9xwNCQ2k46a3VpFH+ivs/Y5helrAnMracpnI
yunZnOsy7SdgIcPC8nh1RPQwlynXeNbzPW5SmSb/ACpD78LihJA6tyRXZ9eWdce7GoympI5v5V1c
ykCgUIko71AVU2TAalLfHq/wSAJO5Pc7VDJDe0DXFTunrsFnR/qhYjyjs2CMd0G1kJ5I+z1uW81k
607O7IBGRHsJdKDIu+RFkRBRneTeY6Nd8Z24Jai0flygXBO23tzJIFg5CdZ5/Za6LH86iJhHTLFV
/5frzKKmcLAwbIZgmtb9IFe3Rm4wFBC7MRyQmdDLDKYtVGxzWa8T6G+lSFX4NLFRICgxy3ZbwKNz
ua10ov6wHsUxaCfbzCeSYXH5RtWI+ConZuPuOqMZdtpOxZ1B/ISbthCN+unZMKc66HO5HqM2z7xP
1AUjrG3mc+sbX3EJD7WYaXPSJmLqyWJkrLYr4eskzDaxRq8Cn+5QqzWWZD1Vw6KBPfdLcMPPwSxw
lHCYTzoB5bbXfcpIXxM6zIfpqc74ZEwm/GfTB2mR7WFQ8UIw32P/xtYGm7kUzO6RKaThWxumWn4k
sSpXkr1WQkGgk8p9VKDz2UhZE6xd6zZRJw9eRvnSe/Vw7tMxKomFrklVWlqLokpYp8huWPvJciei
cClvVp6z8j4h6qnaYeRCuBqEsK83UvhjullkJiqKfiKbDsanDqVTI5oNONjCfLpl5MsoDTBGRsH3
y1TRut6MSSa611G0jfdAhYMPq+Am05/FGsjmFmCN7O4cvNC5ulsqDLJq65YA6lI6syYGupuN2TWJ
BGzeHnZNEF803uDsBqFeU1+cLB4Ypcge1sFuTJ2huXPtgGyQUomUs5s2FI7YTUSmZvhuKfwsUtic
ZC+9KeXIuQdXuSyC7QgjVUmqCKduEFmEfGSfeUACxS3ZMH3fbvp5Kqcr06f+pBYhMaSbZfFh5gKf
gW1X9ggzD8gPPSIV2Q2soJjYO3P3W6x1Vj26KGNwmCLW0eeE+Crwqc00Mf0Pgzl7gifXTe9KucKS
wOM19ga9X6X29bSmKE1n1QjvSFihfC+yzP/ueYr11vgSul0GO/q6lByHBpEHskhnI7gPOw4rx1TP
kJ0BSXuoauFkryA1L4JL+43Hd+6O8HyDL9LIVHp2e/jN+2zpa0a/FQ3fKS3CDh2ELEJQ+wGSmm0x
BcBxl4Au87eeszjYrT7mmG2OADqHc7AKlv6Obrk/1Mhzcg8yBuxZBkvrDSEbwjfyuFiHByhtiXX2
dMxY1uHT5e4otP0jrQYN6eq1DdFS5DByGXSQG1Cz9YZCjrMt6m9Wr5UOFfCo6ugJVYpmLLEG/mfK
3LfYiyIIBPOdml8wo4xM7dO87lHBirqUSEgrVF2kQQo0XocgGqP3XPlIFAqNGOBgym4OGESH7Xgr
q6ReDmHWRNjkGZXo28xlL3KTQpdIdy2QCi57sGGEzM9LnzCgswVQq2zG4b4nF8mxx2jAMHBGVtgK
MgEG2eDDW2oEQp5ldTlk3ZQc0wR51QdsSioY+p+lu/EWLfIz4uza2+WLASsX9GrN9uyX4nWP2lFT
Gy1MPDc6p1F/sOKaUEAqkrjSF4euvws8iS6Sj1oU59mbBgAMSGQ5ZvB5Ti+8DaX7Q3jzdUFZOZ2g
2Fidp9Rr2/DiOilIhbFbDT7UmMvsZJzOusQRRCsBAmuME0qe0WyMvDd5rf36PQ2Bbp8bulMGOEY7
5VPrpYuik/OZATVe6+i3vl+Z06N/zwjEKNgSPhKk1PSvZH9m7iXxigXzYtLOEL3cJlDxX9Wt7Ig2
Rc5A3KUeAyx3703BzL5vquv6qZ8a177ZzI88UgL74MoEXtNoWPduUJb9R8hYkSKPpT2YeFyxFU70
lSKHp39y3eh9QnWCb5wTKe13HhEw9gfPvxgVOQpVMoxAmKGh3Qe4F2ArLBWCICDJC0l5kvHjuIOm
1XUnQhCJZyW8EDXH0rYdMwr2+PFfwlQb9Ra5lXBONqQPe1ohOyFfMWmZuw/r5NoJhUi/2o8GRp13
1woVx2BjVWQIVRpLVPLUsBk74Kos1gE/dYbhvTwHDWH03sMIbWslszsg3nhXr+xIjm2gnQqKXNU1
F1aWUr2FETKas2ryfnmY+gbFXq2TJrlefd5Fr6IkvaPvk5MKyXTahAxJESEmRQFWP26jGxpgFoeK
Kg4lCHCuBVcDasGNoCv6rIYW3eBY0hlvEma/5wS2CiXmyB+cLdHFkRPdUBpmxCHD6RiX9DjMeRbM
x3SiWm1fkgJAwXAqLME59Q2LEE93v2OhGt7IskK1uJzjloBZit2xs0+jENZjliR1FUF+Y9ZCgvyo
y6JdPjX4vdw/cLSFYrgN5jE38WGaB8ZkXGAyyHa+u6qgOoyVl7vIHtTSV/sRmidC0LZNE8rY3Ej0
AH0PWofT02MfyG2cdSGBngWxaWQ0ztj2FwBzY5ao/QRnLXxO0zSHB8mKM/b7EwIxOT9Wvie4Kka+
t+TFD1U63XQsVtZdFpmMuWhVE2c8TT3h741fvJrSsgaGySCeJn/V3wpXjIX3MskvrrUxoCQ18Vu0
1umvBJEuKARkxT8KC6Z9Fu7a3WjPKX+5nZFvtSOT97yv8xFDjO4L8qRySoPNOMi52uMkcnGxqAYi
XM12+9/cpf8r6vX/SJL6zyCp//fQftUvQ/f1Ndz9bv8P+PGxYv3Pbvz//50RxKX+ux2ff+ffiVLB
v8QxsYcB1l5XYh3FYPZvRKkQWz3emyRy2ZbG+KHw0f0HSi3Gpy+uruCYLMIr+fo/iFLJv4B9YiAS
u6ip/vmj/4UV3wW99l+sWuHVix/JWMAxJkAxwtzzX71gts0EliYn3bv1VFwcP/5acqgWYp0ugSJj
sGJCgsI0v02bMbt1xvyjDApxiK9ER2/x9m7XNXdNOOMi6lMyEJzaRVtpM1tG24Z75CqA6ZJHK22a
7ftRXc3GDH2qR0Jce7gyecD0kK9iPMJyNsVcNt6n7Fn3/WVnSer5jNLhrWXynL2BFrnutaPxbgii
P5F17ROvEtIBOLQVxPhc49kJ4Ymi1+LOQnI6BgO5YoLX6Ik3l537BkFGDZ2jyQig2dCVIuTngkYD
EivAqorAZSxPTOrjq140luOm7yoX79o1wJCYue3gqMdoncVOpj0QAWXutcOP7hj/nKf218KWcmfZ
ZZK9PCuKnFFfekKqq82KOnBXzYTP1l4XkiwHr9Wlr8l7/+zmDOzodA0kGHDVLJUE+mZC4TFnEdAk
m9cef0i9QNkgGWXLWAG1N9NcZHw4wy4uoH5AOaxsmEHteuIGwwc9xDEbPuJMHUo53U9sg/R9Z5c+
u2+RP2kKeaTyXcfxEgzFXc+XtJtwDUv3lHLn6z2Tr/zBA44PcQXbxBf5eIHcGkaJE+scNKibOR/w
Y8HOHi3eNvnKbRhfe3OynbY+UqAtZO9tDcqIiRPTxul1QaT3YmmRz10+vRq0ZuUmtGzF3FYUByuC
9iz5tT2Koj1Zw3k5to+4Nob94hpuQQ/yDufxwR373yXmho10e3EkQxntRAJOLK9sdxyTaYBK5AKS
gg7/UEfWSgqmZgo3LY8M241B5o9sfa+1agkp69Tm1fIz6l033C2qve9lhIutuG0ylDqHKMuYozdr
xYY17xjybEqL1MsqoopZb4OKSatTxzIIBT174vYJKSfBcYDOqTxQdE8dSVNT1O1QfbAMD9iaYOUB
ql78K3tnshw7cmXbf6k50gAHHIAPahJ9BCMYbC+bCYy85EUPOPrm699CSs9MV1IpreY10UCWmUEy
0Pg5e++1WZ9UEFvlWjQeJUVGeOzwPL8rQYM462Ra22pkY+jWI7s7dtTIGfMjbFTeHcY4mBtKw56s
YPauCY6QlElelF+LO2vXgP7AA1I4V+KP9BgSPrM029Q57DZMQ+aucPDz1fH0Hvf5r8KO99oqT6Fu
z0yPtBarTze1R6rsvXZpWzx7Vhz8QI1i6gNEzY4vhPsrsWM13Ecxnd2UnAbtviQklH8LbqYd1/Q0
nmDuaPjWc3pyZQEhKy2KR+yuHNK8sesuLGMUaFUePemp7KvxzmMTz+SQ9P7EiFD0M3kbplykTJOh
JWlOhjDzh6L2YBz15tkVGsZcoI0JTb2/CShbv0FxabAtVirDyolZcTm79BLPekn918RSOtvNZdns
/ZhQH/EZqKb7MaGyAr9D6+xtDAn5em7Ybm6deJSnTnTpvdlRgMe5oNYX3MuxQLOeQHF3JFtWnFYj
Y9960vrsQytMd149sJ3LvIUM66olU+n4u8TIw19zMqHZ1QiIeW6Pq3lI3XtjYuZHJ8l+ETQAPKc6
oHA9zUxEFNCPyUsmRDyAN49bo4jih2DsP9SYqlPleNzpGVnEioMfqzXbfkqzaDh5Rt/sUc3s/eJL
3ySWjzuzrMiRbo2prY9zVirzUClN07jRnNSEU4d4bTjRVRa2MGMBue9bjZtt5dSVPezYoikefW09
rlikav7ggOOyYfhAmBGUG2Iv5A/LZQYjuix7YD/zWPY3hq47GqZT8uFs9WB0rGRmzaey8/LbBEPI
a8ICn82TavZpB8p4COP6AMr2yfabLtqM8slw6f9itxXma8Ug/xw64ooghHWy9w9uUlElFo3+3lP2
K8/X+tQQST8rOawdkjbNgfbEC1IFdVKcWU1friJtjgaEshaTCcm+pGV0d6eKXZLYtK7sztHs1TeG
MVyliioQ30mGp38i6UCfpFCOeyCh496njLYnWLnFW58m0fPcQdrBoCXebFXddwbI4yLSA6dlTf9A
53MK9O7BRoYsBZ17t7amBf6E517J72QCq+zBaFp7rKA3Cc06txkBUAi84VI8Si6PhTOHYjx0Q2UX
h8R3HnhF+ae4yLwNgefxUpk6f8KVTIDD8fOtbZjVWVuKbdOcUeEzI2AtXfJi/ig1yds235QNiVGp
4ca1dcErN86b01ACYxNxNW1dS+BDwu6DPapGSSADyGZOG7O7yYLZ2SJy1PhWBmI79sUc9UPQWpBt
mL4KnrCxGwQvVWEqZxMnOUziwlU7din7bJYKcR77Fq521B8jtrr3mbqbpzZmxxi3orjOlSiNdQJk
biJ3EsPgjjuVYRSriyeCswlfZDTz1FRF2pT3aAZLZodF7zoI8TGcIl5jHyROc8owML9AVou96RHp
wwJAzRK2WQnR/ew9blxoeUoWa7wg5o+58+OTXbjFdgKD9QIn0K5ObRvfKsk628WkwZYUq4DwlHke
4zDZkgM9j75Hl6mMyFckicQJ7pL8fks9eNJrnImWv2tUkN+5U2c72yAzs4VM7rY3prUgnptRn1Ul
+jcvTGtxHhtxa9VpAlOw3BNvSTdJVvwsEnODg8mm1S9K2d2KomqfAObh8HYtdXaDMqcJiiNiurVH
qkWZZMJ9ivH1RN2GerK7cZT4BHNqBEVW7BJelYXux5hMnf0QB8KnQWnKo2obNrm6I69nhLs44LgK
unrIPkPafPDjuVYiKCPQFCaRMgj02ofJX2KLzPk9qEmFdOu6lq0Z7dwOwRm6VIuJh9XaU0iu8hvZ
7h4LZJuvhd1609HRnKw2fIMt4ddp0uUPh1wnYg10/nqnct/7EPFgXjQGinzlcCgNbiN4QDDzXOIr
K03pBuaIzkD4oMo2cFlEx/hWTJjww26s3YYmBccYfpFjR3I3auNHnJf+ZuJSOhgNSXGXA8qI07bo
7V0jS/eKo4eyaDvFkZegF7G9PTWJbnfMoS91FNU7jePRmHiYsnnF7xkw+MOrH7nSNovyiBSnE24U
N+n4qkr9MuK4Z2PumqOFmc+8a6zgXKDQ73Qpg5sgF/3OCNhhkibsKBSZyXaZG1aRVILSJNhiPI4n
vekRaTJ2vPN8dNkknPAJCoz2QXVoOwEoyOSWR5H8zmI25Ulqi1tMnN4Ffj+g0Xlizb4yCi1uTV6l
n9Kz6i350OaCKuzTD9ps6PtI7qMxlw03whSeHNu5kewh9nzLHNrt3LlMtoz2qjMe69GMSXF5RJNj
oyT2mNTPInRrjMxp9HOOpgMYRQqdxgYdeShogekT3/7sBKNvBy7pF18spWBZglNuMO4ZOUYMEtAo
2V8AiWu1h93IsNV7VVlmv8OgF5/CfvCHZ57cfndqo0CcJlnjws8H/zniPc3ob2ryiEkaDp89Lsdn
O8jy92Em8O8SaNoHfUYJYqht44gTI/tAdU7XMLkwAovG0j/nsrCSrWPJX6AHNVvWpDoR/3JKEkB1
rKF+yinDz+DxpEwoq6YVYUiy1xnT81dme/106ucE1GIxdLM6+gYmHiswrGqj545V9Fx26ZPlzj2x
NS/nn/OBsZD0G6yGpWQ2uuHFF7OUl0g6XUhiv4jtQ51Aj4RSOA7rqaic4tZhrUZ4f+JxtYrcsoSq
jiWFap+wtx9HTyXt0anZ12wNXSGxoIsN9mJgExWVDqoV1Kk6rkZ5AEVRAM7v1wY7zo3wR/czwb19
l0UTWZBo4MRH5I97rJhWENvr+VH1uNTea3b3AEGrGlMzeT8QtDiZP+aitawD6aIpPUPiKInDJcYa
EYEuu1qm1X0GI/Er9SLWSfRzcAxFl5dPrYMrZ5d2HixVTbZebCYUGBzeDjyIlrQqr2q8qFujzB6t
WGTlqQ3RTHeuwD3Ch0zxNG5ppGi+qshU3W7A2KEIPuO3yYmWTM0rtDKqLYwm8l+k6HmyJ3VWoZ+Z
TX3V9P7cBEEsP/OitL1Vr1rnrXeyot1GQ4+DO82rot3lDQeqvK7vaoSdNQKr+kCXSoi4ae9+nCtr
xUGubbdNyCOFZKMkOWbjb2lWOHFwlKLUQnzMaWwl9oGMgdOUlxcbbZPvfg+KKKTt2iG6hdKKflHO
AalxMbeut6sG4gGkwxU8U2NInV3L1OiCKCJ7sU0zyMosK1vnR2DkLq0udHZDhaUmD1YmnLb7PC15
t0XhGHfnOApTMoxtSIFQHS93ap7nv7AmUpJHXaz1zAkGgyey4HJMCtNDQc6EjExYflLQ6lcr2rPN
F9cgMoR1DJH4bOL3vGM/K7N9nAQFpzhql/Hh46GG44QdUzKpqSM6kMWLv0FxeVUqiyriOZqamTh0
D33ZB7e1aSBmeFFcPqO/TPFuCtv+PiNS+1m74Cn0bAe/Gqo4d6lFb7qnaAfhahk5zWa1tq+ZOfR6
N1pVGfK/aHPUQYYUQo92NTzIgap3whIz4M1ZmrRLlyaQhjbG6Xbp1BRXnElx4K+qCLbwKugWNEcw
zEWyS8kKVVsZtHABSTd0LyPL3Ac1E1FdLQrRAfKKO7+S9TWDU8Fkh9+HTqtyE4mG+tpEigsd986D
k/anLDTTvaU51bANH8VdrzT6xhRMXbPHPIK5aZqydLwUinwVfJrW3Fg0Vr+w5h0XTmlspMfGMk0O
vRF7wzSbw/DsK8UQNNSjTdnq4FqU9s24Xx79bCqnzViB4rnaZBvKVWUBMT0avQkanM2Jbi/RzJB2
R5kHTcGGSkR96pi2foZFjXKb4u7ccc7lVdYMuqWWPEjBdXeGezMmPjlfrlaO6lli3E8RzZCUFuL7
55D54NYMVx0r203g2LRzJ7Fzu7BMqHXOm7s6w6rho6StMsMtXj27C88cQWjKZl55rAkLv2ONdzg0
ZD7QboZ03qV2gKjRRz1WAb9s2cX7Yhxwlefi3ONw5piDzcIVRPdNNc0U8PA9RGN820YmESej5ivn
cUAWKZiiW89OnPYgLLDaj5nOnF+RPSb2DQb/LD8QU0kPkBG9iEVV35OH4TJnle6GbnGHnEiocU1u
Ti7VPFQuqk/DHnIz5blape/9kOszK1fXvXrakPmBiKEi9GcW3cGhmNu0BwQip35MdPlo+ny1Sn4R
/zJfBtQncobVE0EuFjhGfVdI/lMgdQYzBG1BHAoK9HTtOO896kXxNzx5CTCdSN+n+SUIf7Qp771C
nqo+/+TQippS3atGP1AkswDMz6IzvTXE223ZjB8CivnG8WCIBPMDFiXyIU32UeXFhNIrXwybu7GX
5V3tl/e+lb/J2nmMTeM6ZA6ZoxD0N914nGai8ppjomBzczMoLjKaXT5kWb7h/zRxDMdyl2vKFkce
1bgI5M/KTcVXtkTk4lZFDBvhxyjwVRbpGRMHKxrFHiXzxrX8UwhTDb1NplgumJZ4DiP1ympoaMlt
anR0/GTmFJmU9HWuuNq/B5urxOrFQ5SUP+qGiYhICW4wlPUG48QqxLhTHw3NnHMgz0R1C1dTNshn
Vei52hZ6wmC9Ql51wucUm+7WnOszL+jbADLQStnoHWoer7JSdO26Dyx1LqVFJqsAzpiw98gkzy2L
mUJShRbM6YHQZnMcjN7eBNDGPdA+RlPc2pzh0ZUxZbqY1GmUo5w8Og+ukV8KncCz8Eq69DLOJW77
RnnXvMNY2+0wK6qjSEZ+klFfOXA1eJLwZqDmb/OOALDZkoCevLvaUuVV2+G5ZJIyeT4RCVJj9Vy1
8pfIXPtsTY5/AvpAvH4YqhsjreZbyx1vOWsJ3Dvewa+ptpGtScYq+A4LB3R/MH/YrvVmuWm0HSgi
xukUn5syvANOsB9Gcdu3k/NAP/nA+EGcQpudOuFb08emNMgNIwVh4mZD5WGXWTH36BtSlfHRSaZX
hV9Aa35A3v4rDq6niOPqOpgNmOSVt4erdIsRAJh+lDyUsvE2DJEBF18VU/cjG3sLteiBwyAGqLz/
DEb83ALU0oJnNlclJtENHURgVLKxPXpOcaUA4XHOM9ZIvZ6uKu2nz8bxj24Y/Ojs+R1uxSm3XULK
6XRlm4AFrrQfLE7vJjyOw9Qn8T4vGPk0fICEzNw5shyIJbm01ybKHddZP1/hA2mkX72PCcyueA1x
OfH0xuKVN498jAZ3z+2xDNQHr7Y+qozTr+V6sCGAbyJ+5+D+Gxj4TS0uWGy7Kx1h9Gvp9Kl28weZ
BG9wqPUGF8svThssBszgO2MNkyrz4uacTIM4bvm7xryGSIUsYYJTGTlYCBiZa4WHsGu2gzeFm4aw
8GuISXvHBuTaRv67HaDbWvK99HDfgtfEz6lYdmcqHFZ+Yb81Rk4XWTzf4jvjgrWac+im7btCoNw6
TnysMudkYitbRVRT0KSIO5w5EpBJsAUDEBmHpgszeWDPz6K0kG5Y/LQLUWVftbKG/Ryl6oyxen5s
yoV8oSNxTwbYfnLnZD73RQirRZsvijFrC/eppIWhNDbhZCRLD9004BLPmhfsCSZJ9In617j2dp1o
p4cmiKjAw8bK7Tkau25i+W+K2vvschYaBZiHXnMsihL0aCys1SNNC/muxoex9vPoxhuG9Ehe3Np5
CbJxq1m+JfGpTEvS3fO97dlPIef8VYXZ96bHeXnAsnzIOJAKR+w5zV0Km14xk9tqE8WYxOTiGCIA
T27W9p4wRFXkKcgzFhhBbyoOKQcfCzIbyRtuXBfpmXsW9NlLbc7JMcV9dchbYNwCuAXZNy/fWvF8
AMZ9wa9FBVYaX7vEfJ4qFz89XWMO67ObNNLVNx184yHskFFhvQ8bv3bOdEcQCYlocFDdcfDGExE4
0uWaSGQYJla98VL7GLpMkIGdNq9E+VkZ0tZAxc8BKTS94NVttzVlm+TEW/cNd+5Px5/lnzAmEl0g
ZawhekIKMjdRpaG1+fWJfvZ6H0bNU+0RBI5qcSJJSeMENR2+nRcvIib1AHfiE3TCp26KzRAw0edy
JHGRDb9SbhIgABaUu6zMd7HDk3ZmamScRNkvGEn5r6ai51bqmhCznbNorB74DrP+SgbjHZrMXVZb
e8lz5IgU/MWAwwseLpmo8kPrR6+jTyGYNT2HOZQOtuXPGAjct3AO7R3XHj+834QFxXDpxceJPfuD
/BqwhxHkew/i4qXjD+pbFj9zVYn9OOkjyJ0jFr1LH8zfBGCidU5W098Aj/SKJZQZHhHE8EZ3CimJ
pTmssSotd9U4xRtZFmW4QV1bXIFl98M2u9cEKN/Wr/wfGGremE5+2XN3Tcd43lWiveVcOIENkWx0
OnttsRzZoPJqGH3pI15KBh5aVS51PX84dIcD5Ki8u8qDHFo6l972W9YJliM+iD1ZOG9Mewx2uKrQ
n0scG3Av8NoQEoLg5tTMt/HotjxYCCUs+zbvCmqEb9NnWhBNJM/Ks6k7a409GxiPZJ0qqVUp3Yvi
W/6SZtB8WIZ8NedmaBQgx8nnrs6S5irRoQwER0laEG1P3XLiKuwDkDVw/IFTj/lWD/wJ1kEa1D8w
lLLDSJIdsMcF3lNoiT3Fm599IscELbGUtwhShgv4acy0ynnx0eN9hRlJgmsj5QwGZeWU0GIe+plU
zLaz6i7ZMUkN0UNuCAlLBTcNfrfeP9U8On6lrPAvJnbBb0FpY7dqBxgMz0SKepMnglcc/MpuaFSl
63fVWTht0wu/nQdWqnJiCQvcMHc5u62QBoHW3rM1m7gKqfDTIeXkQey/T8T0U2dk1YrR3tUZFmAt
pnWZ0OFSy3InihRvQ0yMc4VDXd8avrzk5BV/QrUN7iy6Ynyb/U4tpn6nhoBVc8trbTZPQPmCHayE
Lx43t8Vsb/FRyA1+B29ZSY9k/kmmBwQXWCCodJv0rfiSYsC3TofPhvhV+UqWlZdAN1yrIIG3UYal
v5qVv9d2TlYf512++EaVCCWSSU0lCGkwYs2zkZxbRmfhMmza5cCZwoaDlwQZXmPdzw2ngaKxUxB9
mTBxy6fzrmMtGu600wevek7Tz8QoqPFGdx5B+BWlS5EsdZBOsPlTvP8/F8N/YSL4Dy6G+bv+/IiT
j986BfhX/mZikCYmBtNEy3CcpXlNgDT+m4nBcf4gDi6lx37Q9IVpYyD4u4nBsf7w0UXgFZGw9aAF
42/4u43B9v+wlc3JynM9215q5P43jQL/iug1iV7hX4A2TTHdnzjaf8DNzpEZ8faNzK03U0ZjVDQI
scjL/4J6bP0zNleCZwcd6UN0pgKMV/zvVolCgU2YkfqwohXecULF2roF0+FC036ZbOdrEIM+9LXg
GYWD8g44iT6MqZV+EABqL+wCw2TTFjGLEDp1VnOGxSwgDvwXFPGFvvyP8F1+TKBM/By2hFiPveP3
HzN2TNmItBBbSe6PRDfWR5qyVHjTteM3MbPgEpO53rRYT/4CYWwtf4F/+Wg2ilCSpSMpKPv9o4sE
MshE3IyqmzR7GLKmfWnzwcQ1jRg4dx6v1bINPvKAYERGhOulpCrrxekYqXK3BhrRT3+B4v43l4ak
hoFLjR/KxWnz+0+URBZMKmAb26mGRkS/JajszMvzn/9ws9z97Vf8x574f/cxCprA0mOPuuX+08dU
DfQCB3rxtoxyLIGQKNdEi+q/4Db/20/hfsFvrUyL5sPffxngHCyF/WrcUrGuqGfTxs43g8///Kv8
m6vclbZpmi6XkOu4/2QICqp08BU44G0WB/aFSrppAy+2fBCNi4tuJmqSKXJA//lDf3cheXCh5GJC
soVrupLbePnN/+EOFnYD36UHzckr+12nZXw3+wLhEkzpuygLeJVTmu+a3Nacv0r54z9/+r/8XZdP
5wmC/ZtjEVD83z99xtU6wgag97XP7qSiBZeGkO7hP3+IvdRf/n530K/i8Z+nFQHotjL/6flBQH/g
bmySbVXC+xxkNFwSN0xOLCDAhUwcvd8CRTgVG359qQc73ANwh+VZzKAsuuZbibF9J9+IjgFZsECh
7+3hPeyYTbNAEsdLh+yEnMkuM0576EL8Rh6HZDwr/pTcF9bMqBPMHVBZUG9YLVITK0TeSE5zSR9v
e0mH3SLq9Ww8Q7N77uop3tatLW6aWmb3y4aV1uLafSNyM+8JeXjrgBDGL69yjCd2wPSddEO/mfia
p3XKQ3mbVG5/cjKvuGQ1iGN7moiI45FlSs6+0aj0dyeBf2Yjp1wUowlXZVBuIb8HtzkRS5ZtY+Ld
ACtTJ5tmMou+JHv+mh0I3zn/9gkKavLccP+z4DDwdK51CJ8o5C9FulVr661zE0J1bfHSe3Rql0wq
/DOjQ7Yzj0H8uC1eNdi/CHITCyQdCg69+Pw3RLjancqm/sUFjrao2XRzQ3i5JUDQsIlu+vkjtCAL
OnVDTq6HyZqtsRvP25qcyQNYs/61sSmMzqpYr0jFSElwdjz4Lo7mvIRxCtitOjLOsRNoi4RtBYyJ
upRGdbL5CoHWja+we2h1tmtnL/UYko8nEsJb2jrWRukecQpQUT/4/bFzllwjP+iDnsz3iC/njgwy
NEFbbUrXaO8S1gJsgFp3C+egP5QwwTYCF0/QB48QNR7Crp2OlWmyfqK8b0G2znFTnDtpfTg9o3Zg
Qkp0A+0caqMndxem3bkdl05uWfUoE/LQwmY8JYSttnBxmnevaw+2G1hr3XEFUZGaFxgsbNtZd0P8
kjFiLtH3LhaM4+wLQ0fesbF7SIhlbucw1kh2obpzaz8/loYjjhSW3xDwu7WgAmw9z+4PjimoCTvQ
P/OztbNzY3Q/CG9Ttzy1J1IAr1Lb/RG2BzQWl8I3K4dxJpDHVhiZJgCJAmkqtQAIhzX4tLie5i1B
N7xWrCDlrFdlO0Ktc8QjqUd1wIhjHlSnwk3qzB2gb2MF3frep0hs5RROs0kj+2r6yS0URLGpTSff
Jh7hep2iBa9EnTS3ToCM3GCmb/zY3nSFmB8aWHzHqOqDu6BOP0ffbfZE2PuLiGjzLtJwPM1OR80b
rhI4gwBN8ny6sMgii4sDai110x+a0r6ZquFQOeNbY5rlgRKx16I34aiO8prMxT3hKv9Zof3dicxU
bz3OuiOzxBWxS90VVIqu46EqNhYJgK2o+y+J/Xkis7GYtu8ocNljGf4KujlYNTj8NoyUDfhpUJ6o
U8+lcM4l5uKbIOWPpqz3Ptb9yhPTBzMNGJHCZ1DWB6uxelZjQigfn4loH1ssbAxegCh6QMQbw3Hy
n6GciPN5NyExBnZb5auF/+XFQEk0fB+JFOYNnXHGwRm8+bYZqQqM6JTMCkWTtZ3Y03Xi0LfSw2Sv
uapA4JhcWm0bGLvRbT6Dic167tJZpqJ37ANXSJQvPslU0HFZu4PGxw26PAQnSVYK9UylY0J5By6Q
ylP71ApwEGIGd8bp3pqzI1hvuSsNka17MjncTtndaJY+CThb8jzAKREpHuCNt2/q9gSa+jNJsKp5
nX2SYUeCN58++gqUMfknLhS+4lJ3GA5oEkyb6Y2k223HwLmtqP/bmLUMto4NnYnkB6hwV1nH2Iye
iyZ5hfGT/cVBjrPiv7yr/qw94rDBCWCpvfj9lZg11LVVsae38K/maZd1gybeC0IgwM/oGd9se6Dj
r4Ya3NpRuX0dbzX6KbupUlTBbgTB/BDHOddCMNogHLK8LD8HNh0fQcYZeodzs9gOxK2euqFsfsG4
L521ZRiGeWiyitRU1XTTO7UP0acB4H9paoAGvJZA28Emd1Jf0L7zD9uxjG47Fq78WUwcuWOdMVkP
xAfHDaGk/JeXGelHxx4HlmDpt3xwMmuStCaRSl65XmNQZT/mn1xy4toaZn1nyhBdRvQRivCEdnIH
HKic1/kCVQL13tE/mYsmP8VNP8j1NEeIHr4/EmRG3klvMWX5D6i0c7L3G9Hr40h6/iMyKBWwvc6d
P4Yug+KHBh7P95FpU5tuVuw4KY9mvtpQbFqBbfIGDDchR7Fm1eSw3digBeXPIPcqvVO9IUBL1wUP
Mydo86vvJGOCVJXLZwlLA3+oaNM7RmObN4rsG/6Yhj/6kDmFOhs0ywFmEyPZOO04OAibwASkV7WD
766EMnuqekoP8llWOxUeGw+TLnMXWgeRJNap1Bvkl1gktOcaMBpRdoQ9ticqTQa1re0BhGAO4ovK
VaglmP+KJH0ZPYPC0LijJGZDNg/l0hPJDL00zFFL/A4J+0YRhWQBK9uA2FsIBECYqWdCsacaCzGr
UiS9u47AlRKZB6pOSg2l1wvCL+kVPW2S2MDwyfVTqTbs+OJvp8l4vOd9xq5Ns/0Bm5PR3oXRxvGW
nZ+JX9ocdM5rGy81tcJ4pUBauv07Kxnh3sRkW6ttJ3hV3LqzkadnT9Y+nQHUJDfWKfN7eqfWhEDr
4MhlUQLlb0ZwiUYo4mPSi36GE9QbiypZBS8G6RusavgW6J+lbfKUwHClKyez7JGttrI4HS390ts2
H7vnujB5JJdeMD4OBHfxJvE2oFNHAgNdeVwH95WIIMqEaZjbMLqitl1rmWKGmyEdbnUNSJg/YGiO
+K5cMncU3E7kXnI/1Fxdaf0IyLJ9jSzLuHdx0r3ynwy7dRol6c+OYe2jmjKkQ1pv77jkUd56aiS6
wyQ8Sk3BOfXXya4KQaksSu/a6mqFzu863ltYCYnpMVF1uqLnA9WbB2eMvNRiLubLwAMXd8PI15U2
w88GqH28MYION1hjRwMkNGnVFtdrLx/i0KtdpGM8xiQJyejveIR7Lt5FootQ+RAHZVx3MTPl3J99
/L8fRgM4bjO6gleYg5McCk3VGD8sOLIjSVdr7LeZVfU+ZNOInDagXHHCAdSmV88iETqGBvXNy9H6
XKQe2DMkiqBcV0MbzcCkFQxAw6acp1bmhJ5DqA7HStj474NdVFzqwsN93Hppfy3DdKhXXryQ/wFf
oiQ7QUcKAOCaep1NL8lu8AaJ7oSnzOENP7sRaz6fKhz85SB0OJj4H5J15/NUk7/eWcTIqCUY6K/Z
8ZiQP/IpwShFHlOne9SQmQdY15JXarHws0qbvC/K8lLCT/VU3YxzadwOkxm8zCoT7klxdUCE4AuD
micxQZ9GJ8GMPY9hx7AQjzyIJq7DAaJIreQG3gv7fg055zoOomnWaD3BfeW14Claswcu3xfcM0gw
C9hxqqlywWZBP8MC9dVfPF8dQcqKsXHTWhXIvEbFzqMtYQ5tJ/SLO8Jwc3wlPmNV+1S6wS1bPsdf
21kaUwMjEjIeZsH5cyFo42TWbDaelIydp2ywIfuSqPfjTeSPOEulVw1Xt5rqT7AlMcpgSLHFypza
+Z4pI3kNyMBnq7KX9hUKuag31myFn1RM+EfATAwPlY+3eK2GgbUJPrO6WDfLwwr3hk901BJ1/QN3
twfJQDojPSrMWjUCzgC01MSB/RmVhB0x3QCK23gaTIZyixAfiDGqh6KcbXut3QrM/axccR4yXd37
RIF/0n2pH/uJwWVNX0zzAanCPOYpuBcepwXYxLGQ/dKpM9Vv4ERn8sttUlX4RjL9DE2gjba9lREk
KwZ+jOOkBw9fUtJJuSfVG/wU1eh8Q7ApB8JqRn/X+qXxraAzgaYRuEgBCYXD3i9D3pyFtuW7iReo
3VaYNl5ynvzpKjIrwsFkPHBRF34wl+fcqt33uQv1Qze0MfUeQJ6ZEya/YnGNcRjstKdm/LOTxavJ
W4rO+aY5OWZTwHNssJu536O4pc8ZQwNIxHjU4dFjOXaNWybW2ozorRSYNPEvFSZyjU47KoV6q8OA
GVLMNR9Tp88+bBAIu3AwyfuK0F8oEbTTrCgYiZ6RTEKOVjRgt1ueIWXGPWKDQIpgI7gw6fGj0uTu
o2XMmvURkGk1b6spGp5EbLAZp9q6fMAetlxYyyxDQe4TtsbhoXU7e9wkfp7fDa0aOG/wYoWM7xlk
QQaXsWkTx1n2GfUKB3mZmxBp66ZufqQENK52kjgQ7bwSd7JPXo8AoBqoEpn7KLsXdQpvJB0XeRsM
Ff0aYKSpG6esZPrUPQ12/G5z+tL2LbPM6LW80Q2jdyCf9H1W7QvMFNGTm2f427okejNyNP+lLrO/
yT2Y9DcDTJHblGXFA0F2kWwJv2IHhnzRReusc7Jgl/eY9NZUgxMWJCvlP/K6wOWU+mFDU73HEgzc
xtBipDU6II6mF9C4LXTyMY4D3syCzIT/wmAUN5vAH+f5uQlsURxl3IQnb7CCt16USboGNx9SjMUL
ctqyrcTwkkhk065LWvfF9zvHhzU2F/OA7QJYYTNjosMr7NXkTC0RvMrW4U2do0feZ51Mfai3kpEe
GaItN6Jqey5pDnF7u1cVeK1yqt6wbsaKPr5pUhc9NLOB44QyQyC9YrEXBZ64wJqfJXgKfEU89hsz
29n8H/s5Z7ezKwRiMQbMgLkgHqJvLxa8CIdccfGUgJ+XAHStsQIbNb5O1TjZN/5tHiAixUW6nF7w
qofoJFeHCE23wvhZ/13E+B9bAa1/XTVBoaPkV5gkBQXhvt+P78JVoyfCEJeiI4sn4dAvsYplDOLL
I962KyvHetIyt84JKTLiQW0NMU6D/RVFz+1C+NY/Vqofj7XG2LqSaE7YARrTsrcJlKyvJPbHzZ/7
sf8TXv5L8Nf/n5WXy/RR5B81SksBomI6fv33n//C33QXy7T+sFxJ9TLLZdNmIfv/dRcl/iCyySVp
YSF3hFpWzn/XXYT/h3SoSDQteF9/ajL/j7LzWK5dx7bsF/EFQQOS3e2NvJc6jKOjI3oLggZfX4PZ
qKjITsXrZOPmjStpbxJYZs4x/+/eJfqfCEozCcy+JzjVAyn/N3uX9af/vxPNkGGtS5Z05GMhDSIR
/ldgKRCxOvC8Rp4QcrtmZwTJSZsi3TmB/v90pLBl/mtKG/JD1jmtHziBb8tI/tf0m6VMxHKmZrWe
mG68UY5xzMFyRtSUlemre8Yzrjjo0lnkhan/kOxLC/TGLkwNkjUnsz0gmkCdmOq0ztOSBkS1UGUv
W0Lp/b/25PUf8zK15athWkq6Q7+6aNK6hf/djzYwV9YGlbsDX1eC1B019XQAbFZvHUwdI1r8tq+P
egEvSZmCAZCkujRhhhd0/EjDd8gwc2xWcZwnjlUzQsjpFlAanFgU5aRgE7pQJpjyN13dkLcAoQoe
EQjc+Mbjl/lTpS73m9W3jH4a8An/+I0xdzF46J7LoYbJjzZY4ltqwzM6zSE+8lPFzQyYsKd09pI/
pNbMB4jSsqJB99k+K7MQDmVgL3DRcQkhwEAMSgY9K5J813ja+9uOafRJUa/tTeFNDne37VJiala8
9z08JcQuzDaDTcV33uMOaRNCFdzVbwXvzsH/1mPqAzOKbzXv6vG9zeKO29xJ5QvXOzazMvTQs2ZA
iF+xZ6g3SIbdbzqXkBx747IyYjqMhLSxfX6l1BMG/deIpr1m0ETIWTD7NEp2O39bmlidTeWCV9sw
lqLYnHTV3DfZtALOgh4njDfis9mUVW+tqXWiuMqiLTCy+gVoXwxi1U/nejTGqIiM2Nihaj8wxNYv
ftNpgKsIxJKtXOOqjFyy5H4MEAsgpIixzoaJ7f9QrMc44PJAfyvwoR++3XYP0I45PKe6nVM4hgp8
tJXP+jdgfyfoyaeIqZZasjP9tpouoY6lfwZpas3//E6sCiFWIb/zmItzSVZhewKJWVpwdoOBgmJy
CECaFsLtmOsVmHnx4cSXauzlNXZHQ+gVkn62X3NkEJACUs0ZVujFpaOaw3bTxjlKszST9nkBmftX
CQXEjmoY6lYVR2l0GFKlhm3DGBjXVtISkeYhlBs3Cfyr+y4RXb5rLVs/SRCGHwP4seqCwjt/l0i2
IJWOCHU2oAhC6tUWpcamTck5Q1BW8HMdOOmkqhDpnR6dxLMlWSV49zb+1OblVvpCt7cmYBFwAjc0
4lvt2ExkQ+ijnMva+WlRHUmELFsKajhZ1RjtQsnLFpXB3yC3HQIIAPPaOIutkL8SdgUJF80YMmGb
Gehu29xD8NgrnGf8TDxw+3yu5mw3uNX07Y7lAtingvvFiDpF5bL0yJQpfSa95mRkoCIdx/6BcJHe
BiFK24VQcm8nyyYDkGgF7bhrdCL9fdnTTOPpFkxIOQYGi1Arpe8ATGH2MaE9tjsF609SNXocG2gN
o3FbwXs4Oq67fCZ9swTYKIL4P/5hWswymiQ5b1XzFatVTMElDwqRnfAV2WL4juKSVrMOVEiN3fvi
Bjqkd2ktd3iJKm8Id8RwZYbVTWehBq8JWB2mYmK6kOSo32YaNGBDgxnv7HAGh7gMjvpRM+DV88Lx
RlFf2OYjLoCSUNlj4iEVYrJeO0Jl42OUpoQ+JRJK8ran2zAHTs55OPU8kfNOZuX4zo/lM6VnhbCE
7zE9ar5MKDt2lJXbxtEMt0J8048Jx431OqYNBeYqQUpwEijCO+DpBPdUW7khwQKozSoJp0xMg1g/
AkhcOoCWZsEF0woPp2e8hoFgp2WgHdT+ii6yx1qxAdCIsEAAgQmgS89eQ7yplNiqHb6xHFTNxm6J
C+C8VXiHWbAQGz3jiLlN06D9xgzBcz1IhkD7tGoECrxO2cj6JzDTGz0orpkkb0W5Klk5pFNn9L9M
EcdiP7g6v60IOXGRz0oi5afWsw9dBs/l7LSyHbdBKMzfcFTko5IB1e4Zc1slZzLTk93ImWYOoctA
85ChgpSHvB+LCDIbm8VzAWGH4V6y+p9V5zDBcNGxP+YSRx+YkGl+h5IE6Qi4WvQZ1MzjiT5ycYD1
Ns/CBlg2B7ditush77YFwUYjT8Ymbcam3vGZVk+hrFrSdjl24acBGCnZmYmcweHsp1/FHKmPjNyG
egt5xV/VtPMap5Cj4WUP4vwxWbLCGEN/wAg2RE6AZSAdfz0/UNj5wtlnETfo6iwhTbqXjEVQdK35
7lhjzfim9j6j05sVmiJ49xLi6yRDBSiYPXzHg4R2RlfYJOU+YCQCEJtg+jVgLfRGoi6V5xxiIwE2
SgvuEGmiGBJBUhuGICavyucVy5PtpUNlzWql8UnbwgIQb4127CeiG+grZJNwyeHNLW7mlpOTWLaZ
BpruJc63Hsc+EPChlo8uIHnmBt5UfSaBN/xpoPaO13pKlD6R7xMCjLXKDlvLzOqxtjBdbHl57GxP
mGL+Zi8xM/6UkdICRUIm1r3HbGy5NFB6gq1Txmm8ZQxlfZPzQtLhMMVViCVbtdh3a8Bwe64GQrZ6
h90LB3SxN5jH78mAcewzykNGKqWT9XKPFRapNmzo+FcSWwEs2zfTySv6iO+v1N0zm2diUWkG2Pl1
VkTBw+7KZ5kx0QqDj55GRdmX4D4JzMTuzVUO3t1kXoiaCynl8Eg54XglJiH8HpHkcS9H6Chz5VYX
OMwBargiuy6ehXlM4H1CAd2Z5Z9VO8trU3Ac2037LQfvmlr97aAcf9mMeHZ7iJNh/wnWzvpUg0C2
jBw2Uz0W4GpiDJqnZzJkbNKv+kO9gDLwmpU6Us/HMOqjU9iWZ+Yqw4Wgzi7d2Nrw/w5wCv/5krlM
vJ622GGVw3Qd8temaKTn7YjgKH4NfoKtLhm7TP6EJdeUFsnVsV/stVnDSEeuZl4jS/s3Av9ReUr7
hktZMsCytmYwYP5RHb8S2naqdPRQjPS6OJ+CvYbHvHOJtrLawAbwMSBglYDxkfLAItKUQIRU6gUz
dJgiilud2WE6WIwBBrJIWdvDEkxnkkPhWsXUj458grBYvLUBLR/FCrBUIVlXoEFHNhCEqI9Gy+zn
fHWpIDzeOlEmvgF/kDrbtrNLcEjUnhbwWzHWZvlJNgSHurWPK4+LwkGHsmlY9/NwsS2VneDjqb3D
Ysit3UwBJkh3TlMGB857BaL5oFghovc3dvwx4cjez0FwxgszzqcKwx+5hL7t/cNwUd11XpKdyP4i
gQOp/PrVct/uMBvHt8EE1tHVKKhV5gkWSzjFbw37MtDgM5YWmSTR18D6twss4BzgbgnUyO66mE0F
u7j4zjcIfAkdOrKMQrmQo/Ziz1Pok8aNeyzYtmPxtPiQssEcAtXWj6YYiDFMYGr05YNVma+Imdtz
p5Piqkc35uFfw2Kz7gnjlttTCRbjJ7PXYod3MD/0eA9Zl9aQh4OWn9X6pnknmZYXreh2TVejqm1V
5bwR+D2AfIQYeYt8w7pl9Va8QI+/Yahr+BcByGvNppAztNkL3b3FU3nWSIcfDd1edOhr2ZwXO7eO
rVfsZrImd7qxejK1rHmLqmOPtuFu8GoeKCBYUPM4eF2j2lOfkUZrKv831/a46VEBPE1KfFHAYwpC
K7Oc6E1G4CSxPJD/zUePcH5gHjzabLsC/TrbVfnYRkSqUoNFB+3m8WmwOAS06NpffwA+4/XIOBs7
HncKZQSoyYoSgp0Jp2kXsv5tRmY5SUWapYWHhSO42MZBDYiT9mA6NVVHyGr13deK8yWB+Ze07tE2
QDyznmLUJjqXONRsOHY1xwN6L8AvPvaolMxLnbVbMrK8KxPzJ9JzHkUOQRA6ALkTbi3u5FJZxzEW
Rw7udzfKLnXS/yhAFgYrFgKNut1DKPOOZGQcPMIcL0tK/Cav1dxb6irYLW5sueyxKH1GnXNuXBxR
nvONSYKskrSwWLXYvJTkxdIUhDLdRS3sfDhjv3Bnwu0yh6h8fVQrA0/g7WLxk8H+TwcnlvET+hCa
j4Ala9yuEDTiH0nzDaYZNyJo0pIrHa+GpYFfojs6t1AFSUVvxMaZisPoVW8EY03nUYK4LPVig/9D
XtP3w61Qo7upV/h4NSCc2yDF9aCOs7dj1fvtoWXMwCdAyyn6e46krzQYX6QWwww+NlcKSE7tMmLz
4+QWFAMLJuWjxqEcRbxLFtdiPLNlGfjS1cWzboOHIROPdT/zWdGmqL3uqvguC+RDF5bWYXBySi3O
Ap431/lnMBT5eygCEWCP+ktV6hrYis+64PWKMvvdVViAZyc222D2yqslpuGLQchPFkT9kUAE3L9p
bf+hdLjh3Yk3ZAR8hpZ1SqLxoZEYkRMiu0gI2SgfVlUJqaR3fJz0OLpoxsbkPSDe69kLkg9CSOie
utg9hU4+HQgkjAhLK3Bvs93UziZg1HouYfes/QFOG13IgL+rHt4rhVvWFrTAbnjwxuIfKgCH5KwU
Dq9soAG2Ht5xp9viin+g4Et2ddBv+5YQ3QCqOP+54MibiYTb9W5lVIDhybxz2TbWxbfFP7by+SYr
+Ed+RRhan4dM5XXzYSBMwJsmzXbC0BeLT0ekwSumwUs3NefZJS+wBHFP7UCddIWtOhzAaUQ7MlLK
vWUPcLNGoFh+XbLxiOVx6PnK8agcp1R+ZPgQo6C71q28Ivn/jOd5vEkC+XdY5fr29BPJYLl27XAf
OtOIYWaKImAq4hHPbA5ZF/OD1POBfgGPTXgSLOC2mVMEN/gQszsncY99F4HCMazvMQCF99TbzJUD
Stt8sD4couU2EhL8PsygSxV2+bQEicdVVHgfLsUZxV55In3iBSfio1maS99bfJIEUeHyJYFy26hx
J5z8NwFsRqRRcnRshudcZXDZ/WmhHU/mU7aUE7l2Pc0eRNaTcCsNOTnPMaG2083sli6kRfG+DDrd
U68J6lfoi+heqlKdKp5Tv2gESRNRNH05a+yRknCkWSvCjm70SHpTrmLATokBgkTXsotMh2eqtGvg
6FP1kbdJ8pWkRFQhMSg+eZr0h1YBwHOoWLixiIFURIUlVXRnWG6OHsElHqkaI4c4+cIMtT+s3K7G
wzI0OaianrKabYz9WKbjDxKoXUW27AYbDe6dmCJfIu7v3OTOdYfv1kh9nIR129bDsIMG0ny0qf+o
J7d44wG+wb5hvcB5TG5aOcN2iwrzkWG5+0cqMo8EIjhCA/JHLF+bSBHWi2CpaxDRMH8/5LNr/yu0
9M5TKXh9h3uXJDU3NOx8tAg/AVEGp8Bx4EHlEUG6QXfA3jR8kME1+3QRsrs0UfuJuf8YDjK/ds14
MyKpLkzyPOQQN00M+kG3ExbQ/ggy6Dvu64d5NDd5od+9WjQPMAb8Dzl76U7b1bsouxeCDia6XZPu
CEL67SaZ3frQPjCaEHsCM2VTZfofTJ7hYjFvERa6N9leJuF9FNZwHB3PP/ruwpikUdtSgMIMFHjc
RTlkgRZkz046tF5Je7yzyC3ahYyYUA70Pi5/HDIgGUPCsSvshrXLdoaHBH6DY1WX0UftItjB0zQW
FTux+JOau9gMafboTrA2HZ2+2yR/UdaySu0H8irD5dKH+mQJVpt0qu12ze0c0ny4i/X0VXXWP6a0
mJMVSoBwolyr45S9e8VKZZFhxi031t9g47uD1MUtTAhM4lZN79wybbAmCAkg4PoXFZJDASwJgkRG
J4UcJvwtSKYwUa1iIEFZevGDKuXVnJZNw3SGEZ5g1xK13Q196B+uTdI0lfXFfVdvfcWP5q/xnBuS
bDu4Pm2wb4R9P4CJIKdlrCDMlZlLNDpDnTCO7uqoW46+NlcTVYIunaUGr/wpqpvmEKfOehz0SXqd
pORWs9Te77MdBdYLMZllBGIKOcJ1yo15Skr3PBao7DCcRQQbufM/4iumgxXyp4Uyuot7bIaDN6AE
m6GsDTEEmL4NdqQobIuqOVWgsPfG9ZkjQ4c9EtFpdqC/ENKm3cPkaBc+X4/ruQ866xQQgQZeBL0C
BwOcmdwrnEPQ0DC1Q7L++jXxN427r9ho7kYR+y+t4YACrye2XgQWBImR2YVZYkdbtZjm1m6h+Pjj
M2h4MDHzEQzurgFM/i+iSdkqrPDVJu8ZvyWMujckr2LQltQeO5/5MhZh8GYcCAe0DD4V1sSkazcx
XmccWC+Mv8axyb+WDnQXQEHDdYUeYJNPPdnBGh0VYVbpxnOU3nU2UXwbbFoX6SYXcptoy1Pza9fL
WTgMDbVHat3wrhjT3ZLQZb2ayZzEBAXcG/82drOPYk7StW3kVMJUixphhUeGfCd7wEsvvR8+4TgJ
C+K0upnB3ki4gkfQ0yZt9dcYLkzVrIIZxIzZ9UjU1hUtIa3S4DH/WLnsxHwAVGNq5B1sK94iMSHo
1pEw1EJDKNT02xTtoW7Ccus183LWKDBQGA7/atGqLaTvF/bFR2zP6CbS73kUZjMN7QlFjPmzOJRT
Vb7e26J41OtG0oInfcEa+Iq39twj9itgWWwQzjnbUYndVDCstNKO/K4kq18mH8PimkkNpZjJfPHB
4cC8LhEffJPL3gkEEMeZVTmN5uyiIEBXwHg7nDxGAPnRGdR11gwOujxHgTa4zKcSGJLbEDUMjVlN
zJmTupdCwwsj/vIXG5iPJdl2PsrkP4deMvbYNz2GoUv2RZdm75EfjIQoLTfVpD5Qiy27aEzZc5Zp
CFyknW5rbpV+mgKMutGVoBwoAK1IDxhbePUmeW8YGzw3/XLVfiDuVBymoKyEvode8AwJnre4I1g1
Y4WfaO7yGoSEzZmadvKBMeF9hnNwQ3RJfSTy3X+LA/sXNvCJlfB2Wez7JWLmtpj2rWswiXEAO7AD
9LtL4CitZvUehGNw7kfW5RyhNisKaFo9cvspKj7wwdPk0zGxZUfkmYBDkHwdxJtOr8HYMqpi/bYx
BbhxsiVOC/cDuhHCLlIHPZ2wiifAT+qFRqJDHmHESUBJP0DIe+xGL7yGeuoAQYiL7vLytfK95kf1
7socq+CW1WlxyKKuoTdEDxSl8g/Xc72r85Baxm6W6tC0wJ6hmN17KClYz9ou/hxOwaptsFWWdsAo
16/87t6KKagOThH9hHZJ4KyyTv4cJneT3QvGplG0r9ifbKsSF0AkTHNMHSP2nWBPEa+JvGZohkuQ
z92R4SQ+0mraT3C+kdMhxIrC6WdpSGqRM2YZRpoA/XEufVVt12LQj0L0eYMejwUBAkfGBODwl/hC
8uw/V5ZvNXbsKOq/51UJ3Eml3rrJDoAThnQxe791QCB4KoRMVIP/36cdxBCLqgMJL0pHJDNDsbzT
QiAUlkQ4HLqEWtO3ZssgOCDcGQIYJngmkfR6XOnfi20DgM6b5XlugI1OulueJ3K5DLF5vndlwMJo
Lirb+oPkAtwQrd39NdC/XnMHBA0Qu8beLy7l30RrBe7BTOeeZpenaGmB1tlmrfQL1nbDKvfg/tPb
duoJ6BPVcxPW0Zb0gz9L4WKrB7QCdBRb7YRLn1VRtpXE0Usk0LfYJtGgdy03c58CDELLCqWctLEb
j1tztyiKzd7vy1/HhB+5EC4wEhdTpTY/0E94rciWcVOkL0YO1QuiQhAHtspOaR6IfWIUtOsUWfqI
R/MHAZN/7EnTPQeBPzwRvTfsTE3i1exZmDrnEKnsUOGyRDWJ0jKp33Hib5XIvqMk7JGtq2MixL5p
F1a4s0WmfN6LU6d5aEcrrs8CMcRGhIYWbamFYsIqU/8wAit4bgvlfYoercOU/Vnq5BGhTgR3B+9s
rUhpsGNkoaxIrx4zsuscZL+oKfSujae/kOy+bYfnFWvFs2usZtcGc/WSqDhZ06peWA/ek1fzWOal
BNaxaLSDZtj7effGkpAv0jL4A9x7cqg4B8YOQY+Onfemdt8ZvBF9QkyiMYjHIqOOEhlUucm68E+a
497FnsIvWLUszuZV3zsv3I8gVRisyeJWTGz9RGqY4nT6S9Zzt8eE+F0VQv+z29bvtqSN+ud6En/C
LC54eRuKiWzhX4dKJSVU+jRKbxLgchdV5dl747O+y/Onni3grk/RjUA4sI6GqoHy10P17vKCIkIB
dbUdpHVXjwMuXbu+ws86gMEDnsUktLIPni4e9DK4D7BUGSZmBvTo7F5sSSLsbE8XC8TniXTD7kzh
dx6VvO+qHs5IT8T0pmuy+W0awBf4iHaRC2Err6AvbuuwY0a7eAhukSRzuCfBwY+Rt2GvWyX2v3Oe
PlmC1DHTeQdoP1RtSfhEJ+9v8BSuqaeStAiek6torOMcEWQW6GtXJE0MecxrL5HK+nyr2/FFwyvd
2EN2TlKtC4LmiDcoZ+8xW+kLqTkB1etWMwOrGuPOl3mq3D17nWBf6JV0D3QFFpnlPnVzCEdgnKbl
q2QhfedhTrdZaBHt2rt37lx8V5TUbBemNxwJ1YF0F/dn8l2WXFGAotMgAbvYQeeeVVQ/pP54lpGV
I89tnA/UuUQ61na9K+zQUAS10PQ2PZr4E8qL/lAEMv10kza9ZYw4PdVtT/cXU6MxzHUc/1jzej/x
u5IQyjbzkvadf3DTwMm2fajqbyBDVrgRZCbBdGRXSAQt5gi26MsQ0aYQhOB1wcRuIF66cY0ljYNd
Z+z+ny2KGtNRv/bwqNRIYSjQJZctTNQBvPSRN3S+LCTL3VkO22puY8ZyyvMoijy1DbJ6tR0o5f2i
oU52DB3+OPRuu0x49p0pYBGTGmQFLwOqeIvDQhAYPCfBI4zGjHtEKu/b7TPkZgFou7+RwlLEmo0J
TsULWHtSAdEOrG2Hs3zX1N5N683Wdcjqv4NBoa3cESBJI2k9fGrOMKu6Z+Pk75GPyz0tg3TvRP6J
RSC3p5tQsNpV9azR0FK+4skp8a7A4qjb14TZ/qcFoOQDbMenmTzDLKuCV00gmH8h8pMiLvVmzv4x
X5AQyNxPb3sDlI26C9nBBmbFwGaKbAb7gKg8/mxmNb6pBfrWHEf9R1fN48Db0masXaykY+XheU9W
4zCkcVhMBzswKGPKSicPv4ICu8MONaZ54VPhuJlHpulL2lPWijYj8qsZZf1JmD1jw5FcFfrUFAW7
1/R/g/Xw0WaGrOajhLb5z9kr8s2wL3TSpDmhzGXyCJHXR2pLzOOOgIrsJ7VJkOJYk8E2iec74gss
0pIE+Xku3jjIOd47OyckoWp5JwSqugcjxv2hpowT0XVvxjwpSf4Aj9nU5eCijCz9D2Afhb8XSrFx
mc0LAbDpoQsIvh9Sn813zE32GWHWAuupkwct+7c4rjlKepbA1h7qU3aLr2ew904x+ScbtvmxgO+x
GTpQa9IZxW0dR4nYTIuakYyCGT/DByAJ0cJTOMspvroLmKtqMv3OoQ+77SZzKHtMjwrv5tkLefpy
QVg9hQ4oqSHoGMAW8QsyEu8pLQgFPuey624F4pSLLNj+KAxccErqDYd1dnIKw5ObCP0alK1g/94B
c+d22+OU+861OPWT/Yu8T+9cK3lMR7tnoDdrVkJpiLfRt9qvftaU6otcZxNVQK9Z6uQ5VLxBVCjl
xvcd+7kQEeRYVJnqs7AagjNqdW2zxblzeEP/uZFMPqj1w+JcOrXiE0irI9hm60YB4jsmU0g16lcZ
0NZYTs2rZBOxq/FunJ3aOjOlApexykBJl4nYs8PejEB+3hGYcqwcFmb+UN1YFmsxDB4h4kltmn/u
oK0tK/TxBH0JPn3JdNLtfH2lPR+3oozQDMTsuuWQHjCQL68F8C4gGhPo03guF8CW2Yp+99L7MAin
v+TJByc/ZTPUR/HasCMBTaxWf3dQ9yFKuNN7mEv31+rUvIWMmH4kYzm/M5XPf7RjQ1zOu8BsVSrm
F9Qx/iUvFDINbfL0DbrHfJqDvODtm8Oj5gF5DTMPPrnfk4uMfgfi+RDZOILSlW05xeRfARUsswdd
1BaT1YLNNDFJbBosa8da/osGucfICYD5ae5Ia0Ju8FsXHt9XHRATkrsxyEwX84E7YxZAOl5sNbSQ
37oV+g/pL+kJewX6ydB37/JJ5Nt4WSHZw4sF/uQ2cMjuGZlG7IA9UlOEBvYQcqV5YaGOJX6TqSHf
G+FjxOR/rTuNOuElQrnzankZC1drmR1IXPXMXUAKb3MfeyBdNDGOLJlj5w0obI4Ey7EVyKvRKe4t
kS289wggrhQ3xqa0m1l/ZsZwXVV4puk4sR1dbG/yP6WJ1nVVX7r0DmlxmYmZgTLP8QEss0TPBXEv
gmK8GPaDhVOm16Ea2udeNbRc4RxJs0lsuN1sjgdrJ4Pa7IYEEemacsB41CFP5ECM7UFK/KtoE3B8
EIBO9SrVd9nO033aCLwMMa8ExARcSG6T72WObqpwp/CvyEfiY1g/zxvsUaxYp2qGp+98QT5hEN3B
anec5N2eluGWWEisTDp8QEMBcA/qNVjU3loEeQrIwvl7TLRPQFPfFIoCfBVjsHrI0THn0mlQj8zT
mTQJdYbO9UHLRkQY7cNm8TKu7l5eWgwZHIWOgR0KFCwunoh0Ikl1xaZKIcFGV949IqLd0hcrqs8i
2r1Ay4MoPmiebJvpnSOLmEZWrnmHEZwgkBQNxDypQtyPILjw3dJOCWa52x7a595HxrxzmXGAeSu/
VIvSBIsG8hZatjdWEIqMLhP+xmHUIgFqEOehWa5t8PPQb/+kdD4MUcLSu1Fh+gLxEAcIlEqIpTEy
hnXeg3mwjJl2o3lmPzK2/pU1a3XSjMxydB3BvMtSbR+oPakBkZmsKDXARH4HnHeOZuqraXaJWXRR
oL0QqIjVt+qRDgyrUohc9wcb5dKxX3T1p4tIPZKys95JysLTJyMTfbLvhdDpyWw9K+zojRku7ZDT
j3fpkEBKw8tDJywGUuiZkaHrIDPHvaiwFO/p7KRPft14G2J+J7TKzA9/GHH210QU8h6U2g/OgNcM
YIEUqfhX1KiNEKaTuTkCQB9sPES5UHg2zB62ibOTqMrag2CjhezDLb4n1pgYPHlQpPtEP3oddH6z
IPp4U00dEB0J3p6YimrZ+aH6SbzouWVsfjYVwe7gN+8wo14ZNf30boxzTKsfV+CrzYaW2w1+t4aK
PPKGKMC+GOIJ9FuOuh4+KM6CJ4MBFJSa0Fx81W7sa/iPwXJj1YaElTx+ITW623tOnJxqhWPUd1W4
b/WYc6ApHlJXRwKjvQdEJ/fz74LYKmB/1qep3N+Ki4uISxvvFD45Sr6XxY30fVvkzbWd/EsIMHQT
B+I8qUqQRgszM8SDFGv/LquX7j1Y/KvlUhPqmXgGYGQoKaqNdFNEcsiO462EkIdMiGUkfSBZDDc0
ozhve4KOmc91HYOA2SNCbRLsPTm2Tn7EYiJqi5tltdnMc/W0zOlznZp5NzTR0S5hPm4TxX6VxFIC
0baUCfWf2ZvMQ5Hpu9Au7rnTayJ9sQ9wsKCfUfacP02MTEnPbdtHvy34jR3cDg3zdpw7+O84gwR8
1V9duFnwgKIjr47M1J1rX5RcO8zVrMlcijq2aUF4KzaQVeo37bvA1vrSgvDvJSXhN/2vavz0QNqi
hUvALl3c4b7DiLfD7HyfBQ35UMyvPhDt1PdyhhO4sSfMMnvN+NMQGOI03IIWTS8vue3fDl3U7x0q
vTvMY8VL52C439IlcP5WJMlSds7uvEd1Cf6ss7orkSC7DH2q1Xy4REduOh/gdDrTmbT0EJhaH4hk
vavTZG86vVWtRhLYuvNy29qVf0mmoCf2piWAZtdFgohiBxQFgwhYZArM13qfpTAQBgYAOXYVNUDm
PHKosr5Kynj8m1kzDRcMTTf7bpnPE87BOcIJb0r2jr+tVWbVOaO7oKcbjT0++GlA/CD5pO1rF3Xz
Y87h6X+5bdU8R1M2vA5zizckGVPjgtty+B7g94XhPhRj3+0nouQe1Yj7fSdaEkx+ooH04PXIldkV
M6CXnR28YeM5K9BBHGxCCOJzrVrH3kfNQldBDzaSvpGTXHZj+mYUmx7bSLQnoY0MBIm2sz5YmXTc
Q0IUfHNbK2+FEkBWdc7jXOG+BTxd17fuDKR4S64iM8u5F2n4hjBM/jDrh9kedF7DV9L1ywuSQVYa
6WBIe41S8Pb/Km4m7kuLtRvjMLtIgwNp94Ihp3SqA7HfTrjrs9EPr34F2x3rThiMXwaLS33bFmX5
PDihfsZcxpo/7LlmuWtY8u88um5xldBZlj3ydsd9SfvZX3aII0IidzoojNslYWN0AjckokdGFAM9
BVN6uXPTAekcJq817RfNuA8JXDQ+npYa3GUWJiBbM9fy35BillyC9aqRLGJhN9sgRt+565kBkrcU
k5rKUs+ja3ET2/FxTuroUyLtyW6LhJaG39irftwp7W4DJVIbsavlTQedEOV51SlVIUEXk4WqIiwe
GpvhKK+pceWpwEjGI2cW7AQt8yJCRvv+PxODAiXF0i4+HW8BeRwkGzKxw0KQRHLK7DYZsNjRn5+q
tA8WuDhMtLazKOzufu4q8Q4vn2RGA9BYHRvcWIw9dFVaR6+Ep7DlIYog1wkO2GNpD1WwpX5DVOqS
8GzvqmlxlLWrswa5Q6QrjSIpAxO8a6c1ObeFqdftgsFFtkUc4yRf8ibvGJMKN7shjN2RG5/HwIGP
2ro+1NkOT9zkLitspTCVvmbGK9pdS+cm72sWCNZ9meHjhd0M0XQPcnWAR4EGPTx2k1f4JwSvc1lv
CXJQ+WkiVyzmaEBBzLBPsPrCFhi9D+4YdHcJsWPNNeuSjpsZ9aEHfxdvwBXh6ET0CbYSym4K3o+F
XTcTOlITUAey13KYCJQFkThZ1g/nqJD+/2HvPLrkRq49/120hw5cBIDFbNIhy5NF1+wNDlmk4L3H
p58fqjVSJTJfYqpnO3p9dKTXLd6MQJgb9/6N75oWFlQbzPgU7ZeTCgvKmJFWkYldeeVX3wzcrcfv
TaFijWkg93vvwVkOb4A3TsMnEoCcbDyCZ5buGoyHyNws8OA730wlHFmQbsNB4c7U3W72r3+UcBdZ
vIrWyJvOk01xn6Oj97PoW007NICdTHQUKwWT1hxI3Dcgr6n/IHNaPFyvANG2ZKdQQHBcR1mBMrX/
PXBAMgOApCv+hWXWf8S6CauvrijiaYvkRmA9RrDyxnvJA7XnOI39PymcZJhO5A5iMUaTW//qbG0w
v9lVZRUkWWWSfwxKnI1uYrVS55o2kMynABoGrzepCuMBzCxoPtqCvqEh006ZPbnJI7M0PwFRRB4R
jVtj3GZlUQPbzDEWgsyK6P2mg/QDe8wAL/uUBJwNFIlz0X4rkgx/Zoot+nBbJTIZn9E5Uajf63Qf
SQ4H0LuUdmhD/DHKsfO+FEDf+mOEhnzygFIJaBUxDqgXo7nFWoStOJnukEoMyMFYO/ZWg+H3S0i4
X7taLemQKz1Sr9ie2zWaoFVh9jvK1f1HwNFDtY+C0HnsfLMeHilStxhrILAENg9rBft3h/JBfqcp
Uf0ZKDfNM+aSBEZRpUqG4Iee87HvpiFxrUmAtpSCVGSL+1EVuJST4hGxmqBF/dcoeUoBwW9+DK3N
E0HIGYSKamwH5Af8FMqMvgeozCkb8bUgSfKPg6o0kkK5pTo4rFWWue9gbHRHUaAlSCKucUnrYPjR
HkYcmAXClSshqVfj9wCMKzplgRobQB8RQXQBIw/tQeRVAGt/wHYHr+sGydFaEdAvdTgHlDhoFv/m
fQoKKmuHBuqkU2CiZqj+9ALVHuxXjAaBszObwf7iKE77kOsaUMokKbXycWxRcrthHcfhoalz+cMU
cBr3WoSCGrleonXHgqf0C9M0oJDdxvbPfDTCF9Pqc+DCpiLQMFNN9jKxpicnrGtkTnqj3yNUHSZP
GBik457Sd9s+AHLCPGjASqrfgpbUjWcyck7Vf8wctv/P5vvHzEv7n9l82Io1P040FOd//i8y30zZ
QxwPY0cQtkITUv8/ZD7b/icMOpUUSDd4BsH2e0vmo1QMOFoHMuYI+gv/IfPp8p/4N87/J1Evgx6j
v4fMB6rkhM0HvdW0TNswnAWxzqdyY8IH049CUi/IIdfvQsOJdUDqKOMGNj6Geqlavyqcrewt9Q/K
GSbK9+NcbtWaL2Fix18VVXwLTORbN6FTAGVJmqGmJ4ETR4Q3ghV8bHhYJhRm0JmGYQQyzI5BVe1Q
seB9qBXBn5DL5LOtoHoKixroPjhoo9VCVIIK+9PU19RRG2g1/j13jritu8Gnw2VpcGqSETGHDHAC
OiFqQ3UgC03ADrwWbkWn+19LGzPio4H6NGpfMvDMXaSX1UEzi/FZVmIMPyh4Y+tbBVUyur2V5UC6
mMYICL8ckUiFzAz0ODTt7HOMsND8zpg+gDXsbw0H4JdnJCg9m8gMwIzLHqhnJX920h9vhWk69zrU
w6Mc2n4LHhMmCEBWLBxhcv302jo7oALWbctq6kkXgvyhDtLhzk+TYN9ougu7wfyIf27wUFopCEit
0cHHGcj+uqIc9GPfh+DCyR0ccrbKBJxR2gD8aNXbx1EImlmJDOX3BNOeY4yT4f1ApfmO90X9kcfW
p5I21dHzEP4wW3VyHXDiNCYoqqDH9ZBJY3jx6LJT8xnHRzOuu1uEktAFjBXzc2FbOHYJarN0VsLO
NaTi7FK7K781iYozQQL+ZAM4E53MXPFBuhRWhpyBOXxGI117sul7zd4+5MTTzFjJ4+kjamVQJyHq
13sOtHDYccnXz0BhqN9r3VwKrB1eWbP4gWsA+9jg7GuyftTyDje3Y6r4/lahY3FDNb7Z5V0Mb8BX
zW+WIY0d9+k3BRLZHXUi86FPQXp6XQsBaOKg3sRdycu1KNELaSCIdFxBs479q7IKzuap/BZxhm/A
DpiI08BOZ1E6VMPKwQILo9B8arYiVXiHKwLdvo1X2l5PUZ3BUM/MzV8NvT4oCJjS3SiYJu7H0NZc
pzKhUKHCMT5QFVDujDamNzm1LU3TeKxmQSo66Dq+SQNWADxc2w+9VLzncBJZcZgQyeP3eolmcluV
eICPeKQgtZx4+U2T6JZNIToyQEABIbnLglR7QJt9+mphnG4/5rCJimPr47ydVEL9HDpSmdwwo1hM
rkVjUliqqT1XjigtWk+6oyORVUbIKaOxoiv8L0uf6nqMZ0gaiPy2L4bhkPl2Ojstm8pHXJ8p3+u6
5arG67brSxWEs2jI1KIC/aDahik8YlizFVpv03WXjWsAsEuRuYuzvYYf4oPS9sBm1T67Q13ZhAQE
BJ+uDZ8IzQSzDA7p5OMgRUYL0b0JlC/w01Ea7ObqfN+oz6bIdQ4l8PqwaUBWbAw0k26k6MSNAaj6
X9boeB99DWPx3Vg0+mdANFgg9kmja7tAQ7V574E/wBDK86qnEglJRNU8zYfhHxR67CpWO7y0igXJ
ywZ+uqkbJfkA6A6VryQCkxmFM4x8qGvY0Ih55k+TjtxOLnULl9wJJJ8IfMwaQcWD3iYLhj/QIx0C
95Ek3HYifE/AZmt/NnaUg/Nx+oyeHsUKFSdRKlvhXP6Metv8wOIa7/XSKj1qmRMlvRjJn3KjVpED
vFPHhSYJaVMhNh7cGfAVPzRJxJqTJeJlCa1zjbJPp9+PXaxq28aOIwwyoOC5Tp1aN6iwe+Dl+zh5
BFRs3atdCS86ochCw3Q0d6kvAHINAWZbetmmHzu/bnDPILm9gceBwW6U2eGdjfLDfWor1beyGcC3
ggADJcwb9jmv9S8WikifJJ5y3wtM+X7aZI4AuISiHztv6H+/PzXhlOGv13TmBThDFfpB8+qj/N//
5v7OH39ga7v8h+YU6D//VP2flGj3o/lx8l9QlYTO/7H9XY3Pv+s2+evP93/n8z/5f/s3/y0K8Hks
fv+vf7zkFAbnP82H+P1WL0DTEGn9n3OSm+xXnv2uwx9n/5t/iwwg1ExuYfBQ5MQ19Vkk9y9xZ0fw
NyD6IfvMfif3+G9eIv7pqCByEaJVDanCLSXN+be4s6Lx56mgCB3HVC0EBxz7PYnJQhvWtkwxJ0VI
Waj0nw17IUgrKqqNtE3wl0mbxqZ+64MZ1CenT+76QiuQhaWgNjz2aA+n+EyoKS55TeJP2zdzRno8
+nn2VuJXm8UM3ogbv/4O08Dm0VEN1WLM/P03GrWBpUZD4bVk/0Zi6S4ym332qEJYBoUYluq/xiwN
wVbwNKC56vCDSCwQy0rK4NP1X3Kap0HOsoQhDOBtaGozMzYZ4dsfMiBjWZdDbR70Mn9RSBxfEhH3
3xVM2fYtx8bKwM/mn3AW3xM/cuwLXnPTt+FwilSaJh5wiWss/RGHSe5V/OW4ztTAeFQobzvbGLWn
n1amUZvA/ejj9fEuhR/m8VroTKB0YQqBZPjpeOFOJLI0e5NObuIgytomz6Zfp+7fiDLLVtsImaOY
Mv+KN5/XMrLWHkF3gwSooGnJxNv7SRM9XI8y59IniwghD12oJPQ6s6mKhTBLzuL1/b40Dnlf17e9
Wo/bVk3kFq2fNcmM82mT8HihTQN34wVhLZZJ7URghR1Yr32TxHf0TZG0i9Tw83sHxFzxmuFhgyc9
bPrTaQP7VDhdpXSH3oqavcxV67ZRINx64Hu+Xw91NiD0O0wOFUQpJX/JRajS92MlESg2xtCiwU3G
6ZY2n7W5HuXsCzl8Gikd3ZiVoFnzpwMyJnCtAuW9A5oMCsyaoIypk9c25ghz1vbrerTzMQlY6DqP
MWkJE4G/02g+QjpOh97CIaJ3GWyxPcupOvZN8+X9cQSnsU4sVWM/ncbphionb628Q+EE6UewoxCY
UAH+9v8WZTF3lSVKSDm4TLRK2d7ksUARuozSd34h7gGkySmrcBipwnzV2X6zU8sgMqBtZj2CLMVI
PSPutu1kZl/9oCpurg9ouRgIZXMUIMBjmxY30Pz334SKMmQuoqrpD7WX6huIPBjAV2qr/mHZnBcr
4zKWJ+0cDblBlWFplE/lYjGksHkDVPFJpCcjxJ02yCNkKyxMY2ODx8pXU1YqGBP+jUJUig3WnVkX
ontsIUaloERbzdjZ9dSrJFZqO2yiGv1c0+xaLFGjImu/hrgslZ9qO6ZvZTUxeWmqxeXIa74vpr0B
IOZjniohjQmTR/xNU1rhd9B+de+aDUpD27Zqq+HQp5OW3YUI+nk3YFElLk7Cad3C6tFV44XSkGnH
tB9L9CLj7KuuAjSXWpU1FAWQNbm7/omWt6HNO4Q7DrMD/qWiWnv6iTQlYVAAHQ6jhfrdMA2P0Vj8
8tLpX1ag/nk91vlyIJAh5nvXUQERL3YR7uw6KqEqFj9eBFltMIydWYb2YYiSZmUxzH/U24uCapBq
WBY3BbmGIODpsEbFxkNZp2cSl5py1zVMs9eV0yHLKuWDSgfwTkFo/vnd4yPb42YydIOC0vIONAxo
FuhIIMaBUsw+9NscYyKEq49WWyDc8P5gJnch/8IbhALX6QhrTIUCpng4jCiebgevH27meaCrHdm7
d4fSbaE6PFP5cGdyaHWM0gwPVtpFCnzGqEjj77IfMG1MamNliSyU11iCuoHAFkOSs/TW8pLC+bkz
uvkxrIgI6VecdG4LIALHEJP2+1xVhm9Oa7f5Rh8j5d2HFaFtQJN8eJu8fJGgRl2RIHmcDYcqjdR4
B8QGBKldl8gGdE7ad/v3TipbYb78Ga/ucKucfr8SMQUdUqN6yJpC3xuB/FgB+tqlMRot1yMtL0nA
bobNXUz2x1OEw/g0EjSxMJaeA++hFb9qvKEOEMvjlXPkfG8ThIFw3Mv5xbFYjiT8ssHXUj0gWUpX
v5LN0UF6ZIsRgvXOhPZ1PG9CLfZ2XkvMnkZQ3EUHTGDA288dEAB+93JgQGQyOOMg+GYh9XZyd5ED
pDbV0OkwjSn8FtG0LpYhxcbDSHpl7i58IFOdz2HeiCiG24tQdYGaj1aG6mGuYO+zltJwYYJVvb4M
zk965LzxzdC59UkAjEX+54BdByIJCB5MM3DeTtL63GSFGv6stLHeG+OE0+n1kBcWBZVmkGfsZSCJ
2BSdzCE3l8QwXYLGoUqBw0RzZyUB1F7MRd8fSM7eI4ilUcsXi0AiHWs/zsBgySwcP3ej30IRbwJ3
tIJxZTddGBPJjMrSYM9qtljsJtPoo3ia6J2bfuQ5Rz9ApdYdRFOhAQcXfDheH9n8y08vMoM34wyN
4x1iq2Lx1fArVfIU0AQ5oTNQ6S6/Nz29tutBLiyNkyCLsyjiVA6hE3NCaHiZb5wcjmsZoGiAZspn
o8Je7Xq8V0Oa81E5Jm8e1eCjLSYRqMlUVhYChJWBNgidzaTvqRbSztwg2iZblE0zgcRD0qIHZRQC
iHZoBkW8tawSqSFNje9MQPD9XuVDeX+OZlV8v/4Tz+edjAwAizq/ZpF6nJfBm9R1NPzQBqlD6hr1
gRvWqEkYcIneH8SZqxAovNK7WqbiFYpweSRmkLWtln+mnuV95v8VrkQxzj8vZwu5gMaAJM3zxfmC
i22JnYwP+jiz/W6fhzpQ5jiN8ukRphq4/y5I894tihpubj4WMr8f0q58qNRK0T/4sDyTx9SqHNnM
mN6qu0PboaTTQ6Mfnmfr0yihD4RpR6siNjzrMhTDDYaSYu4aTYPYNVINdbcyRPEpVs3mSaU0gHS+
UgTO57ikkaVugj7JwEXCc4Ydo8Zh94t+1ozNSuOyeuGBUQAU53TDuB1FrGdcj/HJuv41zne2CUGM
WeLIsoWpL6bJr8cWVKFJmmPj0IREFEyb0HRoUatroc5XF7kYj36Oezpx2rK4UKCxw4EPZdrJ0VUa
x07flQKNn+sDOqu52SRQqo7rGiFgd2qLm1LPTYB9LRbztRX9hBIw/NIBCRxQOFO2IVTQe78d8/ua
qvdW0Qf9CarO6o84n1UJ6oX3pmB2qYIttnpv0Zfx6dIdkgFZPT9y2m9BB+q/kagLXR/v+axS5qTE
CdJHnYe7OCtj6ZRpCgPgIOnUb9ScRHjynXHl8LowIO4yrmL6vYZG6eb0ZDAN4PNghLoDr5kM5Oik
PyPOD9wrKvUVL7rLoQRJt8XNjSfDaShVAQnnY1Nz8NBjgnaPEe78kv2uKsCpr8/dxVBSx45B0iHm
e52Gsi2tVwo0QQ8lotNujrbPH4UuxKP0tTReWZfnjzO+E7K8dN5JTJ1Xqdo3ZyuoU+QIREssCLeh
Bpomtj85jfckApRgrMT0VgJeGtx88Fk2L5UZj3E6uMmy2tGRc8BcxUylzpN9pqJQkvHAevc8Ul+j
WkiBmWPd0hdXaQm8EHKn3qH8iZG6nYDxSwFz7tNimA7XP5nDrz69RG2d+iRZKqUVZDrnv/9mGp3K
anEoHvSDWk+WglZPheHGQKZabtS2xMOBOycHz6YjETNqyKBudducxneWZG1yO4miMC8ZxyTNX/yK
qTFNRbf5FUY50eGDTopo4Ng0N4GFmdn1Ec+LcDliqtkSBzhKFSR6pyPGB9Jv+kw1DhB3dGhaOJqp
ShDvr0c5Xy22zlgEFStuA2vu2ryd16zGFFsJC/3gjNVnWNDVMciojVjC8d3rkS6Nx0H/mXkjk2Tf
nUYCjRkU1dDocD6T9kMiaxDciR2urJMLUWw839itgKkQlF7caxoGVgACKuCiyMxt/ULo7lwpfver
zJmBjarhaBovaLG4a4BwQz7ua9+l0QM8EWEq2uC+kvf5yqSdfx7HkGTELDl97rstdphICyemXRq4
NfYYtxIUwL7l3+7khMXU9e9zflARincFjTOTS2zpGGnGpeGNyuS7s1uLuS1wyBoPMH6oXdK91L62
vYaS42imq4M8/2Zz82++tXFEmPFLpytDwYsYn8wwRIIhs6NZzRLoYVaM+XvXBsU/yn4sQD4ZlavF
Wo8DrjhAtPohx01tP04o+Vue3a1koGej4UKmIgsAeM6VKMidjqbTOy+0aioQ2SDtbWP2w7bnzb3y
jD47D2nkkrNbdLvmVtuyOURK6QQRhkKHuo6bbgv2VbM3Um3UbNunUQcrFfSW8rvRwaZsi0SHwjII
FIai964afofxmh0YumXQFF6MFjsAr4vRCq/N9J42r9j1Qj4kjvahz5J2J2H8rkS8ML8mRxY0IayA
51xrEZEXfzNKCgjoQpVuN9r9oUH05P76bjiLArJOgyVPeW7eEtYiisw6LZMYyYAahfSJPhU7Ap+X
lRV5tr2JwiJh1zEQgfvC6VjCvCtw/JmEW7QjCkChbW2Btv3KEiSFro/nUiSLJzw1Hio85OOnkfq0
1JBPoxdtpfovSU7yLUeDCjlE315ZmfPMnNxbjInzXaMViw8BUMPTSKUSVLpTJ4Yb5CYA8SEPdwNS
T1sY3+OnVBHyzlDHElHc/N3VitfIjI2WN4f/Mkco2jpCgCc3XPxnEx42vn3sRviuOISsuWbMgzgb
pIVTNQ1ghigWgxxslMxmIVY36LX4YXR6dPbpKX0JlDK5lVMXv1z/fBeWI82LGQiqce0gAHA6qc3U
Z2YkSsO1DaWBk4LAsTGIfOXoevX6WAyLA5gKA71TuvjW4o6u/QFjXYMaD06IMClkEVsIn9hlW6HR
liJDPfYZom19UjgJGhyleESFsfyGUmie3qBSBzScExa+qAYU4CXvy9TfjqYK63LQY9E+CcxQ1zAH
F1b2nMJwHPLe52zXT6dGwKUzacPqrpIOjVt44CFRYvPvRG3a7z16eHobYGfZrXNTefloHp2IpT/1
uouKfzJbvjZHiTPuzfVvfWlAlA+pYXMo4NixSC6gByPbjy8ShRjYlC0KfpsM1RcYgmF0/Buh5uON
F7qugfM7nbuaF3EKbcV0nQ6hDiSWYSpA6nEBhL/3ucrUsU0IZJJAU/85jRR0qAl7emq6SS6n2xJm
EmIKWrqSl12aOgBIVAFIAMmbF1GiGIChrSuGizRpt4n7GdiIEyHaC4mycsy91hOWe4XknNScd7EK
ReN0RGPd1r1TR6Yb5bI59L1Ew2Yatb3pa/Ve14bsTomN/F7WUwTJpxqfigBFPAuC/17BI2jDw8xc
OeQvnEoU77mImWNSHHOxFQBEj75HmuXmWR0+mWIAz6uUw5Frxt9mk9KsXJKX40kmGiAi5Y7FFGQ6
DnmxH2IbFgPBrqbssbWUXYuBxw5616/ra/XSEWjBPya9B/5Aq+J0vrFsaZVO8YUb0BOjyR4Yz03k
eCtDurSCnDl3402kcpwsdkQY9wiZU0R0Q1Gljx1sk11B1faodMBf3z0gXB/IMjQNHB34uNMB+U7W
FWNHKCtppJsqyF2iuyxXXhBnab206WTScuHggjK07BbA2k4ApnKaYFNY7WZR4L0ZhOnnyUjzmzww
izuIIGv9vgs5wNwHmZvsJMC8kk6HJiLLVnMImC4CX1Gxi9q2+NnyU2qIrkOF6z00AAQVR937gcHh
9P36xF74hjzJcGinaAXacMYovn3T4jFsR0NqkrvpDZX2Iig+pVIxXUw0yv31UPMftTgEcDSasTKC
IwA00GmoIa8m0A8MlK9piz303RRmQUM7/i4HqjPLd0OYgFCqt7is9vXglkUX+4frv+LidNusVl4c
vG/sxaIN8ixv8lGTrhxxkd4gHwlPKU6m4EHVvB7JA6tsn0nSi501ZMZK8EuzzecEGzx3sqlwnU4B
IMYywsHEcrtGr926KvqjqkiJZOQUrcz2hSPAeRtq/vtvikB11zXU6rBJbrNKbtUJYwnNN/Pd9dm8
FMWmrGVQPSCNXD6Ew37qUPwOpGsBtT+aqJ3c6JHubP9GFHII/iXmlbMYCxZ+ODUmfDMnNceb2oCE
R9lqZfNfHMqbIPO3ezNhvTFZ1VgM0hWBga6lGD4hDuGvfJVLJwx+WtwCM/RWWotbwBjBmJoztifu
m3vOb7i3cXlPVQzpRhTekB9rV5bcpWE5PH/RKNRAYS53nR7BM6oyHmfggMNv1Pbj+54OVraS7l1a
2aiszgBaOoZnJfZMCUIjChPChNZwK3lFIzqNRXig5vrKiM5DcXuCjp7LPHC+lmvOzxAHQt5IullI
MjEjencpdavNNKW/rq+7i5HIV2jGkI5RVDpdEijFIqcQK8IN9b7EBGSWvNFKa4dyylrzQPJHnR6O
DAqaGFhxLiEehKehEkObIH5L6Y69rL8M7DWY8pq3a1sNfxWJntvfGBqROAg1amVL9HeSV/bEVcph
HKvN89whRLBc7x87EMEra/58Bb52sgDw4DxDvWyRaVk8K1OsIVgaEWo/almgI5Tk6u76gC5GcXTK
VaC71LOdZU2FiuMUA4r8eDwiRt2hcNUnK42X8zuMGgekEjk/m8kQFvs3ilSjniu2Lqx6FHwCXEWa
HnXLDFLKIek7Y9sPdbWtqx4WmUax6fogL60SWjF/ISeowM2T8OaMshqFSq3Vc0YlvbbNgBNuVEjJ
Dx7ubzhyxt5K4n5+WTpsMsQKpMpdYr/6Yb6Jl1eIAPEYQpHbroDwDIgLo/0Z+vGvqqNutQPuYH8E
pec91nQd1s6U88Nyjg6IDZiBIFdfXNVaXiHD1fRsP0eM3U3syKrH9700U9erAoHrceugGTHWPMWu
z/OFxTS33S0SI9q9/KfTeYYrh48iLw8Xkg9q8hKitIoj8crXvHC8aOx3i3N5TkaWVX4ziiFeJAE0
fYbKwgHHoWcmzrxNk/2NUAYtIbgmbA1dLPYgbl+VmgikE/Woh2JvoQNyg4LQ9CkYi2TlIr00LGNO
8ahgzgiGRawwTnkIVql0A8+YtokSJ/dhz5VXhMMaeeRiKACBwG5AE7NCT79TphQzNrqQblmpww7h
GB6yJemVRX1jZUlc2gqGtKj2AFnSTWdxQFcWCvq6UZHpNNb4oPu9joyeb2w7mGJfTDMrjmVqoLBU
rJ45lxYj1WKyAeqRvIEW84m/ONLguEu6kxmKfZWXqRtJtVwZ36UoZMMzG5qaGfFOpzIprDQc6XS4
WoctcNnX9q7v47WG68UoDoUhhzoUoKXFjcqrog3KBPPspIrCp8o00wdF64xP79++gs1L7YTWFgjm
07H0dmCaHNWm6ytYCgm1D3cSJYmVw/HC4pM8R1kOtI5J6haHRNYWyFyrAs3w2MKGQ/NCvEiEyRLA
IOWdA+JKI/2Q5CEQwMmATwdEGzWku1xHLsLp3syXjQ5GNqwVas8+DlGgTqv0wi0K+foiCim+zoVm
BS6HUnnsrTFC/tCOV6pbZ9NGlDkRnVupYLyWNCsfVfoMKZnAJfHC22tIvOalL317l4QqZiLvnzjg
cQ6PTi7ts6oLNnsQYhuAWqUX5i9pO1fZuwC50+thzgtcICOYNfqBOlkcuf3pB8o92WEoE4cu/i2e
/gWz+5lBP4blGH1VDMevdqmCx9W/8HG18AlEDRwVLdEY5b7M5TAcxeSpCtI/nQyfRoFy5B8rP3De
WCf5JVU+0kvOj1kl4axQqvZpkygIF7tYb2aztVKf/cYvrTJ2joUCP64YOB+oXya2VHUoCmWMPo2Z
GhrPTTYrWnQo9DXByqV0jvazZpwC6RLQMxaXNi+VN+kFEvtO6thR6AKdhZjeNiWGq2aOpN4zBUNb
PqOO0r1UXiq0b4kSdeUfhbAKc4ucrxWiJxNG/l4JNE/eTigrWFhHoQS0Ajw/y/j4jfwyXJCp/JIC
LTI+BVfBIBdq6PpYguR7DHW1DrGGrhi2WM9O2QctS4XYUKgIO6D9zNbOCnrVWVnI55AtHteUazlm
gDmAC1+caTqUj7JKu9jN4xwFsCxkVW9sA7Gd7ygNDNZnbdDxnNgoSH4HCRpThkh+5Lla/iwzkJra
/vqCOstE+TlUczkOJFgY0pfTT4dImGLEdh67OnII9KEdLduiBq49aaE/PjSNV6wslvPDiebtfPPO
4jJkpPN3erNWAH20dmFz96HJ4GPhoCUvrPR31zPmFjEMNYBc7BK6Y6dRQEPSfw4StOxsvdnoDl4S
BdoXh+uTt/SRJ+fDForccibeUvSzF2HyaDKtJlMjlxyQqiJqEuhclm2XjtPGDHF2OwrMXuytwMVQ
3FEKw1vRZKO8tJgkZE9DqhvTMbc7p9j6loUNUqQHCEDpqFPh66ZoJp++x7HI3HRGY1VrucL5nqDb
yxwB6KD8ywv7dJZGazZTLqrURa0rd7YOpg0h7kmeULeeXcA1oYhqdXtFx4FgD5FIl2iOIJa/siTO
bxLerSCLZqt2jhG5SMkcSs/mSF7rttibHfuqfikdP7qFqLX2Ermw2gEzvfZqqXXTNzgdcIP2XgTG
P3aTTqZfYHsGO/T/4i+xPsrd1GbKygK5sNhtnZ4wrx6TJb8sRCP9VxbV5MdupAbBh2b0xISsqzYl
79/F1Ibmrj3UT3hJi3HRf478PhKpK8CR7EdVygDr2Hi8H6Jm+rNLkCy4vvLPPxmfSrC7yJzm5/M8
8De7WGmMTPdM/DPKVkseBySp9yKhZZA5uGG/PxSoXcCR7GOLnsFpqF53WKRTlLv4kQZ7OSKVsJly
AdGvi7L3poIgE0BXUH0wUPqBsnsaq/SrDo2OMHcnO6s3o2zDfSNgNjY8JFcugksz+DbU4hxMMRMc
RRUzgxOutZmOcaHVo9KlDKpYmcHzVc+o4E2ww0nYERM9HdUw8FzIZZW7sUjwZBDJbYw2GAxHRUNh
zxpXwp0v+jkcUglQUMihnMViNGuU5akO4S7TRNNdVIPw54Var6SfFy7S0zCLU6OdyCkGpCDgBlXB
ru4j74c9jN0OQVIswGnKbQ0ytn7jS6yGnC5r/uzTxF4Z66WvSB+ExzFVBt4Qi7GOWF0o9BxZMFPY
PiUjKPhRUbtjZWrF39hyAPg0Cm+k9jhPnn7FMcDOTPfi+dEYfYDwWrlaBcy6G2zncH3HXVovgBZR
N2Q7UDNaRCpVXsUUzRJ3KmW5KWwPfbupvlVUIP2qV/y6Hu3SFIK25gVB+5qIiyl0GppI6Nqk2IgK
faeGo3ZU0Z48Np0erEzhpZX5NtRiycSNj3FjjpR8yM4OdiMwVGSFa6xwV86RSzMIjFWAt+W6kcvS
iaVVjp7afurC9fU/U2io/tUgz3HQlXq4Q81brnyx+Vw6fRWY8G1B3gFLpr26nMNJiXwoH8xhkag5
5nQlyJTMqz7Ujur/JsWbnoy2625x7hUrhdSLU0pHAuAGyw+Y1emqHIwwGlqFVVk5rXVvDCGCI9j8
hM3f+HSzygq0UTDX9N1P40yZIgKBsog7BrWxNXHooYATjSvzOC+A5TySm1Mq5ek3U4tOo+AxSgE2
tYhC0rwzaiE/j+z8Z03DPkqirHyXFgj0r7w6L80h0COyVHIg+taL/WaIUcAklomLhyqMKRqZ+4on
9Of37zMaEjT6ebOTrC7GhlopugBYTVHj7uofok+G5EfgA1T6QLU9jHfXo81/2nImge5S6TLh23Ba
nM4kO0Atw8BO3B6ryC+oUiTH2BGzfWRef8P1S3evxzudQ+z5OBoB9FDQRyWAdHwxurguAvicpnpr
YL+yDUUX3HgBdkLXo5yeVX9FAeBHiiVp+5JHno5qULATlHWm3dZeHR8RAsNrAZ3OW1oJzsoRcrql
/wrFx+JpMRfZ6OqfhvKyqU67vtdu+0HFlU9G1l5VhHNjK0O6NTPL2MGSG58qMveV5XhpkMCiKTTo
oPDZDqeRI3ijPqrC2q2Si+5BSYnilVXxksm+excc5HWQXOKOBoZ2Bpkt26hpM9Yzfki7rcLWOZYQ
/o96kiVP17/ahbXB+4zaBAcInedZDeokWcXBpgxGQ7tVMW93eZb9FLVnrCz4C9+LVQc3SaI8xONi
8b3C2rfyUAn0W192+p7qWHGneilWP0YjSSVj3fqU9CO8FB9AxPXxXQwN7EPOf81n5On42ll03TN8
/Rbd6eRDkdbpi0SI8cvUyu6banT5jl+Mr3Et16oZp7v839/PnklfgIZRYljsB68STdh7k3aLRGb3
4CPwfuiaJvxu6HiEYJxXriR9F5Ym6BZo6NSEKdguceZ0KzRkrBTihZb2MUVFBYXCMsrR06jXOLOX
Vg21bS5U8HuWcUb0wXtUtY2JD5ogIx+lcXDIA7F2Tr7Wxv57UP41hRQ1ochSFhJnFASkl0GcjqZ+
i8/b3ZAU+6RQboxAwSLb/wJ0eK921u/SMD+0gfNDq2zcFoc9+vvRZsx0msuoQ19fTZfGTX8J0hHX
ICCt+Ru8edrV2qDaWRbpt0NJ+0o2XnyXkpkdr0e59CUlgvU86yDfUgw7jaIUUdBORWnchtFsXxX7
8S1iP2I/VdNaUffSInU0By7mXD2mw3QaSlVL5J4tQqllUP1UJ7+7NYJJfvEgcN1Aw2hurg/tQjzO
GHpZKucnR85iOyZ4I5qU20087dr0KWmUeOcUJhbbiuodVFla7z9EuWTxXbConVAhX5zXWlRpfqEM
+i1GR9NNQplnF6pmtL0+qgsfjDMa3gUdOlgPS/pPJdsJjQ7LuLUtfFZbA+e3SU/lxp+CfuUovbAC
Z5EOyvz8Ne/30w9W6IaHHaA0boM6K597y/ePiM2v0YwWD8jXnUcJiKICZybPnWUPq+/K3kx81bj1
p8ZxKR57YAAy72lMR7QXW7PEgThEMH2j5EN3iLvW2/d6slYPvbRagDrI+cadew/LxLZCWjbPHeM2
GXhIbNq89m4VhV7XZsKsd6OZkbfyJS9NLyAitPooTNEZX0zvMOLilOM8cVtGHq4tEUy7rGjWyIvz
rlqcawKBwxlLBl6E1trpR+ww1CDf9M1bIfpfEL0/l6N4GMLmI9f9JzscP15fnq9Al0U8gERIBs9N
KTrji3mcgfigsrDJKumJgzAbjC68STULD/VGDLz2kilSqbEMcXFjhLGvur0PSWIbT1WRvYggSuWN
YrfVx8LvhPkJBwF0nlABD/E2LxQDCValt56aCMLKxrDDQTvUmUx01NwQC6PEFlk4GBlWGz4gjBbj
qIbI4Wchp7HYFgGIknuQFRw13qSr8fyIESUCvZ2dHqH84KIXT1nY/WGUs7mkUXeKwjnvTfkuQMjw
D3rRiY0vPHIlO9jJswpuh+zzbUDNz97pFR2PTaQU+LZhGoCdQjpY3le+fPOipcng7+IyjYK94UXK
bDgklf/N2Zktx20ka/iJEIF9uQW6GyQoaqVk2TcIWRpj33c8/fmK9sxhgwgi2nLE+MIeV1ehKisr
818AKdSDE17yfEZseqGo8MW2QvUXGpALPSJVX4rTjOWhdjHkUPpu1ubQfDAwkVAfeT13Aeq1dekN
jd5+ixF/rdHWkgfbzZJIy+8a2i+/15KcKa7ZF3rsLsTJ8ZJgEvwrl0c6H1Myqz/HsDRnb8yRHSBw
TYi7FXgY/oHdiFJ5jVoUmHJL+mDdvvmpIlKzp0TFxb5lXNOZlfBKWbWgx/7ogqW6ccLafr09ghEv
IEwIoaHXyWCFlHbtTGz+SFINV4ZW6En6ciTFt3OQKVRSf6UvSkq0rdOMTRgiD63oQdsN8UkbZ+s8
h+NRd29vFETkeFSRXXKjbfKBiZvFsTEnDSJDHp+Qbpi+0746AlRuOq/P0RhdFx5KIpUE3riJFzOe
e8LxVQ8Q+rMGD8MNW3qseKVoQbVG3Glli6rdCQNVUtl1gMVxSrWl+lXg/q6dlNTKu68otQy/ZB1/
8fPb0WXvrhBSkTTTSdNEifg6msVLlclaKOGYGEfmb1BTlM8IVFmWJxWGdkehs5Nd+Om4LrdTdgEq
tATYYh21L/Y+hUUuyjJRVgWpe/0rerMgl8HnIlDbQnk/gfL+A8/TI1WJnZseEVXwmCAHKLtvwc2r
rUtSspAAEnZ+LimVlpGz7+XDOBws6858KC+q5H88qSGwbL55vqAdkTehGsTzZLuJUdoeKuHd5e2P
tzcKvUCe4DR8eNBuRhkNA2PbuFODBLn8i1SkaGJXhKu3R9m578D2/G+UbYHKtCYYmcAFA5RWRhyK
CvMLiqmqW0zJ+qA0Xf2Uj9XRo3N3arqgmPJMJ4PYvGzRSFlx1CmYWoXbjNQ5811TWsbBAu5sCFrE
tOhExkDRY5OrRxKOLdhzaUEaUqGdIue7LC/aCbufI807cYw2lzgtLAoC1KdEIXPzqdYhTs2WElmw
djLWKk1u4nKCB1J3Gbsy+4BtnjBEax/SFu/Wt7/fzlIyNLNjx7NHtrtEs3nM5pGhBS0P6HNOCD8L
jNPBLnlub29nCFNJhaIhWPSvOkwAMubKyfUgj9qPoaH8NaL67ebtcIHD/6eTJKdU+s1qpPcEwy8r
ZnEebQe8IKTMJck6deA3cXecPifd8qlvTczc16Pzv7cSXJAYVQADR09WvY4ymh6hnLCwEotqNw/R
stqXKG2kg7P/XHXZroRQKqPMBAn4FRyOnFGo2Q56EMY4M+BEXDXj3Tyu+odkgl4CDV+LhneFCaf6
UV0zB96DumDQqav1qpAMZdbRw21v4jyfLIDHbIG/DUBevHyjWkudsiUxLobR8ho8Z88Y0B31M3dH
AYNNdwyQAkSF6+WdqUT1zE8PGgN76kod9UsyNu2/2M7g959ZolyS20cvfspLHObsMzK88dzImK2b
0qIfbOfXkUEDwU/fBuYx89k+dXlCgQmqMBLWBzm6jLaBT3Gi9Je66m9fNjGU4IyDEBVIgetlW2z8
7TX8VgNTjugAk4dP3604OyoW7M2ITpRJLOB4qtsZjWM+JBJCYAECACmaICkVmSgzHPLXsDp4s+yN
xYMFEu8zqWPL3KwsjFF0k/0WNdi2zI3WefpkS8HSVs7BaXt9OwklI0rWmo7iBPHnevWGoVeTWTKM
oJqW+s6AQPSh1PvSp7Np/5mE8eQ2Y38kd/xcebg+4oxKf4TWPTUD2hvXoyZFXypWh99JZPAy+7BS
ov9PiptvbZ6quC4Lr+HhEPM+U+tPqj3q6znM2+77ZJft6C2dSpNabgrnU6jAbnPnbJpad8qKNb/P
x8IsXR5RQ30x6mr4GDpx9SNtsS72Bl3HIzejyY9jceFEn9qqSj7RPlK+UkRtW1fthHfoEK6Fq0pj
Kvlv3yTPQN7ttMEQ8l1RZRdKSJtpN1mTGJ1jBv1ShG6DV9UdBrwpfrNEFL1XeJCl5uduTLU7zEgy
t84w0nLnJCneORKa+G//nNfxhl9BhiAuN/qR23ROSubGHNDlCIq0jU5VypMqNJajRvjeBiNnBN9v
USNCKeZ6zuoQr0bWqmagY4X5+zypnZdVGA6EXZIE64rn7jjWzgGmb2dqNOoghls6BT429vWgo6IO
mjEkFulC9LsCGPJTO5bm97fXb+fKJlijiQHjVySp1ibJMrpRt9duDIMyioz2d/wHVaxhnQi/Fxcr
kuxhBe5JIQxBQdXnytYjrOfWOnQLOstd5zUFXpyuE01h9BRidPzRrho1u7fSMJ/cEBB3GiSo4kUB
Gue55bZ6XWgHW3In0nAFCPbFsxrGFnQ4z1PJn8gKuhI+9oKbn9v3TXWuGu2IcrEzFMtF2Y58G9b7
tiWwruWacQotsu3cvDQoCJ6kopL8rB6ONKB3Pj88KyaFHgVxagvya8Z8lGx5YVYg9M5mAqg/rqyj
lG1vFCpKoj7HfEgLrjcZmDFHxbbQDqTVcDze41ixqmt4EKB3RhEtfJPDY9Kren6Avsg91KLL6z5O
9EA0qi69mcw+jpPSTd168cjWACTwuuZiExfPJpNfakdP0kTXg9IejEuLQ85dXc1HelSvs3g4VfT1
xGfhGt120Rc9o7jLwaXMXlBIlbOverzcWdq6noo4OSWheY5X6a+3j6kIqpugK9wv6CxB/KbGLQLU
iwWsLeSJcyczAovIzvGU4k8ZZ/m73ZaKH0cxn+3tAXe+GPkB7HyKjgBZn9XqXww4jkXa4WUvBTqW
3l6tCzPozrzNdkN8MVQVHZqKdO5RHZc30xoxZJatYbUCzU6bixMNRaDNFM5unQvyV0AaiHMECWLE
9eK1Rmf1JNdOEAlj4bBC7S1BkOX2UWjSkzjBuiEV2VJYx3ac1SWk3meJ+uSgtt0PM6M5evNcQEfx
ZVQNLTS06K/nkqShVXZQCQLgANGneUBBHQ/m7Ou/GEV8HBx+xIw2UWFqjSVWlDQM+m6o71bbiN2Y
h+rNrR2hAE9IAP+IssBWU4CMIEKOJg4DxP1kxPtx/Z2i8oh99frogDEQoGweDNCitnVEPPx6pxks
JzC1RE8CeWq1j3UUCXdWOhaYEDvOl5tXD1SDeOBTZeIdvCmnlZm+auj2O0GZKfZ9KGfjyWy0o139
+ioS+p3g5Z6Zh4hnXe8Eux7xLc6LMIjXSiJlXNLLiFhAMKnpEcHydTBgKPEEAsDmoP2weZ0wz6ay
9SwMQjupftFuTN7XGBIftL93RxGqC8yFMuCWcuOETrVO2JgFqtxg4afA7pG72Hp6++PsLhu1MlG3
psW97fSldgxwp2YUu6vDM2DA+IKhef44ifrr7UMBMYSlJo7SKzJeDDC/0iAZ8EmazkNV0/bKEFBj
3uMF+/ZQe2tHWODh+FwE3JaWjL6b+lqmuVbigP4eRaPksqpJdDDK3trR86JUzknifzf7IGvw4Z0k
csU4tOo7QPXcPZBiTvlUDve3T4jYAECBVEt7VaYZDTR/THkJA1iu2UlFkuZi4e13e8yGsMh1zX+L
oti2wijjFdrbiUZPMl6zb1k5f8UqUT1IsfcCEBJt4vZh2V6pJY+SXiR5k4RBUyPERJ8ue69UcYL6
k1x8seS1vLt96Si8cIOxv+kXir3y4uqOZVzNu5bT2ptp9WW0Yu2RMFH8i6WzUCvmooMhB0DtehQT
S+sxzflAlDPm86rheKrr622eJM8JggZfTbA9hVLaK3lWs6Av2U1hoI1KcorkXHqM9E66a6piuty+
bNynz03j54b19YT0tlIQBmGohhQTTlK7PCTgmo7Wbe8MvRxmk/K06LWnRb8SFKpefZQT44NUYUtS
S5hhvj2hvX3HARKNQPIS9vj1hLC2XKyuU8Ng6Pqvo2alEE3nyW2rEasuA4r828PtTQzFbg4RTUEF
5uz1cMvSr4VR6NzmmW49dUPW/FaFPfz3MJmPQPhika7TYf358gMzoEEV1MVvebHFe8Sp9BU2w8Nq
Ge15oaL5szOG8M8inUtdzJCH6TxaTXSwpDthFu0lhA0I6YLKswmA47QaeTaOZmAVQ3kuCV4f+9nS
fr69kjujoKnGnYEaIbyaV94dUl/kSqSZQRyvtatTkDgnfaXePhdRLAOaLmQqqT1er+HUtCGVGeai
mHktgtH0GDVycgD03JsL72RQg4CoKW1uNqE1RzUmNNRnwjUdvQL41dlsrSOq2t4oIBOFbCP3LMCu
67kY+ChnFcT0QFZxULZjJaXuHjc3vy+5w0m7oaei20g4vx4lWdMI2dzGCjCiHd1qssNzL+Sq3/76
r88Rrki8IziwLBjWi9ejOLEpmUqamUGlruOpKCvnkf6sfc7j/kiX8PWy8d8XRoSoHwpJ+M2E9KLO
c0muzaC2Zu0kd9iOcftXB8u2NyFhI8odKER0t24ZXa0auaMxSiGDLokTDMmccZHdCt+2gz39Oi4w
FZHUcXB4BL3Cws7SpKoxe3oZ7N+GTArGuPkVWcMjlMXaxWbloES3OzXwvRwhCves4vW3EkSxeJ2Z
WlzKqjfb0/jFblTjXQ6f8XT7tqBN+b+hxLd8EfJqxcbrOxMHSZKXp1nFcSQp7NLv8jg5mNXri4PN
ja+HALbj8rq1C1QaNM+KzDKDKTE+GVb7S4u671Fndy5gol9vT2tnCzIWCA96ZZQgtytYmLnltKJ2
l8DrcEEUteehW4/i9s53Erx3sgjQOCSvmxfZMMyO5OizFVRRH69ek0gGkhhzpZ6oYtoHqeveYMRk
sgQySpTRN3VbWcnttItMK4iiOXclwE1unq8/x5zjdfPiAWOlHMkKEl+3Uu/TVDjtFKt2sFCS9uTc
Gi8tveuDQ7XziUAJi5WjAMWh2kSJtrHmtolXOwC173gLSjYnqa3+c/NUaEgJ8V3UpXjUbk4SL90p
yVVqAUrbSxhZ98VdXqlHXNxnDbbrxIFXn9BeomtDFXeb8E+qWUkQ5cgnKdi1QTmN6ecWCPvTVKWW
6TYwZVXfsYb0PeYVeXzK1nyOvdrQy/HUaI2pcugK/hUlT8rpuz6tteq1Vrh2rjn1qhWwA+tPijOs
64+IuBv+zKV+kXoXjQKpCt0pjeLke1y1SueBLLeP+hRia701vc09qBczTEnH5glNLl4E89ihBaDN
4/20mOunrAi/lng8UZZPsg9dl+R/vv0Rd3Y+fGsKyaIyCiZ5E6P00sYhGTZMYKAA4rVNnV7g9U0P
UW7+vH0k0XgTVMxndvV1NBztUFvQcgsDfDDskz3K0pmqtUVlNI4O7uOd7U8iRmNRKCCR+m22f2in
vS4npRRIURGdQzuvfdagPThke0sHQh7lQLF+YOuuJxS26irVZSIFWt0uF3vALEppot/1Xj6y+Nib
D3cV1VaI20BBNrFw1Ap0zhZTCqi22qdxSjIDxNA0HwEt9mZEMQJ9ApIMQc26nhEdmbjuqzh6sKyq
Oq0423yz7Ki6W1dr8t/eDTtoC7YcPUkeuyTMlP6vx9IaaaUm20qBMs6PxN7PrVZ9XWoc7ot8SV0T
M1DXLMvPuGT7+ih9jeflqDay/xuEJh6q1ZC5t4UlMo6mVcC2BBpOGH8ZiGj+PizyerIR27jkoem4
StiFfla01mmy1faTPfSKlxLBD97/zz3PTRSgWSk4K8L+g2v1ejWs3kBUgYL6wzrCc/X0FRGirxkN
vfiyzNjH/pDzOfyz1vGGuO+7yIE6SdpRR66SllJ4IikMm7OdZ2rjhcuYS09dskj6eYxh4JzWpo+U
AHCm9BVajNN/yJuhSb5M5iBhDtDrZX/OGrlqvLwvrA4/hsVqBgDArRwgXFur7zH7JpbKYdKeDSdx
8u+TXs9f01ZDnry3bejNSj+HzUkLky57wMAHoC608efGlGmt9/LQztIT+hvUAdxGatr1ndHbcfGU
FHU5fqynNfpUjn1kBEoRmvg2F6XzFKf5rHihGmXOgzY5Tv0tXxacFYAySZOba7FTF27HozP7asBm
Kv2RnKE68XCJhxMPpbr3wip2wKEq8zRcKrsvpUdtsvLct+vOzILFMvoZQ4ZCUVxDUnkV6PbQWF62
lNriTvROrDvIFH1ku9QA218pdGPnQuuwd0irlDnk183KnJZehYtnFORy2S0frSXPmk9qW5XlN2lu
Z+1z08K3/QnbMcrPuaK2yocZ4pPlpiDpa+W0pFZYokY9x5VrR4hc+p1RRHp+wnTS0B/QJSzyRztx
kvoUqavBQ3Y1c8W5PWSiD0lhn8SE4v42A4rQmumLUAmDhc3xUOpAt7UiOtIMfd7Hm30O1hR6FhU8
NDadTYRp10XKY+wnwQeqyoOa6/3XNFYmLwkFxBu0xHjfj5LyCa8w58Nay8NTtFbZx7djz044ZXyh
MiMuPfQprg9bPWtNM6JaHViZbXgKZfFzqjbTv1hRYaZC0UGo+G8BT7rSmMrqcLOaaWx/QcQkpk3b
VAcNmZ2QLSBI1AOEFQlvqOu5aGo5OamaRQ9FGEIscCr1i+huP8ZKJB9BkXbWDdQGPRJ6znCetxde
2bcFSjySFIQyIdpTw/Gp6bNWO1i45xx4s0kAXCP1ynsaiIi6ue5SnK4XLBbYJOP6WBmmJ5lR6qZl
/I7oeN/Nzl0q2ydePO/mCaMpLbrv7GV2uyH6kJv5qQXG0iuLPyvFpSyKP/q8uaRZc84KSBD4A3kL
kn5Gt1RuoukH19rOaxa4JkVQeOEaK7T56diaZnMu69EDcM3vAyHfpYosQdxuHwuNv1fm7axADqxo
1FPFo3a8xW8WMLvMaG2jB82Ie1cvlOWeTGs8KAjsXZUMIC5qVM9oYm7ai06TmHM4l9GDbOfYZxap
H+e4T5hgBQ3zvRmOk8tH+bPtSm9JzY/TYB1ckXubjzXlgqQsATp7s7J5HWlFEi/RAxwT5VeiZIPi
Ni1Qrptjw7MuKBBmSmww9K7PE/XxJq5R7HiIZ1s/pVmruBVcwIPUcXcyHCMeNugMv2qVLKM0KWsV
Rg/5pEfUpSpoJy6uaUfEtdfbkQoOf/CgE9S/LdSqkmoYt7KePMgNdP4z9ZeyORdrNlou+gxW+jGf
nPizhsnOkZ7t67hkCsQZL3fKBHwt8c9f1D4AlOYQ46vsQTW0e1KEzJcpIpK7Zp/f/mDiu/9/sICw
SW9LIKGEdBdlgq2yhQKlUWqjNPfxTaM50xRLVf8mpU6KdljegqgrRmnV77txLeMffZ3WR2I219/y
nx8AHUVYX5LBbMWiqCexk5Yh9yt7oZqZdvV7vaxukxP4exQiPBptVF0gfGzOXwTeGqTMWvgo+P/Q
cYi+jJp0hJPZmwokIUv40Ak63uZ21uidOEalonxSZxokqtBWAx4kYXV++5tdb47/ToZRbKHZZG0h
WZWGlGG8oLabyV3ugcFQH7JEddwuabL7t4fanRL1dm4swbHahkfE5CQr7qbCjywN+5a0qvCub6Ko
im6KT//MCYgZYidAH6g2X2/4eSnJyCH9+F3VhGcpKiOoadL46fbp8AyEkPTcYdveL3T28gVjJ9RN
sK3w+jitL6VmLad/MQo3/d9qC6+yNBKnrtRk1FuSsYjfGxGedFjgTNMRMua6avn3moGXA5IlHusU
6a/XrMEyUkklufRRuO1Ohaw3CEvoeh17ERVaiHo6utQ3hd6/xwS3BNAdQhGNh809oneNPWU1Kk2d
pMp4CSfTOUsy/aYy3z+joL5MYwNJeRpC1zObjYTwiFycL49oKkoqkl1TqRzpPG9u5X+GQdhdcG14
7ymbYVYtq6YhAjbdWsO7xSoWWH0OxjPTFzXqn6S+exhGPag0425dlsxr4RMcJGt754sqIAFe6LrC
kLieaNrNnVaka+lrWtGfxxU9rz6WbpM5+XueVBjhI2O3jtbC5jYpVnuQnTwv/ZwJX+qh7t7XDcr5
lZkeuTHtTYjmNXVTqgKC+3M9IUOdU7LttvTTqTbdoTUtd46jm2WzubUof8DOounBUd48QVp1WNJl
bNj5nXiDxLyc+/dVtAzhg7QY5X9uP8+6DYuAkMtw28fdkskZmqYlAmjoILn1mLTvat64B7nvXlR/
Mcq26gbIs+4UHZm1Rq/Gy6qo8zmH6OyZw3x0517nNf/sBwo3fCDaboA3rz8SXu2IbOp55aujpbwv
koaHfGWFoQtAyHYrWAdfOBZHsLS9UWmzIFjvUI2mbXk9ar5o2ZpkUunXGhbF536GZflE6rZ+M9fC
+WOBPtS68yArzb+I+hCfhJsqBUCSjOuBGSaT+Gh8vzQfvAQ7gtEdDAsM++37BD8KIKuMQrt8syud
OFvpjSNs0DbJcsqzCN6ZOhwheHajFuEC9QtOMj3ZzWmmT5tJFiowvpQWysdBz8pzWGiN1zid+SQV
0eLNySTfozsy/a7HaAJW67j4vd0fca93P+iLH7LdRjFkjthANBKBhe9RNBWu5EifM6n9rc+mGgLE
/O32BUagkgouLTr+bGZOMBhTNlDl63UTn6ZOHl2ja44cyPZCGC8lbPgg8ojc53q7hEncmLXCPgUO
PeM7mv0u507yL077y0E2e9LExMhMy6jyDTVBh0JfgMshV3bXWsptTfy/TztXHDxP6insys1nglmd
JKZCYNFMyfmKzGLmamqYHgTJ52XZviReDiN2y4snS6Q3lONyTtk4TD+U1fRKW/3iyMkfltydGyl6
B7L2Qzz3bqj273NtOpXSX5V59ADdi6ICSMJlDr6NRO/6V8CJU01JqchPlil8SJ2xulfGrA6GsTcP
3rpi3bYTpo7MfgQQBjR5c9XJQ2VICDEXPr3vv5BlknjCj/dKOX9Lm/hIrmV3MPqrlEUEa2ELh1fM
2S5jOKT+ajVd6jpzJTX3k2StpTemiTrepRl52UFSvreYz/gFXCkBkW8rSVY72n1bL0JfcV09C9Nw
ryuW6BxN8lFDY+/QiduckgeqW/RPrr9b3OdqrY9IFxdzTZV7Wquh9QyrnOLL2zFkd05U3Mm2QPbC
oLoeaDExV82NtPRncoZPnT5p57yvqGppy1GHa3dOlIVpiQtfs22gDhtLRQGBtKvvLerBZSRdjDU3
DvBGexPibgMFZBKyuNSvJ9TGTg8Ovyv9bCRhRtAu9pJxaM9dIa0HF9z+UFSwBH8BdsbmI6XV0ufV
WkMzzBtQZ1GDL5wXobsTu+qsozj99qfaWT8WTUgcgpUX/kvXM5OzJo41QCA+QGxi/qIunj3p68ET
d2dSvAghBAHZwmVwGx6VCQi2je0Fms6mk7jGMFX1fTdUGviCds6ODrL40ZuoIaDyAlTHtnhF8Z/H
2CiSdUxhlkVgO23QGJEbR1lbe2YTavn7qnZMVFdAo7R3Whjb3e03D26NHDFUgomTW/pbZGDTnKpa
6svFMnzs22W+TyTLvlPJvL7d/AF5CLAlUd4EdLWtBpbKLKkog+V+YyhFfN+URvUbsSM+EhvZ+YTU
3sAeUsJCaGpLg5qMrtCsTMn9fsGA0kLh1rdbU/PSKMoOjsDOnmQoXr8cNQj627ZErixmnuR67s+q
wYzGubirnPlmzzsgd89AJMgovHS3nPIC0IY+t4xC/7DwxkwzwFyU/en2zwMOCUNbKoB04DfHWR/m
VmicMwr2Rj/xVi08Iwutv94eZe/jgDTnAnF4PXGRXJ/idDAHuZdQQw0LJ/2CAr0NH0Bth/tcWqKD
TH8nIyVpIzdkHPriW+XEhXxumIDVoHDS1e/isuWNW/ElL40zAl1UeBqi8VMOB5tiZ4qips7FTF4O
gHWzkBNWFbKTZAgs5+nkdWmdeqU2YVGgzUcl6U0L8DmbM8VIopgpBIJFovAizWq0soRpHOY8MpQ/
JSXG3qE2f4xl+92eCstd0cp+r3j6wSWzs+2F1ZhFTQZgFIWK61EdGt7psMyU58rRuqympJ5NrbVu
z6iAT6BRiIYobJVtLdiJB2rVY5v7ibVmLjpqpTs56z2SlAvt1PBfnGVERMGCAsFi12yLwtYAFlh1
VGrrsV19tApTT7yCUtt8fvsE7C0ee/LZwALG5rbqOOFAYutYJSMlHg0uZj7VPQYM/UFcPxplU31G
pHCOcETLfbmutDs7ROdRM7PpoGG6Owq1MpIAofGxxeqiToOcilESamve0lm3AKQ2hu709ortHShR
kfvvKJubfzRnfroC1CAcwtEzk8r00nkqzmq0HklevJ6Q0FgVPFqhbk/l/npnj0uZyFZualhgz1Tu
kW74Vmqz/fPtCe2NIgCLwmaXhs62n1OPfRwtU6f6IKoGN1217gxx9ygO7QQHmnsAcgBI0hqgFHE9
mbIdpmySEsWPZN0tpeWjmZeXpW97N5FrP1PTR0vP7gSrFTukg2xNBJ7rxAayM2RTRMXQ+gHiej22
FMUVFmX4lueSbQ2XrNeyb1ohYZKO30kZhEUW3QbsErHQFN5RFDW5I0HDb7aJqg88vyKGtAenvwPB
O9Odi49kZJ7vweuZUbPiRmZiEH9e7XnbSaPBUZPGd5oUFyZHZGVeHg1dBhG5KOOTYWKW4c9ofKV+
nw5De9KyIWxdY9Ly1J3qSFpcOZ7zPqhyRZPu4hH5MVfv1ay90xF2ic4Y8XWOm1jZiBhSIjc/EoQF
/hqVpS5OcFj4/xc6YCqX/LddvLgtYfwXlC4yrwjVvLs4Zdpm567Ssp+10dnSgeKy8vpipWcNHwm2
uTAR2FYMB1K3gfIdpR66dakXV2YV3UuN0WP82PcRChgYME1o7EzJh15DLsabpnV9ClHtUE6kBRHu
S8qUp2i8lVl/6pph0FxKkJHyEI6VlXhqofVH2PjXUUT8aJTYyQag1W0lnHWp0pIIjqXfLLL10MVT
4pbjGF9kZbitIy12IkMJ/UHmQlduW/ozeozCyl6rfEtr6lM+rIPXjkV7cD++jiJiFHoVgvUB1G2z
3/Nqkuq5lSrfzPvaRyC3fx+HtXyQzeyOAnuKZx4sN+6t64PsjCOPucSu/DwqnHcLZPYLjgDh49sR
cffjIJhFrQZrlle6Elpay067Mpcyo2JZVWXs0WNe3YIa3+ntoXY3rw6eBNg41LotHSO3m7IZ1gqp
8D5vH0eQdV+6Nh3OkTEtfgvazkuSrjxIRV+/8/hW1DHoXnGvgCK/XsW6aBYV54HaH6dZ/WJyOd91
XRW9L6zIcSNZ6i5DRQ/SsSTj7u3p7hSIBYtKgNex4BC6DddDN47VSSHCYr6KYlR9l3VAMDza39RS
pr7pvutGaPxexJyYu2mU+8Rb8jA1z/MqA9/raEGYBwnQ66tBsFOAMQA/p9W2zY97VExn5GwqX2ln
DKgLJ8RPTikBrzVxfpnqfP7j7SU4GnCTrspKHKogOytftrJPw1gaH6JwGj/LRra8j8Ijf8bd0YTF
kAM5XUgVXK93rYZG2w5ML87K/jPircMnXS7Np1EeEECahoPvu3c+UaQX+CjeG7TZrodTVj0GaUxY
s8cq/K3DksSbsmQ8yFj2zuffnGeYclyvm/0rpwsSejJhRqFLeE7mTPqSzVr3uMxS9P32rwVSTSbh
c+gcbjW6wqTW8S6yGaqtp19Oa5d3Uiw7yPI6tm/PUXFAu9+bGr08EwkrGI0cz+sFBIzVLE3UVH4N
GeexDi0Ek/NKOytyatzfPjWBraF4SlKGStz1UFISjpJhU3uP6WoMeBmtzuwPGPHObu2MVhTIleSk
B7f13gahHk26IpzRIMReDxqHkppBqOSy1qCFum1htfXDhMZj+XT77EgyCKkwEzjWm2MmFcu0DFlR
++jJFl5mRtGTEcv5SQKaeJaUfD2Y2N5BA2TLdQ5lhibb5sOl69qEo8pBgz8leQVdosYrFej4BZY/
wbKgCHFwF74ekducfSmktij7bMVH4mWdF6cUW7PsOzdsnMXF7ffnYC5fB3w4b06h+VhIX7E54R29
Eg0Cvxv32tQ1/riqZepZ7WycRmexfhlSZn+dU8n8+PYHfH0SGFA0LMESo2C5PXl1WNWsZNr6Wgfc
Xe/k7nNXT+0pxjv969tD7a0kWg0IjgpgIGC6601pap1OSDZqeN919iXM5z5zw1DWK1flRry3srQt
Dj7e63OAGADYNmH8CiZh6y4BTt6Sk4aPZ0pZcjZmPTutaK4cjLK3htS1aMbiL0dRUPzzFwUZMnms
edO59iPMbEZfmublR9FI9noKNS09+GB7UwJfTrYJaYbm0uZol0aRjyPdTz8GU++FcTWfWieLb84z
gXq9GGVzziwzHttUqhofLY/4VOqJdkrn7Ig+/zotYxQo33wigMqUw68XbtbXpG3mmd2uNRg3LKry
G4K++nky2urTIintBOgnnA9iyO4KooBBL1To0m6BZvEEx13Ky8aPqqqBeTEa5uAZEXayp7c3/N6+
EBai/x1oE/orLdIyvS8av+jDPKg6QzoPSTV+c3r9SKv4da7JSvIiIMNyKAo+25q+2ILWkJmGMZq1
bywKkoRVViverHT6qVQkejPwMuzLkOuZb43FepCN7H5FIUEm+lzIEW6maY64dmnoyfplYtwXmvwf
vCsQP1x6v2nTSxJNP95e1t3v92K8zQkY0DVak4bxzLAeTjrOA26mhvFBJN4dhboC6tzPXIvNzTaW
FX9ZfLxxbEuPOvIAgg8ht7fnsrdFQDHwwcBKCfbx9QmwklXV8lqv/bIcoju6hYSqSBm/tNTFvrw9
1N6EXg61iVKDpFVLYbJFhiJKDU8DuTF4RaOHT/9iHOSryYbJsECnXk9JMVoLHNPQ+HBs5N8BWGbw
D6YwVs9vj7N3nZB6QEAHCkZ3aVNyl4Z5TAskhn2IV8tPaVhyane5TZ0FQxZfahftKFztfSwyCrpM
4OjRQN2Eq0gxUd5V2RIYxsV3Wtkad3oVzQ9qpxqfb54cHXdktIjzomq8mZyVhBq+jHPrV3rdY0su
j927elDW9ESfuf/ZoDJye6+VxhlPM2FNJtjCIsS8CCGDnOT0iMDtFcVs/iiXeYhchOPLI0XwnRIl
6RSIPZEz8hTaPsYteSAS6XPpS9ngfFZqMzm3dtI86HITvgNrYH/Luia96LNp+8DunG/GIiVHTgs7
35JSAG9joQMJh2mTjESatoBvBXZp5kA640GqLssIUdmVQmu++bXBhP9/rK2CShli9VYlCis7aZK3
OJlJHtlX3tpiHvz2vtmd1nPnRHDDAJtff0StLDori7vKR/qvv8PMq7tHRyrEGalOD2a1E09wVBRt
bOIjKfkmQGrVOmDAsuDim+AHq1ph9XmunfjmbgNk2hejbC6XZMBuOykGYUucmnezVc3fS0xWDo7b
7lzYi7SCQO1DsL5etnm1Mk3PmIthwcNp4P+cB6ueDq6UvZ2PHhZUMzY9LFV9Exp1HMdQBmHT6ePw
tBhS+0mluUvvIXYHcwqadrpMCp7hiil5q9b2Bxf1ziwZHqzS37JS28um7Yp26Tv2oZSPSecm9eSc
9HyobxNhEqVQm4wOsoV4UyivVCGnfqlNuwPZBv4r9h17bc55J9suyHHtPmzz251EGY8nDNKxrCnp
/vXXm0aKzPCeSnDbSvZjTh35s7ysR2Ike6v3cpTNx5PD3mpbMyz9eAzr8zDVo9cX7V9vn9+9QdBR
RfOEyg591s2hGnIkvavIKn0VE413pTyaZzbDEbdod5Rn+VHA9SbDXS9YUyABkZeEegUkysOY9/E7
Y5jNg4RjJycFas4n4fFFMXnrYhau/8fZme44bmtr+4oEaB7+Sp6qyq6q7ur5j5DOoFkUJVHT1X+P
OufDiV2GjT4bSIKd7B2aFLm4uNY7LG5GQRFsPUSJn0WeD98Mswx+wFOW7UdPWLgW5UvhP5HZjsH+
9kJeyQ5W971VSgrZPp5K51PEvNBzxryihB1YT/USJ1FTT8+mqb6Jjkzh9mDX1tOjsgl4m+4eNbPz
wTynhlvZgkrNqqJ5qhIXOd7OwMTw9jBXgjvV69UZBOYXoPeLGxrm1NCkQ04RtU7nHyO2UZHUy2KT
6lnw+2+k1baHKgs5HEWPi6GCYFBFp7PZceqpfkD/MR4qx/19A2yKU2BogPsxK14u5+uG005Z4QHA
PuxN7RiPrbMZq8F6rpSf3Im91z4RJSM61sDJKBuu//w/2Y1ES2ji0if0IqO3qcZq2SzF3QxxzRrO
+4RMiPovSpvkbBRyzkdJYzHWaRzUkMz8cTMFWYQGXdh08YvrtX/zqs5Dur9WGMBxv7M5rk6QLYAe
hLHWji7WMsAJ20gbvljTdW3UGoP5Q1NJdedM3xvlYhmTBdHIsmWC5eTkKdxcqJF2XiV3qvdX15H0
EK+5NTxdenrVOMs5TlNQNK2bEXiBPmMTAIN1l6VqerW1NH126dg8lsFA3mi7yt/ePmpXYtdazqe6
zorCL71ICHpXGXOaQuCaiiw4icTIt+it6B8wg3JPdVamW98T3p7/c3BPe+XKKV+NbVdyK8cCEvfF
Hso8CP4a8NQ+8NpnE9LYNyTknB8ic9Xvxy2iIwhmUOH0di+hbK3mSNlrGZhRGNLbTJniWc9N9/Pt
tbyyZ85GuYglXVKkllEAgl2atnhKdJk4Bzdo2mT3fxiH4Eu8QqITFNf5wgUqGzp8GtY02+lDC9JH
GxYzGs53Ttq1D0TLEvwVnwiw18VJaxpd+BONnr3qxbacG3vrj/nXRorfRw3R5iXlWBFDwEYundgN
czHYDAyUpXXwlHbyJTaCe16j12aDdpyFayaas4T781XDmKPOFL6fe0vnKPWNenEXN91UKp//uv19
1gTpIjiuKkn8QRGYx9/F9xHDPJiiMxhJDlGsYBtFltCtbaH6XkWl4dchEPdmerg97LXtR212xTGi
XwkQ43yCyNYrYklW7XN3ckPfaIqNbVb3VKiujQJlini1kuxoZZ2PUi5BgdEZ6HUnr3JcUMxxl3l3
M4Dro6wSNwgJUDO92HqlAptiyb7a+4kXh55U4hVr7+KP2yt2JfpSTqE2ijTdLxPT87n0aGM2YDoY
JSiHozajx7R1IAd/SwoloiSV/mfNgdLvpIlWhb7M78nKX9mTFLZNZL7pgVCNuPhkWrsYvMgBtC8L
XINKwYErrGF6mqX6PZGRX2+Vs6Eu8kThBLmVpxBA4f55G7/1/kDeML4TMa58NgYBo2Ryna3x9nxB
VWU3ZU+3aJ+ZpQTL3v0x6Il7uP3Vrg7iUZYCqYSpyWUC0BidWY0Jd2atpwCVECfaG2T529ujXPs0
SDKiu0fTaL2mzqdiVVblJznr1ZVJvXpD9Vo0OGV/zFpt/Hx7rGsz+pd3zqGCtHfxTMksaXfIPKzs
CUlfMVjpZXrS/H5Kwy2Nb9kKD3FBa5zPSGpz2wDGYLONue+Fhi3LfYGI1c/bk7lyqAD+8fpeHVTY
AxeT0Xt7avJsINfN+/l1mVNXybAtRgirtnDbLqz0VM2bQHUSpZU0VU/YE+OrGt3+GdfWlEhI18Og
rkjmfT7bpmuWVIxxtV+m5OecZ8azb2TVne7RtbnSMSUMwtgELXexpFWng2/ELBNJCcyW0QLzo8Qb
vjhO/yE1raOVD6ehN7HINZY7KOVr25ObjIPG/EDdXOQaIyTqwagqjnPjeBueY/o26QUYcFmUd07C
1Un+AnzTcwEXfTFJCP5LY7jwsWKn/0uW00Z0Xrvzgvjb4i07TJpeLGV9r+zyzqm4kpr+6knQMOB9
Syn6/Av2Kk5kUUA6i+tOYrjlJMt3S5rdm99qrfeGYm7u7jJIOu2WYsK83Lkcrq4w1+jqirAW/y6m
jRiIlqVFUO1hl2CRhDzEECH/OWwdEChmeHu3rnO5SBlY2NU2fNUUfaenkdmikJ5FLmxkaAK6em21
cI4GK0xsnvZe4WDScXvEa+djPR5r4YCn9iVcY45tcylHtu4kVrmGWXPQI4516/ecjv69d3jM014y
+S8QSc6/IhQ0pc2aX+0HI6jfKndYIh+s4u/XaD0wYLyAeGXjYnAxiq0ai+kA9hUZ9D3NaZpjkk/G
nZNwbc3WM0cyzH1Ntno+F3vpUmH2bAmBR/SmzJpkj3OG9/H2l7m28f47yvor/vOCx1aGNjtKjvug
C/K/RIP4RBAkyY8yHvXffxd56xtsJXHjAXKJMnEqTTXc53wc1QWbUTbJZgGw+/vvFQQaOcaYsPKf
S3KgjqwmIlcsGx3d4i+3wVnOFb719+1lu3aE6GSsLpgrbvRSopGqR7pwuVZ7gDM/IFh+NIYuiMpW
G8J8uoeEuJLiMyVKYc6aVL1T7YARgLoVehb7eeiesRyJT1rlzh+4EN03mAKAPKzhzoV2bVvQIkD7
BNMMKvgXW7waG09zPSqmdLRkhIyQEzapsUQr4ji8vZTXZkdFAjTc6nbE1jjfgalRDBL7by6XTKm3
zGjrMuxNJ9l28RJ/7dHI3KImcu90nU9wVaRbQfVAS6hngkG/TB4bBTjP8dR41KpRDz1nCKJ+1PaB
XrV3tv1Ff+LfobA7g9pJ2sVfL46Y244Io6tsOsayAXgUz82HvPxulr6jwrrJp2+eSqYuIunzZYjO
JrKPqbTvxKxfzZb/Dfr//1esvoZkSitv7HyZ9dj2RTWk09HkPZ+FRRCoLWI2wckxK+eYJcYPoto0
hBk+Z9/QpXtIdf+Tm9hpERY+QHizsqMm4Sm7z2Q13JOqP7/2//11VJRJ5PgzDY6L/YbsSOI6hT4d
q1iZzqPTqMGJZMlcwpLb1qRa1X5aq/fpxtZKAOdlBfHjtxKsf38EqT7Ki/BJAPpeRNzM8UQwaP10
ZPO008ZFmjOsII8+GDm0ez8oVokm/Z/Wa8sfo9+b9wQSzoPKv+OzI11SLOQR3tM6e7+l8rxMx0w1
D/ZQUlmnZR1VMLgPsrknX3Ce8fzPaKuP8yp0BJF6/ST/ifxV09m1l+fzsYV89ECXuCmjRKaZG9pz
8uzrVYOenlgb5CVyyLfP/AXv4dfgIK14cEP/oKZ7WY6LszyNYd3PR94n1a4rCidaXFAGYPGaV40e
fWT1jvAjKW3ph0ndirdA77Ril5PKmxtBvfloLWO3T0o1bs2W1rpYRGTVzb1AcX4N//tL6aqTVFAc
oHC5frT/LJOvjZ05z918DPg2O9VaXdjn9j2Bxiv7PwDuuZp18Fyi8Xs+itUMCEmk2XycAew/Y5zZ
7mSdGJupXmy6YgX23sKRH+kftD9LL1Nf73yPK1sPeCTcBNR4oKBfGttVnjUHTcL3mBM18Wbzk62p
p1oI0tfZtiJWb1YSFJ8SQmrkOzDU/ERrULLLEFqcNG+DNq8VzglWeHnRTVu/7YbN7Z94fk38+x1w
xUOXi7feelucr1CXQeWO52U+GoW7PNXjvLxNeOyoMLXaNtnbZtx9K0vjTsfmQn3jf4bFa4n6/y+d
tounTyv7uh+GeT6OWtBEjmqLcEjH6YXf+ZG962/6RtRbT8Q0fb1Oj8pGHz7JxpkeB+68MK29e8qa
V84tam6riytwT568F6GyGwttRktlOQaTnaMHPw7SDQNNGYqNORXAw7xuZ5WVHuKRXHz+/a8Angqm
PYkvnOOLEKnrlmpNv1iOHYTSv2dLTZFnAZTvIEeETRmkp7Is7rXNrn4Ei74P25PyGUo1599ek0tp
5RyCIwQ4/Tj7iFRGvOh1fV/Upp6FhsPtEZpppqc7wmZKIc0264diNDJn44iCOkC5SP+LSMfm2+0F
uXZwLOCI64/jaXP54gg0gmMKqP+YYBk6h3k+Dahfp165nVE/PU3WBL759pDXIhKdKFJcQLG83i6K
olZc67Xm9PNx6XzrSZtK9+OiUJ29PcoF2+XfnU9Lbw3OHgyfyzp5nzG3OpbzkVfIHG9iOo1bY05A
cmij6PKHwJPmh1o29j+uTN1/NE+JZNdmGsK7gzKNe365VzfBypDjplqxW5fYosmxB4e3+HJELs6d
tlkDCDZsxi6Zoq6eih2yFv4XBKmLPwO7yvtdpUz9x+hN1clVbaKixi6Sn2PmtfO9lbqSSwYUvJEV
BS6xaiWcb88+AIAUp/1Cr9Wyvwhla5AQbVBIQ22TRzjGjGG1CpptAzjwZwEucRk04yELEk+GCqOg
r+hn66EDrhrlcMu6U735BVM9T/08MirueW/15iG/Of99rT6VgVFX+hEpCl09qiDW3gZg68nBljbG
IktRFs81cdQI8U7J3pyprv8SpeacpOs3r20/j5/KvoW/rc1Tzv++68u/jNawnzwNmlZYlSpWd3Kx
95v8/Dev//w/1+4UYBXdipTfPHfltgNvEJmqDB5ub/L3X45RqIGScnKQ3olhz11i1xDg9aM1xnV+
LLgexy3dEqt80ZfGuqdRcul4jr2lzt7lRYW2LqyVy0ssJYzkiccexmWgQC6qb62GazMbHp3FL3Z9
D40OA8ZXzZsFyZAxdvWmRVf+rZzGXBwrC3GdO9HkXeZBDs2bhMcXXG2iysXmmPCAz2PTWo5zV40i
HOq63I5SuTJE6CZ90jwxeCg01oW+AViQqU+GnTZ3ql/vHyfrj2D5uVCAnoLAP//a7eQSsZ1OP4om
wzxlzCm9hIlV7YrUmQqU8zQ6Jg4mDP3oT1jWe+3DVEz+1kt7xKh6LY9sbS4/TzNq9OmEguvtbfJu
M/LzVlGSNfQQEi+BbGmuqy4eev2IkbZRhRYeANgRDMqaNrcHene3rwMBlgPrwHyp+pyvg69rSPmJ
gXUYkbMe0urPZJq+aq32t3TEBlDljmrd7vaY79+nwNsZFk7qKnrLn84HdeGMJN64GMfZiJs66rFf
+OyINk428xBLDTcB1b6Q82rVZu7p64RLZblVOKOQpN+Z//tLh98C3gcvZ5rN1JrXLPA/x3620roy
vFk/tjZeuy9AEmrv0eAWfZaoumFzwLsv3yhon/EWqEHjhHZttBmpoAqs0LNi+05mfOXTkxHzVkER
G07P5S2YCGU2wyKNY2f18ikOdPUhd+bg3ut8PWVnIZp5Y/Xxy2qMrfYO3q06TCJ4Gx/ncXT/cvta
b3cpkMxmA43XqSItnSWOw0VtGRvJqzwGydipH2kfzAHajjMNAJTozSYPYdxSNLwTJH71Uc5+H0Ir
9HqB9fIKYpNcfBdvqXCimIfihDRi6Wyb0Zi1VzOvMEjY9P5Y16FhDtP8WvP3bC0M8gwVaNwpvO5J
FEtabHVPmwEstuBLNmuhvT1InM7kVyWTedpUTVWOXzIrt8ed6Yya9lbG/iD/9mexdKcgzjywBzlS
AeJPiVgs9yQVRsfpNkmvx9USlsVo1Zuk7sY8cuelmH66gWYlz7IlYh3rni7ynRV5H8q58SkdkQpz
rVIou3gYZI07mXJKspMPw8ZD9jrV/7IL1/o+LfnoRSamCkZod06wbHRby61vKKti2dHC6ag2Zg+f
5C0GZ2/dCVXrhzj/UFzzwDSgMlFuh2p+foDQkYjzFiTNqfXS8aVz+v5HE0vOMoDHMXhJvUm3Is0L
0nuadu9CF/UtRI8orAGuQR3gYofoM7WlpDbTk0rzVh4k6gz+vqymSmxdmn8nfQz6U+bAD0W41ujv
VRTenVNq8UDD+AN0B0aUF9dYOQqiquumJ4nzqgzjJRs+mZ5Q29vB8v3ysvtJh7nE0Z2hD3e+vJ7g
mpkcvT7VAD/8yFLB2H7Qi6kb/5z9tP4n5qXyBxjU4l4H5V2mwhWN+AiAPqIDZYh1/v8JjGXrNiZ6
k+LUTJn/0CIIColB9/e2g2X37Tm+X8o1G0BlG4wWzejL2m8wjJWvKSVOs3Tng6kFyz7Vx3Tzu6NA
4jchVYEiRZzoUvlCS0tTSNWJk96WKA07k7cRFnza26O8e57RSlznsFo6ITZyWWfqhyUOCrMXJ2VD
7Nb8Se1Hv7Y/ecMQbE1DI+2+PeC7dGrtXVLIQUYZ4hE9/fPvRHdRqNJS8kSuTy+FZiK8Xd+q2ng3
o74dv5CIZuJjohXNtO1dLt4fXdCmiI/c/h3v98uvjnjAO4lWFcDx898xLIElg8lrTlR2xUHHji7e
LZbfGKHyDO0eh+fKMoPbWq2BIcRRYr7I3xzsXijTpvKksaW2dVu1h9qfg8OQWGYeGp3ojTvb58r8
DJAsVMwoXiKBsP6i/5yHvBD23HSOPCVT7kI4z5t0G+Re983xtOmf22v5/kDQ16coTHLMUHD2z8dS
/qRns67LkwF4oo9sK3HlRjcVlfrbA11bxpU1Q/GZIvS76kqOT8uAaJ08gazSI8tLxZHSlHw2VU9n
oIABe2fAq6tIG4t+6XrcL92PdUQSIfqN8iRGHuzGUOuP0NmWR9cn1bw9t6tDrTKka2Akib64H7yS
1GkBGXka48CtomXWrWbTOgEc5bT3xm+3R6Nozkc5uwjpJJFGorUCf4Guy8UBMGOBlzz2MKfUDzKY
0JG0DPECyLc62ioXG8vJy6++qx01ffwjB3KKxFGAqJOkrD+TZUY+fiTPkwqKJsQJa/hpL9L9e5wx
kpkKL0qT0nhIFTJEtSXHDqCdzcPAzIrQbIQRWqpM9xLLuCHs6yD7mhrzUfaW9xwo1+CRr2mhqHP/
ySuC8kRJe3qaOtt/abMUfAE2i68LGLGh6dMO6lQ5n+ZCya2eun7GtrDEEaTL12w2pAitvENxBY5V
ZCu1Al2Gnam071WXY39TT4dGBwY4ZrEqw0x6VRp6Ca4/TWwYCaJBfvWxtpz2aVyK4qmYYn1fO7gG
LvDkwnn2X2raqVt+1XTyx6TbNaqYG5U+4FM2JV9zqvhvsVZOPw2JitymgYR17CrfgxaQjp377EE2
zj56cba4j42LiB+JYToEn512IItvjZnPs3bnPo31YAxhKRCrPcDLFz/baUSJqdWbBAV1JeNiB8uS
EnWYVmbJF1lqMjvW267lCeoAjlaPeCh59RcxS+9P3x7z7OBPQ6HTS6yGsU1PPVfz/MnVY8c7CKxX
4q+JX2WdG6k8SGsn0pXRjwfHK5p/hsnBl8lPp9TeAdmfxL43lrSL8LpMs93i+QW5W5+4vIg5Wu02
1my0Eqy5G7NdP6Zy2VreNKGY31d/mKptzFAXpHvD0rrJDlsxc4p6r1dZBKdnMjc6DkUigiNoT+gP
W0W/7fWx08OpGUp56MsurZ+moDX6g9Nn5rThhVDVnxB96vu9KIYBLDdqKLH6oGwU3U55Y+vHSkPi
fF/WedUMIe4yphnFvpZ0X/syb7VPVlyM//R2azmfa8JRV0U2HTeMIoXeBbs0KLxh76Q2mfVgljAW
0SzpJMU27tgdgK6h3hpjIdCaH5X/3bQrTx7BragCW1+3EVFABazYDo4MPja11Au04ecYmFkXZyK0
g2Qs9w2qyuqz3Zfz8j1Luzn7KEslfiAjRc4h0XnPNzWYezf0hNNUH+LOq3ScsXK0G0I3bSmm2XPO
A8DJiyVpw7xQuRkpIzGhZdddWf6wmrSWIb2BwVLhMNJRiPQhV29I+/j2o0Ik9ss4lUkXDSWTfkVi
eyUu8PoEQZXlsWo+WWgyZy+JPyfxY9LF/nxC/BK2ASco9vvH3qlUd1owFRjDrveKBbUjdxx309jO
5XOcx6n6rPlC/4c0vU03qcOrjQOUICvvG3IuNlarD+2HCX3k/q0L+qY3sA8sMU+XQSatMI2h2+A0
vRTLoydyvYkWgSh85ErfbekcKxV0MdLY5lA8+MvERvJxWHQbKoqLRfm5r1ztqZiz3P+AJ6eVztvJ
S0pvw0UwiL9srRiDz2neNymWZW4Dm7jXZ51SulJgcyZvfKqnJAFzUDj++FdsVKJ81tBgCz7PjpnI
3Tga5Ztp48XDm1PKnBZxnub5l6Tt8mpn5/YwhNLojRy7w67+ikWWRLjNg2rwYprLXIf6DEzvCaxs
Xew1cm1twwvBweGwULb3wZ0txM66YLC9UPd6W25nvlsfBkvb5o/gYCq1Kc2qEeutVZB4O6VItqVr
D8t+ln1ZHeOkx7snzi1TPqjWMcfTDKUyw6Gg0inRNxk+pRXybnEo0rWSkS2Nbr46LpsC378qWR4X
e0yNva4jFvdAxR28rFooPYRuXrZfVnSBFbpaasGQxltNvZpitPTQ5HwHEWiarjrWtWdpH4VuZu0H
fkinfRsHxKpOnhFP6bZmg7sHrymtZbOqTZtwZxZEXJe2WL46SePGgs+b2inRgtJ35HX27ETeCCCV
MxDHphPVo+qcTYW7Wrth049q64357O+beepXuRjZZK+xi+Y+QTRXc+hXhT9ihFGayNfwCO1D5FcW
+YpHhIAPPcWJFtayI9Z1/MvEYe6hojzURu5UT3y7qTwsLdwi1EOb6ksykcpyqCSbtWja9ovK86Da
CL2WTqjXQfdDgmn7lvherG+93jHErihWT8CGhsyANrNJzM/w05YbX2vSap/OgQfRPHA6LyxEXfZY
Xg/u/JA5djpwuIUwHmchMj3sgbV912VrdyD1Sqc/6N002ZuRMKl/FHFDv6KYxJyGSAoHZujXwOHC
qcrKZTvNbut8KPx+zh86QPJTHaoBm0t6q7MmzchOc5VGbj8Exc/cVnZ3ajSEv0KCVixDv0n9fudY
wjqKFpb5EuZzjVanP9Vq2GdTvGg7lDzt5aeR+0Wzw53O+z4IR3QbX08o9pq6VFMoezuuQy3XPHM/
YsRohobUYbo1M+y+sDMn+yOabXW1c/iFb4triO57sxh91kcawihWROgoxU4vRfY105dKEIGWpX5N
+gRhw7kvVIXWzNQle20wCoAbYzY325xVWE8QwnChNjVtgPhnTZt/HvrpewtSZtoJz5HQq4SxDFGK
h6P5hrujqj4MqyloGwqYjUVUi0xpuH6CDToKp7W+LSNqx0dHevNzlecJiOzSsoYvMgPX8tgvQ6G+
9e6c2uGSAEB/gNTo1WFmTKA7Wt9JO2g/Oiq/5qjn2WZppFuEtB/V8hCX3ZJ9QxAIDGhHazWD4eCo
5TRC9R13ut+1/garumB+dqwm+OzZed0esEsAtzlRwXQjs3HiFvOHrK2iRsR4HWqq9IcPCXZ95a5A
TUZ74jKR3xKzMI1NIIqs3GEiof9JGSlPNx2LTTvbUUZ8KJJFimcz92rvO88/UgSr96xx6w6Npk7m
WIJhSvyMsLVgtqVtJ0eUBSHJEskJFEM1bA1Op3dQzqiXkZgS29zluU4qSLdjWLYLmcraXaanFflV
Awizmyx7wZTDTMoX0+pFRnk+GbqHoGtn4zFYUugK+DchOTqz9ekqzLLodqnu1O5GN4pm2Jf9QvqC
vGbyZfLZFo/sfgCmCPPOYpt7Vjk/5Uk3tDtcKZGAVYVIi4/o62QnPHcNpNPjISds4JFdPvmJoQSL
M8r4YLZr341bz0o3ZiViZut79euYQWzcZfbKfLENkrAdCp9CPTaS7HZbQnLQ3qqR2u/G7rpUK8LM
1wcSPWGkQbxEo5mW8x9J0OUIxvelhoChNhQ4AGN/iKlwXZRC7rS2oaXa+gsECQ8IO4xAA/fPLzZ0
1J+A6E3zTUtl+9WIjSJNEMmcpw5mVJ8HT06K/OdjNmbGN2ie4L5iRbUuDDo3nnYk4c38EiB+wb+9
rtuPvSmC4CEJ0qwOSfC6Zgvgzq13TZykLSadThlwcTXqi0Pd79HIESR4iJexR3iBFSn2U8nODwd9
bMdNicLQnwbOW85myvvJPgi1aJ91EjAvZOs600YtUHWiyc0t7YRJcZXtLCkQNrXyMt6VGMZhP4Mr
TL1pGrynw7JsCQPlYgNWThx9qrYp4Th4NI2uIdrHlaofXPZ9Hy5GO81kqkX1qmFK75OAkf6eRsuQ
1qbktTeHyBknDn8WkxsNXU+LZe7SwHtMqNTboaaV5pupTVZ+sJui9kJtJvo8NcuME7UN+2w9JiTC
e76UijeUdQbjSVRY5z71S7eM8I+stApjR07sM2/J2DJ1IIlE3SSrR1gKjXgg4UC7IbdjJKmNuB//
LhYTd+9VlC/ZxTTVl9CderfdFbLKrO04CJl+4Czkw16qlAZQUcjVEdmqFnGsjQRJ7Yp+PTdT5oxV
EeG7NHyw8OfMf8ZyGdTGgA2YTlHVSPkqkkL+QL3fNgg8WdxIAoHV+08Cim0SUkTVVL7hLZnHu9Hu
1seh6BY95R6fh+y50ANF+3mkN/o4myuXnVpIEL8EJFTWLkC+FhnXOl26KQQ6FrenKbMEuRc4knyr
z5qeHnpRSRcUh5V41gbnmiU9DaKTcpNXvbdEbj6RqPK3q+5ZBx9p7UnhyuGJnNHPHu26yr8I1+zp
3ObeYr/ZhRzrk5uPctqaOSnKN+HU0p7pDWhu8HdOJ60/WVnq6MlmVGUGoAq5X4eHXo4mbhuCoGgU
3ccq6HxUE7Kh+BNk4PLb9lHU6FFcp78N6AlIy0UtdcmHKR29rj54fte8sD+9SJQ8p25XAs6LN6DA
GYVeUrAatKEXcinPwIO/1WdlVwflW1P5bDZjv7x6NL3Eb1Xc/h0IkQaQzfbqn3opgKUNvMi6rCwP
+Bi0WIXYaQiGghSu6O4B+K/MaVW/oqhJMZiG8kWxu8s0c8yp0Rx4pwR+qMMM2bWTZf59e+nOSyjr
jBABWg1/KNp4yHddlGwQ9EByWKbFASRT+liPTvyd4NURbygSRIXhNr9V1Ps1IDVag6Go4wMFvygj
poRgZ1IyPzhp2n4MqMz8GctRPSBAHdyRyb3oNP4aCwwVunK4PFLWuyx91c7cU4Ro84MxYbZiTc74
NOTm/DLMuvreCsvf6poKnqiGd0910xcHXjHZa0IcvzPp9x8TtDr1MMw8wCJTqzivLg6V08VOVTHp
seof9b4QuyzP79VLzxsX63TBzmC0ArQV0wQKpxejpJMz9I2fHVrd1HgDTf7HMRjmKMkWRbVFn1/F
uOi/TZ9fR0XKBrle2GAcw/NRfdzgNAA32UFXc/umLH362EL0f729T6+tIOPwcEUEl9bPRddcG3Oq
VI6dHSR+tFEhexVKOn53vtP704CiKT013Hw54BgdXczFrRojGZ3sUIxe9dpaqR+HdZDaJarDcvzb
sVHpvD0v89rEqF96eJ6u2IzLrmtWDYqmcZMfFrMwsi+B1hZD6BqtZb1okPeXgw9IpYosnmdLpLzB
/2Oy3TbeIGmhx1udd1b/ZCK9pO0tPrEdtVVPjWaJB0A/iqhoKjQTclG96MrPdRmO5lxrtCWDPn42
xmAcn8o4FuQ2faFl2zzOhvZOr+m8KvxrW2IFAbmS9YSNfRnJYES2i26lGolUOooIg7/ijwDkK6qn
Xt59v72e5y3KdTCoJxywlY5Ip+KSZZmOVpMsjZHzHmianbf0zdNS++2LL7rhaJex/teMFh+0/WDY
3x75/YekMUpBmoo0cn6Ij53vHZfqet65enag9eJv3a5Ggytv6zvV/PdnHHYglEuT5xIiYJdYRKfw
pWt0Lmc8CZb+CZ6eWewQmKd0BwDciDdIW6niIN0SMcPfnCC0Nceizq5z/tYzfz7BCnQwHD0tOQSa
G+thMWjmphy5bH/3kg3AxqyWrgClsde55BCBNc5ccHLZwRoK/xXGLslun/nmrh96ZNxuT+rdiWcw
eoeruja9baBJ55OSq6FyY6nsoE3Gn4vWo6w/G89joL0sWntnb747CIzF/uRZSwJhMdr5WG2wKKEJ
Nz0IM263fRm7B0IziBPHGXa3p/VumwABpMsEHYWGObnXRSCLhaHrVV8SyObcyE9UrR3n41iY/h+1
x2MsapVGtl33XnUHTH1ljlBIwSTYhDRMGi8GRjTWrCY7zQ5DNxiR2xKnh94vosmf7iHt3h045si1
A5Y9gCGOz/zFctI+ACPBUfBz3Ic7ylNhbIzxnV1/bULse0iUKO0wn/Wf/6cJieGv7S9JkR9A6Kc8
bzXmYun5dinEPcHk9xNi0cBDQZ8j8QMfdj7UqC2LCGY7OTTVNGwXMNAfy6C9pzL5fkIQsDxdhxHI
X7BuOR8FskuytH5qUjcoip+lD3UysJr8c9IiuvO7u5ChcK9aHdNWBsjFhGryvEZ3KpOryflUtclj
o7KPdW38kHP93LXNb58ve9XUW6M/4fGd+YKeQbCnjmTsm7T3D+u7P6Ic1jyWVKfvhI0ri8iGQBuN
RIFtfgnVaI3GpXbPUHrtfQLWuTwg91uEhtan+9treGUkOAAoY6yvAMLixRoqxPGxhjFo9MyVFc30
cCIq+foe7Ip253O9j4U8ONiBJpcY8emSjVrT0xhdX5h7kQx9pNAhp2Hyp59rmxYhhjuDXdnshNtV
YZqc2LAvAcuulZh6h6bfvgOa/qJnQ37sdTFvb6/e1VEo2YAp5/WpX6qsG0iZUmTjO/WdOz9n2BTS
Yc3v8YeufiNgo6SO/4+0M+2R27i68C8iwH352us0ZzTaZctfCDu2SBb3ffn171OjAFGTjSbab6Io
AQLPnSreqrrLOefKwYBLza+SETo90CXt7OVIuO8Ym2LUuwpI23+qyoYqc39Nt63JmbSwEXhPFgc4
ckP090tHo8YPCE0btPo0W155SsvHx/mSghKzScQXWv8rQmFjmLkSowx2dqPaeo6rXDzlU61vuPit
j0QDX7o3vEXQXdc3UhN7buIJeplerw2XJje7UzBX9UYGIQ/K/8ACRIZ0Q2E4mECS0Gsi+7y2EgXV
6IZRoiMQL+dMq5maNTR6rexFD8Zc2/UZwv+7QHXEYzidN8uIi4Amo1uE8v7SPRhDqcSiNpkjLULv
OWNO1q4dPdeP5nKLXrjeSkIzqYFPjgQsaIW4GulFdObIaJYaiSXNba295k79hgfeskInjsmU1Cdg
CC22EtVNFSkBbzpnYTrsKECWcDWnaSOGuWUFmqT8VMAwUae8/mB0i+bJ6qL5bLTRAAVJ0w/UwrZq
R6uEgRk8gPQdg+T1LfW7tqKUius16Tie+940nt0gt3+YnVYec7eIv9fz7B4ok+a/p0W7JcO8Psfc
GDahhUT80ZFerE9VB+bIID1+psxeP2WUPwnLnOqYleJhUTZ5OfFWcUPp0gUXj0ga1M5A5806Ny7k
XsajWO4OiaL0MjVNtZ/jzjnJXybbt6PQfr9/Xa0/IxVUonSCUf7Nn+sNNvViBnIf2zxgWvB3jHT9
PtTb6u+HrchBUsjQAq5HO1P+Fr+EaY4qnD7IO4upn5HNUFhaMV9bYBJb6hM3Phr6cmjb8ZccWbOI
4VMvE1GVhcY5byL1yACS/lBPU3aIwa0+dsp4HaUgIlQBi9tDvizXS1K6YgpVM2JUtRMFM/iMPgz3
OSDcx17in3ZswKA6K2J0weIDJTVXL8TT6mJMrrLXosg8RghZb1hZXL8/rXjIjlNmVAk95cb+8oHK
Yp7HSGClzkX3H6T1neQsgrCvqUvr048+cxPjEk8uQPiHPGNlWEY9vxgOeV6QZbPLS8lA3c8ppZAv
LTo+u8etSOqIVL+A87yUpAD8qIqRCvwld0jm8jbznqJamf78/1lZrEVxqrJosqy6WCYd0qhwvQ+Q
rMstpv4iEHzbMpgQ1FCAcnJBLczoQ1DM7YQ+AEiuF7sdPuesDGJsNwNYYuTy44viZUQJiAgXwunC
mhumwSzarL0wdMIcD+4gynSnT7O6xXC45YJEt9yE2KKKsTi7SOiBziuSljnzDVp2ObxOgfJKMU4f
o67q83dqEIXl0ch1c3q6v8YbO2pJYiuUS6rA0CuunbAw+wQsU9FdmhaFuD0NQ20+wVvsmHXXBob1
VwI5YrQ3dvbGgnFGlAwAeKME5C0y5MLWqtniSbmkIhS7xLKDM6A16GVEiuo+0Crx7Cpms0XjXNz4
0n1gTSCHQevQInJcmJ3HOkwGyLiXVFcGfdcWXvycRbP+6f6e3jSDzKNsL/FJ1YUZr8vLxANMebGC
Bo743BCTfIVfH26No7tpCB1PCvgGSZ+2MAQ5Jzf72OZs9068G0OmEysQYQ4PL4dW2Vu5FAkR3utr
F6mnEkwnBPiLoRcv8O27J0ubg/N9I4toh08Ds03eU5wCyvXLk510jg7dt6kuo9Umz07Z/NVVFfVm
cJLPbqrP5YcgDKyIXrZeiIfPAMRuEnQqG5DmeaevF1h4etNSdSovAvTDp7JMc4Cv2jAxddlxJkQR
w6Z4UHjmbb2SZidVt4julnm6ZWeqMxis1ywIRPYVxfxPZYb6+LFMh+liOn17QH6m/ev+Nq+PO0cd
MQG6PlK201qEdrUCiBOybn3R0A6qz+o4Id6ZmYRhzNxKY33X5WDbN87D+rR7hFcmEyjYXzxo4UDM
7tDcsOKhm8RYv5Ze12kfc2ZDpe8UjxGjO4T6lfiJh9irf7u/3PUBkSVb5Cal+1K5WhwQJMHssemz
4hK2QfYcKFlGB6N8UKxefktqtWgDoCRE9rFElzOhobahzhWXrkICQdFp6g9ttdWqu/Hp5IQSngdo
wxTyF58OcoCbizQtLiojW59B4Xo/MuiaB9LKPNurWlY+HJ+wLBSmVGpxpPPLiqlrpkgj63pxqcMh
YTxtF5+jOKw3bpdF3Ppz8whOuFggi/DQXh8+tMEts0364lLYU7EvQrvb6QGqiQa4nn+zIBTDIfyQ
cDDQ9dpUrQYagBaDHRys7uR2Q34xoJ/u7vvczQXRqmHUC6KuK2/nQY009KuKSyCIh8K4ng+92Q+f
hjpuTvdN3XQJvg+dKlmKW5aqKmEBy3RxPD0agLpkQa2f+nJk9pU2Wc4LjFr9sSr6z69FVZtCJpww
aDfXW6iHBXGqZwGZMRLnD0jRwH1UJ/6UeU6y4Ri3zi73I34Bc50HbhEUJWHjTrY64RhANSFbj/Yh
QlPvX3wtBJnhKxJ9cTEuFtRIve7RDMsLBOXuK9ha+1MPBswPK9XauAZvOQa8TQ4URxX2nnG9d4g7
2VBCMRWRcu9D8J/gpMFkTV0ebbxot/buV1Py//8ltSA3mytafsXFM0RVHKh02+JQEgj+dd8Bb9kB
AcKR4gWlGLL4RlquzdqohcXFRh1A8uXtc22aW9X6WxsHWgJEJz0VWcy8Xk1RgdIC5F0QHpdl8MJY
l9zca4BTg+chd8OtaPymOUuVSBqc3HmbHP7L5gl1aN3cmXG8qSsPADyjJ6FXcM71JN04wLf2jxjx
5wAI2Vu8Xhni2cxTa7jT2bUZCiKcBwCG1eH+V7qxINkV5RmUZR19WYJoi9bDTsWhbZXB2o9x136z
uPT7d1R0YOLct3bjtQeCRIBNhRYxhaWakxAWTNzc424NHPVJZExAD/UJoQl3l6RKs0/MMNlw99U9
SEMWASnedzqmXE769TbGSqhkzObNL06mqB9s8VqW+1KdWzDZylbx46Yt2lO8IzSqVkowvamXSu3i
8u4cETUpaVeXpyKv+WpNKIwPteIMG5fuyktIIkgMCU9pF0i8wvXyyhQ2TEAD56JO8fQupTK8T9um
+3j/u628hEBBtnNoJ1IIwc61FSVAjcNtU6wUVrjX69Z8LYopfxJeNW1cG7dMSZ42RG2mdaF6d20q
HoDpu3kWXcYxLHYUv+tTKa/2VsThBgf3likJCpACajz5S/qkmvd6ns5NeIEPZz0FiupBaHTSl7q1
1UeDTVnA59WXPR3avssNNEo1KpzJCi+hcKIDeP5vOQyYjRtj5X6SxUgoq1MK5XFccsDTHMmnGKLm
k27Nr5mm+XEwuLuqEV96JXiwP8CdLnntkHjJ1BFfWJbGAvAeuZG2xUUQ3h/tNohS4NgiOFT8Y8Pu
vv+tvBxjlARkDM0EN5r0105ham3YTCjhXIQl9AOQVW83G/kWUPKtOP9Lt0WuifdKwnF4gQk4F48J
o2SGwkNi9OLqbQDtL++ach91cWY+pZbbFH7LCDkYkWGUHuqS122XD3H0WkVaa20Ib6y+pUx2ubCQ
nkSulcvresXWrKIq7rps7wQked8h8PEE7s/67op6fNcwu2+Lcru2KKXCkLkhYuRfSzxqqTpBm0NQ
usSgmX9voAK9MIIlS3y3g9R0AD4Tb9GK159VHj2avviRlJZc7LfXtq5Vl2Z6qRlis8viTNu7o7k1
q2F1zGHZMwYINBd4W5BOC+eJGpx4DKz+Mkx0Y4hUuh1z0ep9MVvJRhbx9ppcexA5O6M9ycJkWrRc
EexkXQubqr1ESKe+MxHYQpU0aiAqotP94qUD9E2YbDsDwdBzqef5C3mb8ycod2eHZEm8pc6w3mFq
aVK9UYIQce5FWoOeNgDSKqsved7W38ER6rvaa5MNZ71lBSglWtCEEToAqGtnVRstmEcvbC5db3bR
cbQNxYe1ierg/WvgxpeUIBBicSltzCtxbWdGbiWCA9ZeXEVr32eFlZ4mo0m+p/WsH+6bWi+JFh74
KqqBLIxu8rUplJmHdFD6/FIIhG529qxYnxpdHb/cN7NeEZEreAJayMhcrbDZU1oZBHozZlrb3BPB
NMzlIcONZ2Ef75tanW9KA6wE+r4FvpjE/XpF0+xWjKIo5gvMlGoXlcgBJsJIDjQra9/ri+/3za1W
BloMNC/vHp0TkGoLz2vMChCXZ3SXZBZil5YILTCKmfEAbr4FIb5higAPWR15a8NuXLhf1YWqO1lT
fym6cDo4rPS1y7TquSiDh4tGEg1N/5hKvIfmkCF/lV/i/6jJ7c7xhH7pMoZCIUlQIoRvZxuBifyF
r24R+lpo0dNDQzIGmMki8YT1CvNLS3WywRZi9hA4T/OUxH/25pzvrbzUX2BleFunS36RlVUKcTSV
5WTMZW5jjIanTN6oX9TeCI5If9Qwv9z45FXp8KrNbf/s5Gb2Wttp8Dej1bYKFqsTR4EHZBxRs0lH
Dw3e6601i1JAuvCmi1JDYO86+NSJ3jycwGGF/MOVxWTWulJHcnU3TTROAdKMOTpi9g+rqfTDYGtb
NbnlegiPSBRpDUFHAADuLD5i0KJPjP6O6iOOrrwfOOd+aZhbLbylq7xZobLIZEf+UGW83rWRsDbz
Ynf2A9UtJbz1S20OH3XJr2oj6w9QzKf753p5jUiDROcUawmaeU8XBpG6EhOc2dlPM3vchU5kH6Yx
cnamkX5r8ujzfWs3NlGSLnTyNyntukxv6soqbQiNo98xXelg1kqwh2tabVyN8lP86vmEO0xYpBFP
gZbLeNkfh+xqaMDvBh8OfPG3VWjmoRjn/jxWQfoUVI3xeypEfmqLzZD9lmV0OakkyRYH3n/9+Voj
qDLLEYNvaqI6jM3cHPSqaQ78OtPJzZziA1RLh/nBtff1/s4uL025ZuIiSb+Qsn5L0E2djuVsDEPv
J2i6HYHiK/s4BCGdB/Oj97NO4MFBoIxG5ZOFLl6eMQaGond563flbH9h2hTDdyot+lI6qKPeX9Xb
z7r+lJScKIBz6kyZQC4uaK9N1Sjutc4fDVsgVQE1LfKF0tj9Vx7HND5E5pCJL+5Qh+HThDjaDJk1
E+6r1nuRtvdUUEI+AWWoHKdUHcODZWa8zPd/y/XeIxr8hlDj0VpTfAbTHAZ9HDsfHhW4j7jvyve9
cIuT16VbUKFbtsgLgUngxPRxFxti9UUsGr3r/DizESemlPYyZIhmmXU5fr2/rPVhxZGBpDskoXjU
Uv83CSMtZ+gPLpWUzWcPIfqvUyrc88NW6IpJsgIZEEHgYkHI6hWNG9qN36MXu49TG3V422w3PtEq
F8RpyUjIo3ntSdiXZvRcDwAYpy1iC0bxp9ojvzKGTDFvW9Eek9KeniM7bU/0o9Vj1brRxYoG9+n+
Um98O2hunBjSF+aTLDW7ssCaR+GqjZ8INX+1glK8QxxhpJSVjRuytjdMEdBIHUVWjM76oo4U2whV
ucXk+Wk/J74ugNJUltKdbdRENrZ27SY0NanZUwCkEELUdn3n6XPWNn2Qub6aovolZTlOYVgGGzfB
MpqBiSGfd2442aDmkltYcUyAQYTxfsQUi1MFYxRIkiieUCIPTk3TJ19NAh7fyyA0l5OdbHjp+mIn
F4LYJnNB8vRlX3PO8r7VrMDxK/CA76bOfqmIuC/kNvOJaKE6zb2mvTfgORzu+8z6febjyQkrwPI5
jbr8xX6JUPWgbSxrFq5vOunvUTWWUJVFgipnOu2aEPWk++ZufEz80iVepbgFinORkjFjsU7IPh1f
iROmqIfd4Dc8OMf7VnT5Y66vdaoDeI0cTkzJYFkVpLZfAeRRdF83Bm8GbRhZvU+cqnYHBxQzF7c3
Rv80SBpoe2Wo3OJ97rZGfcmyuohBSfLy0DJvde19kkE+R3elC34b4go13wntPeWpYZbAuzkt7FBD
dpoq5y4FFxBC9g+aaOMArH0D1LCU6CS6pxm4DO+pSE5kQZbm0/GBZTIFLYx5NRvT4b1GxWU45Upj
ATCoFEpOrj2V2gbHdO0j5Og0L/BPh8tlWfQfgrmtLSvU/VRDGmhnywkvX0OE8X5zRwdad8S+PKab
TfEOW1yjHEniHQq7i2tbITCA1doKv57T8ZwgXnBqAEFs3Jgrd5QrogxBlZoUl3vs2vsnMygsOkCJ
b5ZKFFzMoOrKvdSJTze+4Q1DMILh1uD8LEeXW/zLMYMA1mrJPCR+6paw59S8PVZhHX257/c3raDf
T4mf+hhy2NdW6rhulTGKUx9cBpRYa0JxImbU9H0rq7ufmh9kJErG/BhwJ/K3+GUtZY2OzTgEsV8M
DMW0Ram/K3QmlBl6OmxI0t9aENkKY37Ad0FMWlwXTZqkBroywgdNNB+Uagz2ils+prn65ms/4a7g
LSgsLrWRm7yOCro0sY+xitREQ55jn4xRsXX7yWTn6lpi53ihJYKXKgff6XrncoStci/LYx8lN/dj
mzATJRWVdR5NNXw3OEp1pjWqPVgd4CRR/KKVQLogx7Yunmoq4NUo5iH2I7VV/oTGMf2Jckz0Ejm9
+FwZ9vBB2Mw7v+8jNz7cW/WIjyYhH8siqmr1EyIUpvAzXclOQYUMZE7U+ehrQpIH/Q8CIAhAMEjG
9X56s0tR1owT3xFoaZgh48YD9As3zu4Nf8fPie/Ad9PHXT6RURQl3ZQ5iV/pwyDOCF+Z88lImijc
Z162CV+7ZY7qHrV1h/4q6JLrRTlMZHMNZSj9qkawbRh58t1Gi06AjfKNKG71slDm5ZLlJQYCS3K+
uGSLqS+bVk5kCjxjKA8eQIz0PYQIdC3BLuvObo69UifcmhGFCo2SGcz33WS9Vka/AFyjZkX8hVD8
9Vr7Urc6Fx6Mb/TWfGCn/1Z5uvdRjzL2fUvroyeHzDDNRs7/pnOxsBSGdY4uTVv5zLcLkMJSzHPS
O85HYnEDjS3Le7JQdNm4vm4sDyVB3m2olahBLEtkUQ+S2YrbgsRtHs8QHpH5GsEC9lWSbxy4W6ak
DATVWouOmbk45UGiBp4W2IVfad1Ey3DUZ4EO0dA0Rw1tcWUjXr2xnXRcCZUhRnHulk4KQiBwa494
wzai4YTQzfQCwGb64MB6/IBCpvZBs4v+P/e/4SpGJyPlNoOLQ3RHPWnxWoee3Sd50AjfISV4ZWCu
cXT6sbhAsdNQVSqjTnyes8oLX0uGfjTnNsucjW1e32skkRbkEjIfGpnLX2GC8m4MvatcGFsb75mB
gRJ6VGx1Fm9Y4cnjqkalnjbmksZVTTpNl7gOLnMVRh9g132Dxyo+39/NW0Zk50nWwnnP1YXHJPrc
WojOBZc8ztJTPqXt3kjifMNR1n6JsDx4HlgevEBgpq9PeMKVEqFuGvqThqbFzOBwv0DQEaFsZWu8
5NoUlyZlI5nukzAuoe8erJjcMobCz6CEjXt7HCtj51mKFaPHM6RboLK1N5LC4PoML9LeBDuuV6ak
VS9FyFK/TFL9kKEU56fJDLSeURfv4t4JT5oTOYeyCYfjEA7l8f7nW6+WbJUnAvY3FzKVlGvzGVKN
6H53qDuOc6owSc4ANmJS7ehRHvSmrXnGa2/BHMUa+JHsLpCea3Mp/Pa4dYrZRwvYfIpKD+kzJY//
xaK4oumlSxYNQey1lZaYYUinaPbDwKZfUhsIFnoIgEaUNMtwq/p3awt5aeGzoOWMgtPCN+N2bJgO
5Ey+plbN2bL78pxXeGljTdq3+19rvX28cZpMRqkv0KJZPD9enKNMjJAvZXCjCqmDCwE/yAQRft/O
eknyLUViH8kj2bqT9/YvsbmXg9EjU+t9I+hV9Eyn4ilFn+DUdur8dN/UrSWRopGZvtX3l0o8HoqG
1Qx+xHeULntSvbw7oVy8FTLLjbkOmeXPJwE0AVrwzixuqXJErw32iuY7KmB6hrcauXLsoljEuyoe
xv5EsK4+yD7mkZGgaGJlkB0kU8sOoZNHSIiiMe8nIDUOQnGdfVjHzh4RbXMjLrmxi3gEJDi+lyQI
LTy+zrIZ3ctY8w2mn9BgSrNT1BrJxrlaW5H3IaHr25rAYl+7haWXkxWFhur3VEqPdaih6VVO3eFR
j8AKEEQdyJ5M3BfZWhRrSPWEruo7SdChQG7NO6Nl0OB9K+vijtwqqbEjcRr0HReLmeYZDZh+VP3Z
qcPxhH+b8Y8xzfQcqV+9RVSOioz5oVWmvtrXtYVGTq8g+XOkLsUskVTtquipzMvOfQoTC1xmZAUR
6pVqVjUWvM0sdb9pU55kR7X3bP6BPp+dg2giIlOrKb2toQO3Po6kTTOZE2gLrcbrjyNGva4JDRF0
zMT4DTn+/lni87dO0vpqgEFEqR1sFI8G1dtrMyFBatpO3eQ7gZKfpK4tbaOE2R9hNW+knDdNycAF
EDQk7WX2x2cJYgR5uVjNAix5OUA+Q3VqZ1R18+G+N9zYPOrQ+Jps4+B9i81DUzR20IiffJUgcD8h
e89AKzfc8OwbCwItQD2RSTTw95bnJ06ZF9j00+i3BTNhphrBkpjBGPsCdeqNsGxtCpUA9OroLhI5
8Z2uP5NlKl5XiKDyuRr01zRVtT8EaurPcG2UDRzOLVOUmolf5JDedcA0IVrsjEbtN4TtTxaT2fZt
b3VnrXQ/3v9K63QBuRfYj9ii3UMIcb2olr6vLrq68nUdaNUuCTPF3il1r1Q7UIhFdupHLSpOQI6F
9/CLSMIKn41WLVN1CCuuTRdtgeotR96vikm7gE9sj42iOacsph10f5Xrt8oFKc8gPsJCqHpLTiAq
owoz5ezar3Mle2oYFfHUanm+z7qs3/edam+k72vfp8/Ee0/0R1WWrun10qj0Wohbm5kfDV52Aftt
HkOl/3J/UWsnwQjfjN4irVJe4WsjQ5JlZpXPmZ9PavQdzXvnMMFUuVBPGI6PmyIhka175CdXAFvw
z7FKbpX5NK26fZQiv53K8W05wub/whQYb9iOZLFU/BarSqSO3BAMmd/Z1j/GXOtPsMrCQ1i2WxOR
105BMAbIm1Y2vfOV+JY36QXqtnHlD3RC/8ocMy98odvddFK1RkR0KKgUblxXt2zi8OSOEnEBwvf6
mwF8M0thWaUfzlH3BaW1BgFWAxFjUcZ/5ICvNuzd8BGZGeD29AcQoVmcsdAqVHVW8tIfPTNVdgz6
duadWalVQuallj/uu8mN1TE6mbIRf1BtWca4/TjQLac54JPlZ2fSoHRXudq3YFQu4zyWp/vWbqwN
dL68vVjYGgdnx4NZGoia0adSK0STO+b0Hc0yrcMnYJittmHuxpkGQkg7jmyZSsOysep2zeyVaQy2
xE3HL2pICjuUdb7xyNzYQhriiJsg2MJ/L9ORYTKRaWkZdhoxKv6ENK6c61Ba5xYM8wXR9fDhVxow
jhStAovpSMW7a4c085jqUBf2PuACxqAb1uRbZdhsvGc39k5K5AKfgrgBfHHh9s6QF4YOSdMfRQ8O
Dtnfi6BZtZH3rN8yqAb8dC4oGUctMTiCRoEeK0nvK6BYv6nz1B/MObHPbeAUB8YiNO+UydAeverx
CUlpZhu5QtCUut7AXI0FM1FY2lBrxudYN6IPdeV8v+/qq/3DCNRv5kRCjQLWvnhPwsmN2zxSej+c
wCZMQmT7PIm2xHFvWSEPJt6lkgDMZNEEyXRGtCvE5r6bFOmhzRgOYnrMA7m/ltWxlYcInTR6+ehI
0nK73jDUdJjjjKoYHfvJec9YofwcOJV4P+RZ+Pi3oR4ip+FKNYmVc4tI6aosqQdfGZRG91Uva8dD
NEXTo7QGrh/yHcq7fH+KMcuyYGsqA18+H3yOmfnZUXrmwijdw7AcSPOSukO0RK5AKeZ652A0VFFb
42rWGE4tBeuuu7S2bW0N7F35Abcb7yI7J1th+pKy0HVMouUpGf0Y3z6QPI4vWVTWG/fpyg+wwi33
hmKm7eouVgOX2evp7Ku+NqXxfh4aRPp7Lz2W7aa04U1THFKCdjD9HKDrjROh0U2Tlqq+jXxYtsvc
oCfI5QMR8EYUYY73PXxVf7Tg0tCO4m/CW+qe1+bGuUCGJWZloBzFSW065Y9+6MwvbRZHjD5SXWCd
2ngwjOCfGincy33rNxZLfEEdnBkXOMuyUkddJh/Bpah+HDE/2y4c7zlU83gfG3G18XisLlwWatG9
lOIUgKyWpARhW6JzYAf4KpXB/ZR37wfXPCp6MhwdpqAxNWRLInntmpJsyIGWPF6gaYtUGVn7zJhA
Q/h13Y0Vw3G0/0DT25xGu95DSoJA0gypeQjRcembkyEEx0D1FaMEadg7nOxCZbxG6TQbj9YNU0zG
kzwdDFEHWiRgAqWEpOtSzVfzPPhnaMfhmJdOsTfKTn00+beopBK/aNzxEpa+uN+9vJ+VzK0DPxiL
uNrF6mgdVQjru4D5Jo/KsFDwlxk5jRiJjqFmd30Ihjzi+vdEQGKuxD9sxib4hl515/vOvvYH3nvO
NNAlcGLUVa+t1CmERgbDOX4SD/mxK3UpPl0XG1bWfg5NAECFxPDh5ZYM2n6p3bqgTqNAZQSHUsWM
GIrDpN3ZQ+IeYZTEl6Abxj0Fg4fLuMwSoEEPF4Jwk/+98PU8DNuEZ8fxjdIYdngP40XNctpY2yrg
5B2hCyQNUFNdKcz2pgZemvHsvlExWNM2GHohInonoaE4L25oFI++ybLSDkhbgiFJFpZyNpHsQxIV
NM9GFVdyeliBKEmQ/nbfL1anivdRIpVBzfPGQOC6/mJBkA+KJSKsJGHwRzuZ+c7L6uFl7OZhYwOv
XZDzxNUHQokcS6rNroBztBsD9JS07lS6Y4YZkHQGoy0GxlM/sqafhgih0RxCnJf/yDX/4oVDHpAd
zEN/qj0tP4VjDxagr+KXuKAI+m9MkYXQqpBo/cXhZYJ0RC9j6k9DaxxHw2jeF1rbf+rmLQD1rc3j
haQ2LWHUtEau1xQ2cDySxmVNLVX8wRMt8+iMLZET+b7/r1Xxc+dIDeBhEgvyLC+WE5WGnngZVprW
DJ/D0bROSmw0e0Bh9j4FdvDRLpTxuVW7jWzuOhJ4M0w+zEOFewAPXLphVUD/0plBcgo1QzmDqI4I
DNtSPav2WB+EqNQnMIPaKeQlP9ipGW7kXdfH4L/2uRblVSy5dou8ofK6WMwz9tucCW3qkCT7Js4n
P8tLsRF2LAD7/7VF15XWp2xaL3VUS8WsjTgth9OUo1DC8DhmF+V1fzbMsDnY6MXvOm2enkfhgeZH
e+EYa0xQmFwGdVvaWDx1zMo85XPifLnvyzdcDM4oBUbZ55Z54bWLRUkNPaIX7EGba8c5dItd3+fB
xol5a6EsfAwzlD4o7RCnLz+1FiV24ubMDDNr0EA5sI9XE674XswNo+IGI9mFaWOfR6thwlpT1sfQ
0wUDsur20/31Xl/oP78DtwMVLaAtEg1xvd4xUdomzPLh5ASRvUs9V3muYEqB0QvaE4PEHuOP/7Rn
I+hOroC6rb3E6IXoDCYDBeuTHQuQSiGNOAbplbTk8i1ZhrU7S2oZwR8leBcQxuIcN/OsIZRvsDRr
mN8baeJ9ZWhkchSIe3W7+9t42xaNRrguVMaXTVREKSemN7nDSZhMZK4aFB92oDDKl9Bp+6/3bS3Y
xnIPWRgtRsIyWYlf9koGmsBamMIUsps5KJ/Tvg671wk67nCKIqc1fpsS1/6gMmo83lkDUGMr16xq
HzI5vdwbzDkkZdKTgjhlYxfWhwcwGYEBAvSMm1yJFpogQkpjcoYT0y+Tj26a9sfI8x7Tvvi5fBBg
4AvAJNKEX3zX1MyUuvWwwkDCzjfsXN+VqtduHNGba6EIIF8BYL1LPcLECXsbQP14mifvBzLP6d4z
R7ERDbwhea/vAd5MkKuSlyh5UovjV/OmlIpWTSdvEF2JYmUQVXsT3bN2NxqNp+yRvYNvVzSDy4RZ
NUiyc1oaYX0O0BRrnrVp0rNDp0aJ+YFYtJr2SavENfOQKcHvJq1vtmpLNxwdaR/JMngj5y3DzH6e
9aguUfbJRvc3pkPqRzMavgPb3JqscWP/CVqQaYPcSAi47FcYAzgB02UOXjgWyq7MmmSfBeOWlfX1
JydKUfJGmAau1BI5OWjVaDcJE6YHeU7qGYifmj0bIRq2Vmts4O9leLL42IR/wDMJaCXUdVFYCBk2
UU5QiE6ZkmZ7p3P1fNe4xny0rEk8J7oVnpKmj7/fvy7e8uprs+RV5CNIR9C6gF18fcX3wkvaji7+
qWqL4EcAubg5m6boxa7wKs37zuMzfEMwJ3Wei3jowh3yxIl28hot9o6xHZp/K8DQzX2XMlqU2RWp
EbyK2nEZFocgZ3vUmtlmgK0Wdco/bqfPLzSY0m/tXCWtbxYiRC/aypl1UamZ+6xnigD+UStGcY4D
3f42i0BpduMwRPr7rCxnhm8ioxOfpBxI+aR3k51/zoJysP2OeYihdjTGJPtHRT4tOAeZUZacDiue
6o2TuXY/F0QYpYq3hioB1fWmCX3ubSiRBqydOX+KgCPuSYYfg1fLq4xEAKYQ425Ieu1lLz8yEzE6
+uSctExNXgu4Q36hllvsiHVAS9AM6Uqn6wekyJRr/SUVaKtaS53WcU6FUmYfzGxUTgOzLF+jBIRp
zezz7wEsnoMJX2YjCblhGU47ZUiybZlXLSojBSIXhdvb7snU+id7NOPdVBp/MWDsgmDX6xgwHToI
HqxIumwjbXAagnIqD7X95WwILXf1Mbdr6zSkNUOMh3E6xZWmbjx2y5sQK5LwKOlz1O8g7F/vasjV
FdLntE4acqg7JYzdv9ou82hIW9FDWfDbgpgWYptYk3/Zi7xnKutC9NRfTmrCSA0ECvvfJ+HOf9y/
KJZ3IQui2EOJnRAG5ZllvBR2uVFLDsJJNLXFHPp5rr8ExZAMu6oZvT9dq1S35Lxv7KEc/YOICLUS
ilqLq2lIYXtOdmoTMCBW2MW1ODEAcjoCcNmCTt0yBV0N8iiFXdBgi/pIb+e15kyY6h2j24lZ7/fM
uUd9XcxbiNJbGyldD0lESdBfxtRWOIPemVv7FI1junfDRP8jLBsGKTB9+cMwF87+4Q9HD5wbBA0F
pDGXwKM5T61Sk1iIxBzCfVghJG9ryXRGzrU5MMJT+xf2CLxoShNWU4SU6//lPtHhMqQB0LFTJWLn
BSv5ibGt5dl2uumYMd37y/313fh0pOPIskhhEQlevbZnCpuQXdojb81/K6oUaWotn77XLqPo7pta
5aUcAqnyIZVwQQXrSzkKDUnOvq0YceuMff07E5WCIkfzt8va3zu3TN1PrenWFpJXQaE/RVqDGFQJ
f3a4WFo4PRc8GT06c2mkMlNWmLWsm9bFxi+5fJuog5Gh4kM0xjyqwIv73KRwVFam4pxia04PZje1
h2xo/rm/E7eM0J7SOCxS2tNaPIBo6tEiQ3DzZArmBsCQVHaT3W7VWuRP+TU2kUuRtRb0CGTBdGll
CstUoPfqndJpaC5D2jAvMepUZlV3/YepCMKLOTtMa+/08LPTa83x0UXyJlKbepuMJPHt156ViLLs
006EZzGQgyahoZ3sMvnrvpEbPoV3ypeX5gf3z/L9LefULQpvDM+xMslYBxISPFO6nfGh7mbvTy2o
VfPcD62nfQrMWQ0E6bDVTgdI4OhOh4WrUI8YhNe+jJXe/eN0xvDYgDL5xDBQQWKowWFCBVneWUoc
BaIzw+jcjIN9NkRmnbs6Kx+SLfyvFXYCChtnlbLk9X5XgVkY8ZxG56iNq73apBGl8Kh4+KuyFugz
RByQNSkPX1uhgT85U1FEZ8MtjJ09inw/UDfcuAXXBwREMeG8FItCz2wJLs4AuJdIwUTnjII4f1Xu
fjTafKMLs7JCrQRmjg3VkO+ykm/qRy8IzaLGiubFxwb8714w++fRtfCTwZPalGSkWtqy1+MaQVQK
oURnJbUDlN885Y+qnYo/7x+ExfxQPv+bGVplVNrJutTFwzErhj12DYMM1D6zf8zeaM1fdScqrR0B
R/ihCry09pVemdUXUZruP+qUNPZAJOI4XMItg9IP7QiS8i+mbTNjMfS05HMpTGhufeb078JwnFvf
iPJB7GZrtqJzDwY73k8lM+V3qpGjZKeqYfexcTtY0PcX93+cnVeP20bbhn8RAfZySkpLbXG3N45P
CLdw2IbDXn79d9HfiUUJK+wLBAGSIB7NcMpT7nLxSDE3DKE2zi707gvh5a0y6SakTMytQSDQtuvH
Qubrg1YXt+iS14ai5b4ZEuNVDczufH/rRY6lG3SY2Cld/BEqLI0y2ighLvW3eAj7lHVTW8OuYHt6
N92f/VMjc8+dpi6AS99Up35zq3FG5wfX8cdFuu8HzCBevYp/aq+b6D4WhvuESENTUfl2l8dO7jbh
ijc2oocJBkC0be9eHurKySLg3IA/xJ5EobtVzAM0RvOiyWNVmGUc6O10cArrdX4Mf7b8FnXSR8AA
chNOOv9WrW2TEZt9HmvQaCN04eXBM7rkxua7OhfyHcoYcNqovZ2PYs39Mmo55amM7O84TcYU5S46
qi+v2D6bYzNsrQkiMTJWymK7NMRBUrDJMiOPR49rqLGl/diWlQG1x9a6PjSdbvy9GE55jwP8LT/S
azNkXCpP1GoQWNxdHXU1pYXXMjbZT3MIJnM5aKhA3+iAXB2FBshWoKGXtWe51c1UN7rm4bSCcPWh
FnAD1xXXqZfX8eoomzIlaBuaDPt0riytdB0rPY+LytEjb/XgLKx68NpXkCiWNhJEEIrFBFm7AK5o
h340RFnE5qqJU1ANZOBd+eXlqWzLfha/Qemhmc5f4PZpIOwGmTLbWsa1KeO+GdCAXanG9JZTLSGo
oOzOU63x6+UBL+8+qjJIO8P+pXcC6Oh8p3vVmEAIoXjkiH58tw6LdVBa3vxyi/LGVXQxNYIgCiaA
6Gg1gtjavuJfWc6EutCkt2YRG7PW6Y/2NBh5KFNE50+2Sb/4aZYjPJOXp3dtUBoIxEe0ZJCu3k0v
HXQYeYJLyW/S+bDo0xT72EFCb4YKGfZ8hZ8vD3ixnswSNOLm0YyeASnr+SytuvSSBMJtXM6mCo6J
8EAe1cLz496W1i3X2GvTI/5lP/J2cYHspkcgm2aevjAaQmchIv79F9Ul/g+uaOtNormvdMjg+mV6
fzrFXL7EtvteQe/CXkkRWYurdm7eaIlhfNCAoX9XLUm5kVa3LIWvTRBaBFk4TQOEa3bnoaeCXKzg
gWK5LHkDd1UbrUPfp/mpmrzkw9xM5f1rPyClIXILIlEOBGjC8w+YJmWpGegqxYlc6Qoj5vtQ+Fn2
TluW+u7loS4nx1ABRFUEViiV7xvjXQqNq5wtGXt8KCgYunp2vIy2RTGmiTwZi1KvLcNCi9iYiXS7
KH3B+tjPjspTZlc9oM9hSamdBF+Ay3U3spLLM0BZHjSQvz2fzGv773+d9MJvzTmjjxTPBgl1qKkk
ez/y2H1e7XT97+U1vLj7mRAYHfhHXJqXJj+Qgppyyao6prFjR23B5X1om0C7pSPwR7T67GbeBtpg
2uC02Y37lbM1MZrsPhWnQZl/mtys66Jk9bP5RDiMGNwyBUVY+1nTPUg/69K3XHXpF+Vl/gL4pWne
DW5hDT9GN6c+m5Spg9u4DpUprEvHSd6pXMLTKkU7P4PKceoIEme6PkDJW62HBWS3i8b/2DrHoTGM
b7U/DEKGFADmQIWePdWvraRvG4WkD99cYrrNHPD8GwZyXZey86tYm+majUVivFF5tn55+etdREC7
UbYT8tdOAepkmrKwKr5ekCM56/hRXQ04rFRVcfTzvmRdhfosG1Xe6EdsF8f+c3JRgxqCJbeVEc5H
VkApurTc0M+43J7giM/HxByayJiV+xFdkeXUGGn22Ycz/CYdDbbxyzO/Oj6EOQJAnCQvhI+UnU4a
2rRy85Ks0Nqq8m9CK+aoUlr5VnWmiBxc49702hg8Zzz7r02DKVDAq+HhgLROaXr3cAwgSNxVFhzR
pPDvXWtc3w0FYcbLk9xRUrfnAgDORsMHXLQh23fftwtKGnDYAeFYHaj+Xl/L3gmzbOmsexqtagnd
wtTGn2KwtDTUa2+t7slKG+NBmZ2rh7Ux+TBMNVcoVJsKLcfZwpyrSEmIsGHneTO68mWjZ9FU2jCf
u0Au7j16ezJ/HKyidW9s123Tn2+a7ZXlXed2I6/f91BZISwVQNlQCR7rcClLLyq14TOyNOvx5ZW7
fBq2Yvd2n3HhmEh+nW/PtphaVBWBUqJV7BhhkC3aUy1tGTcqUaE1GOXrXHr+fCrKCCA5OQvUQPfh
GQID/jojkxAvdVoe1zz7HLRaEAWmuIW3uLyyCXF5Yak9Q4e2vF2iOEOZGkje6jiFlH8cJ1u/09V4
C6t8ebVQRCI2AgDms/v27SRzVf46CEvFfZD8y0s/RvZoHLlH9QhhKzMya+390tg3oocr323b6khB
QKKjkrz7bkWXKjWhCRuv9pLFdo7cWNuMdWSvVXocV0s9v7xPrqzl2Xi7awyXZAF4eFJx4XX6/WqN
eFmT10Yvj3Jl3yMHTkwEHYEger8bB58AKJ+WTQaiCbJD15begrWjbh3Qa/Bu3MxXlpAOLpcSsoub
Oun2Y/56E2oh696qahXXtQVqbZ7+m630OZPy99onP16e2JXl4/KnecVVCN1vHz+jCqolhSTKkkpv
oxQ/0ENlB7dih8tRIMpRG9lgcD67e5fnY1xj+/hPDHEZeN2mk9trYeKO9WvhQqzX5lgCYBTYFNHK
diT+WrkxrwrfU4wzmp0RNu5qnNy0tA4vr9nlZqAi8gfYu4m2XSgQdiJxMW9a+zgzFzONkpln8zg6
Zm7H7lr5t5TGL7cDjd+tesXeo121R5T0Q5sPnT0PsSfgKIV+63fyRMxQZm8xvy3q96oz2tcxbrfL
cGvu0wJjnsgs7vsYmu6VbmfomJwbrjz4baZF5WoZ1L6HW2/k5XJu2K5N+5NONAXILVD466PRP1N6
Y2h6nPTjFIkkyw6q8rv7HkLWDdmti31IMEfFmwzORg/ogm1esNnlTFU8TttmPvRp09xtmMkbj/4f
yNLZK8kfTzoDQuKPgOSeRNkayVDgkoB3+yTbfwyXCz42ZJp1kSim1D4O0m6/Lolt9lmU5O20PNVG
3S0nqwC/mt74NZdzpjFCfEPSQ+Piwp7SrppJs4bUjoMB0f+k9/R48rFrePlM/CF/nc8Z0Bmbkz1q
c+3vtTe8RdSuDnwrHiunWI9d76Xt29xeM3mgR6X5YeaKsg+HKZ+1R/CggU04r4ziqaPotpLxzcZg
fNGzVrp6vC5eM8IN6Rftn37Qocv7FG3tT9IFpHBEXGYKHoWqIciUDfh61dTdTDJQp/16KDyzMb8F
2eo9t6BFyyxsh1J5kViNanmkgI4AcoWLyXPl5xCER3dSKlTS7byjUqoxTo0OkvFx0HOjOI6jcoe3
VaBA1jf1mKeIGdvFeFgbYapfddX1z1bZ2V04po5o4ybvjDH0Gw3GuFIGmIAooBH4gKVW3x1SyncS
ZpKt/JPvLUn5YU1F7xLmJ4t7TIw26b8MKPN4BzKpbHrTgTwI7iDU4BCxOl7fHqUs8+Awe5O2UsqZ
l+k02iYaO0kpzC9WsK46p2aT629wh/xP1UC6v1Y6UrDfEysp9afSb/Py2CaDTH69/P0vd9nGbSOa
J9AAF7ZHX8/KmLucNmDcBZ06uL2RRpjUqNPLo2zvxH6TIV3EToZiS2tpF7S3Q5MIbgo3XiahfiNE
Lp/y1lXI/qjyaRWWcSxkkx9fHvTiftqI0CAGtwuDQH6vWZIHYtFUbdPDRJHwNLm1EVcQVKNxkbdU
D6+uIuE1oROMtotqsbDtEYYAhwgdnvFJAm1D/1DX/4cJbW05YCvgc5AUOb9wF1WKJisSNw7GdBPY
cMtjBVL/TnbL+PHltbs2oY06BBtwM43Zl7/nou8MJX039nAgfNugJfmQOIF67bXuE75QT6WFRXHV
2iNrG70tB62etHgsSxNqhZYcgPoZr102kHtQrOHYbOjOi7qY8FdYHJPhxb1fe//Q0kwOWeMEd7Pd
3DKqvthyDMU2QMqIyIz+xBYS/PUk6mPHQxnUPu/UlPwwk2rJUcgzMjwWkHC48UBcDganjKnRqKfk
Bzb5fDBfrRV+3loQS+gi8ehq/k+0WetI9HhF3hjrYj+AjKCMt1XbKfiR856P1bqp5naZG8TsfgUi
uaOSVDfBLRT09WGALvEawSbf600p5eeAT60grqoJvq2b10iWJ/6rNwST4foF07mRDPc85UwLuI+N
JIgnu9dBBGw6XfnYDwdVNO0tL+8rU+JepU7K9gbusD9JMJMyncI2UxKNCkEZD8hRF7ee8aujAHSg
YYD660UjWFgFikB1msRjbSfFIa1l+pPa7HrLFeFyz/FptnSKyg87bh9elrPboJybu3GSZ3aYm3BU
pN33p1kv7BsY6StDEa0Dv6L+wr7b68ThDTAhfmgHcdfm05E4e4mMLHFx6BjaV+9ul0XDPwcIEAT1
/VDQdJGCSrsgVl0fhPpoB1Fq3ATnXRTOCOdgPQNi3/RjwMydn6HG8wcUHmQS+52fJl/zrvb1d8q2
Uh3oKz2lMFtHVR2A7Re/hLZ10VbP1G41Xi6XFXgx7GQuxA3ZuZenc5Zas4x8DrB357pV2WBHOF8H
0ZDfZOpfbkrSYYp1G72RtG6vPiEdmRca2XlsVJ3eH8VU6BXe0LV16/m9MiekyRiI3BuG6D7TSlon
bT29TmJnqLqo9Kk2VaqiH+gu8+Hlh/HKUNzt5Ak0U6kx73HMHRe7Pdi6FmPahm5YY/476QA6KzBZ
rx9pKz2S3m/NTdgt59ulKIsWp68mPXUDNiNGoLwjIsPe3ZRrr04auZbgC3OiGc/HkuN8qDEZGzkY
Znoq7O7fwgfnO3eLdtz+rxslkitbYqtpkTAyHOyR3ZslNAnsO1vSU2q3XdQ66xDZwZQeX/5IF5k3
v4zgBRwhQSfgyN0znM8Z6dhkpCdV13caQLwwEO6vuh9JWuTr1E/IuGkWAanflg8uKhvjfPEcS/ZQ
OQZxEsngh+BuqcIPc3Cj7P1nD5+F0MTO3E30M2gqkq7tvpFmis7R6laLbc2yqykcgzkr3i06oszv
VxML4HDI29GlIL/mTVjjffQxb4NBhkWHeO4GoJFlXAsX92O9x5vs+1BKzwA+K/zkRvB4cUZ4IIhI
CLs3NBzaNucrYkwpylFpWp0QFPtHyZwMSlb/SuzCblT3LnYTC8+dSv0B5ii1nd13TuoR/leh5GkO
CnHw6s49Br1V3ziIF7tpGwVGPe0kdi4tz/PptIuxytqB+2FNZjtHSDvUfbiOiO+HCAaN5cPKj7yl
Inq5hoRAvLQA4nmbEIQ7H3RwVUl7IvPJmNAJitxgomaJHPi83mV2n94SVbmgodIw41bTkZ0D0EP5
aLeLg9kIhHRXDz5Qtb7Jqjl9aBOj+k9fEBg9QrTLBnR7xwDL51oK7xQEWT1FlqaJ7s5qIPfcyBgv
HkseJ1I2bj7CQIQ7dgFnlWRYKwA0iZcs+d4va2xK7cFJ03/TuXjKWvcfq/GeKutWl/myBMS43BkE
8TBxttb2+br7nSWDOk0D1kEZRmik0gr9LPGjodONUzWI4NEIuuyxrM35gzFo5tfErpzPL99fF+ny
9iNob4FFA2gFHPP8R4h6tG28pgIiBZXpd9RF/PaIUZHlnKoS3eTQF3X3vhAVXKiXR748UZSaKASh
y771b/aKFRjsNLCQliAujEZVoaO8hZ7v6oz/yzhcliTMiFWgy7KfoVsjH9kHcNtb70darMMH3eqq
GyHktdkQE1AyJK6jL7q7M+mPZkbH3opr5XlPNOIxZi+z5fD6NaPIwNEhSuXW241CoFr6ZkputBKz
WcdJFsZ0qI15utV5vbwTyPRgS1OdJJHA7/F80WYnpbkwE+STNWcRGDn1GHhDc8jL5pYW+bWV25xt
UF6jYENUdT6UHRTakJVFQnemzb66cC5jp6jNu9evHGSfzYcQIVDKruejyK5N8IsTSWyNxXLMrFw/
DVru3nglLu9vlu2vUXbLpsD7dCRESTx5mXwnV6d+UMI27/pMM9/QZ/eOL8/q2unddJ+JOzZq+96F
HcOnYKYaRIRtuMO9u/rfi2acI9AqcOmXh7wGJ/PyiFe+1qb4snEX/pRRdpcWHAB0KIwqiVOxdLGv
t/lBzMH64eVRrmw/2CYM5NJdoI632xNlkyAHk6sk1pIujbn/gtNUCf3I7rhlfn51KBpCFGs2Je29
8NbUT4QN1pDEXuF8WeRMZdnLW2IeWd54Z64unQOueUMuQvLZbUFbK+hsoA0eY9TahoOpWUfdHpzX
b3QkHrbwECIN9+vuNS9b113SXGpxUA6NGyVumjzZ1sYQevUn2lQtCRK5WTeX1vMDxRM/yUCK9AQE
o3qn5dX0mGsqiJahk99eHurKqaJJAvmLYB5AwZ4mYpVqZUF7cRqkqT/2yeLfS03rPvql239zvLa9
VSvcjulZAIzZMjHwn/ltBfTdJm95J5EkLcQJX+RZhVNj+eJgtsKGLO9q7U+i2cS/qydHyC9W0Xtt
iBBC1/4avKGVRzrbepOHKumqd3BBrOn9gOgHSmAwB5xQtvUkI+l5fRquvhpt0E5D8j3Be6s/8tjO
1NeQzlOHLjfTPNSL1fV/uI2XbCxoQxdvk8nkgjFUN/Rx2pfazwBpAp+HrZX1ndH1IjjmRafD6E8h
18B7HW09LKZJKyKrn/kFkzV1Q5ROaf5VIh6OM3GgZ2XsayUw7pe/3JUtD9YYDA1Ey42ItP33v4qU
LdBcG60hkMCTqD8igZrfQdP5H17FLTQHJESWSNC824rD6NUg9RZ02WvhHKmuVFGzUur4H+by1yi7
ux36lGuRuopTYuTf7WGYD4o6xuHlQa7cRhQykDMCHkGFwd6Owl8LhtxkKyjus9WLcdpI6Yp2amUc
Rb2+Vj2EYuQGw6V1y2VOnWg3FJZGi12VJYZyeJCccoccY1S5EW+NuxtLdzkreuBEetvfqJ7tE0oJ
yqXMXDM75SLNjh7yL8dkDuY7awXX/NoFpG0L8nBrW/zRuDhfwBLyt+uX6LYiFmtFc+M5xyD1nA+9
bWc3bsDLzc1QNHE3HMsmtLy7JfKk7KzGAWUr6B6GvNBNaAzBLUT9tbXbOLbw9ima0P0+n1DT56O0
MjiniczoGObBEJlL9g9CSbd485cjbbUMpGI3SS1a7btHF2ZqgZSgXp8abzLyCDQICp5CGtN40KtA
v5VR74fj+2zvO3QbuvoEgLvzRJO7kG4ZJHHlLyiP+GZpFqcsLVNsMvVBrDfKQftQaRsO/h8pLm0T
mGC7r+Uos9G9lmoaihCgm6pMPRqjVR66Ohvi1odu2umlfiOO2b9cfwblMP9ZV8BquzOmUatDKRVd
rW4xxCfNG7vj4rT2vYLA8IYo95Z+zDaJvx8uxvtDJNmKRDZT3d2ECeIKK0RwjeZghoaU6n5L03gu
u/b95JcoWhjqrsqne7sqbiRZVz4muc9WpNyAfxdyH0kDVCGt1/QkTKsMcG1Iq48LgO3uOK2uunUV
X1nWDfdENI/1DsHoLsZpBjtpjd5KT0aKp97kSyL6rMMcKi3mu2kMlvnGBbY/6tu6Anxi34ALuVQN
dz0htFYyYNr4cxj4LUafZXXLTvf6KH+kKCklkkmcH3Xfb2SFCHp6shfsAXEyaw94O76W7cFc/sBa
mQ6MAYow56MYFnmdI0V2cvF8hr9ny/YRG7L0SbhO5Ya4mjivXz1Ut4hHoSFv2I/d59IXbFIbu2PE
vq/e4WU6oIVp3BJRu7IFt5YH1X8Y3ZTod6tXZsHsL2jUn7SyqI+6SJ23i2aasTkUt4q+V+4SGpSk
ktyVdDf2BEWtBXJbFDrvWaOaj0IA1lBckEdLtEkZLpgix4PTODcYA5eHmy+H0gJt0S0Q3h9uZ1kD
s9bX/LT4ej3GWT+a46OdOkZ2N6Ec3j1M7lD+7JMMH7HCaAfvMPcwa1/56mGkDf5qq9mA5KEauts+
U6a5Ri+q4tQ7Wf1pEv7yaRh69fF1zzijbOtK09knA6R6f75JG5TgnMyws5PedMMj3No1QhPBfJsl
0rsRMVyeOoaix4go4KbUsY9RO5j/fW162WmW86+61ptDTXkofnk+1wbhQqb6tDEwePbO56M7fa61
WIyekPOR7zVPQz7Mlev3l0e5vBdpKHINbzfxRgfeHQEKLI1NFRXej3Ky93qZes+as9kbpsLAvsRM
1xtb8tqAFE9pcONZQnFtFzLYrVvM1rQUhAxO/mSWqfHQiNx+wHmjv5Pe0ty/PMEry8j1iIzfpt4A
xXW3LdIFPGKq9eXJUbK9M6dB3JuZMd1Yxquj0PzYyHA03vZtllyfDavCXu2k/FFFWV7lItSntvh6
YzIXlXB2OR1L4FDc9frW2znfFYM5W3ZjUUwpZinbt6tTjsldoGVq/Kywef6tUTbTHvumzu/npDWD
U8O81/t8hbJMtt2n1lHrIZw8TZ3tNR+qYTHLNiRkRVcic93WPYoiFUG8DaOOS55NJYH3GPwc2edj
ZEo1NSHkIL+Jza5t7UgfV9wc6iJt5Fc96U37kCJI5X5KnIl3D5pH4x36FWDzfWqZY/tkrAKJ62RY
hfiIupdb/EhlovIwHWxDq8Kx0szu0bRWT6D1lQCJQXfDX+K887X+E4wewzo4ja6QxkmaXv+WmOmy
HFtzWrqjqDKvBI2GclRUwPv5MAZGBsPY1AbEV8G1kZjnSW17gobTPJgwgVVqLKEo2yk7ydpr/N95
qqzxMAujNZ6QwlidqFPuKA9TZYnuzTK4ix4XZV3pH4SPq8tBBrM+PQqpB2VccMd6h1HWyNkEmlNZ
nws3qIPQZX/bEZ2gVIRTj63TEHY5phdvN7kt/cmBvoEYS2DizoeKkfyBoH81vCtG5ZvhNOu1E/Wy
Vb9nj0bPg7FqS/Wh9X00bGgi4l6jKaxlDkE+w7ysXBgvh7mYV+/Y+3nGnWsnnXzTaJU33Gmaq5kn
8qip+rSk9I3ukzZxy/t2LZzpMG3iOJ9m1BHMJ4CIJVZnXVEY/yLy503w9wF3LW8ZBRU6HQpD+1Oj
5+h+R7w8IfQYUymPSAhlMsQCui6PCwrxQoTBzGWdgp43humt79DiOyqUXLAZLYMUO6aWx1aAPHHc
/L3RL5aOIKXbI2bTLQtk7RJ8cH+YOqPz3uQLAHmIWqkyD5Rbiul96dRp8BvicBp8aBplqA+BNY5l
qHujVbjhWmlddSpczfZ+dsLtm+PsW337q9Wc2lrCpBJzbkTKMrT6U+/1AR/AV/00P9T9YHUPZd4v
xlMLnaeOSy3I0mOihjwR9wWRq/kMz9g0f02zlXtv3S7VLUzeDHP4MpvUp+9aLUedR5SzMX1dAEj2
9yW964yzpg9zftzkXtQ9Gv6ziFakgnIz7FPBYQpHkdc008y2nv+jjDaZh4Y4qftUa4lv3dErkOKD
tlXG76oOoOdRgC7IozSYLNK8aTHyu3rux+dWGW197INBuBF7ZmxDHHu5lZJV8VXGru6Ku6IZLPkN
pDlO2cqePe3e1Mr+w+pKBPBDu1z9ZApNvxuDd2vdSf+jHBD/e683kwnHOJCTnq1hu/ouxU+oNQTt
2Sidt/pI+/dUu2IynyunnJaDiQdCECJOuf1JPXIoByPLRf8wYzSS3Sm7d/Sw95bOj0cr84IjBcJE
flKEm2bYdVb2TdVDb2GHN3S9dYfYqPhB5QA70NXoiuS0GuugjqNK5+mr5vQiP/p6aTug29rB7qNK
jFN1NAaz89BPmAp1J8BW5e9ss9EsEdJuTJsDIsZuHlql308/Jqy95nuzQkIwsj3ZUgeQo9kahyzL
auM4JdBIETUqqvZ5HAKj/O4vejZH4yoCBBlBK3i/jarFhSucK3/KYpn1RjRa3b1jTuCS/Gbxj5bT
Ne+tnCgjkr3bpIfadcfgkBci7SK0Z7vmQ451+yN1wKk4mqgNjXihunn2lCztmoWr5hU5wLBg6D/4
KzzvcKrkqMFsS9JvWyFXZKHbTu0a8TAm3X+5liefB6PN5odVDkk5AFXyR1kevKwSdkRxc/TbMKVj
3qNttMzE+OEwZn1VhNxluf7GyEp7uTfsEh8ddzEz/UubqJkNkFTluB5cWWioMQeQ3EcZGnahu+9Z
WXO9rwN48J9QxnCmH3MzuP1Bjj7Q6rDvRDOE6O5JN26DyrUiOfSThG/mrpZXwvBBDPdg1VmXP+Vr
Miv0B1S7Xd+mdCGtAc8t3mdlm4nQa2T5Aw24MS3gvrd9e8i8HjXo1VH8tm6sFDKS3dy4xmOTaGK4
X+3SZRVV10o9Z9smvR966Ef6D/pq1sZDUFT15wBw1/ggjKWTYRas4qFqZl075ayqc6fmoXHDKWeY
QyEt42sX2MUQzVg10Yy2xZAdVtwc3DcFj672NkvZEXPY6PA+3/h265gPTdOPaSy93Pd+5EWSr2+x
0R47XqzGbLvTnC++QnR9JNj9kLhB0r6Dc2V+DOqC4pFc7f4ff7SNnwmyzNhR8zIlESZO01OXDtVX
YgjxXo2DXYWtogd30jLd/QqtcHxupJzniCr9aj/hWuQ5D3QPxyzM5nn8L29W53cyzYSEdj40xUni
2s61pESnUyAIHMSD3haePS/PrTHCUgJcl/p3frWmnCJLrK7HMrnJ8LF0Fit79Hsjw4K84T2ucMNR
s/sGxOFY/CpRJbAtJGOttno24E9UgPnbxaux65OuOYacuLWKFeDO6qPQhd+HRZ+sdjygI2eu75vt
H57LOi9QYNFKZQ+CfUuwfhfIdhgjHfGcn9JNHAzxRmD0Yd7lvfZGa6z+vdFRpX/QvKxJt3DIKcK8
Sc2ByEJK/WCtg/NDm/sMUas8y52fNpaBRYSNi1AftcRRZei44CXfDInIOvPgYCjznzHlxmfOk5Y8
y7GtsuNimFn+X0ECNkcSuPdr+61EggHd8A0QSCkbKuh5JEgEofMgLvJk8ioelKO5EZ0kQHOl5R5u
hJ38Uec1ovOhdjG0YWXGQgFQnioW780sSvlN96dblf/LFJkMHGFmoH/kcNRJzyeE626u5mWsThlk
m/vKGWiIGKvzcfFl85y5vX7I58L+8Nqp0XvdCPskWRsZapf/qEFvRy+X8tQacy4OnTkkW8in3+Kq
XZYaEGqh57rVEwHB7ksNzZjpZlXb4jRXdvltLNO2Qw169vXDsura/5AKQ6hF4Bo9PCB6u+9lQru2
1iURJx8ZEo1jZaWfa2LqJVLAr26hry+mtsFSgSu7lGlQDNgjR+WqCHsNVZ9mj6sw1fzyB6fSQiaz
Wj+9/LUukkd2B7U7eIXoqmzo6PMtUigkp6k79ach4ZW0Nb2IsmB6RqIfqWDr1RwNdAvhCEOldamf
4JS7q0K5KmvnKTAZDvf1SMxrt0mqID/vgId9eWYXi0jpgm1BeY1aIfqRu7xOX7ocNwUHiEGxeEey
E/dzMJXZQ72U/e9XD0V4CErPomyPquluywcwjrxhZag+YEcUg5+FQ1lkcZ2rW7LVV2a11QyBmKNQ
Q1t+NyttrsdBNL1xMuwEfwSD5zzbSE+jk92SyfL3dxT2IZiVUKYn7KaSsasrGMbspZKGwGlYbKO9
B0dsfpd656nQTNP82RJm8kGkTPRYrnVWHV9e04v8fxudJgGYAOAoCDucb8zKSPvMEoyekv3ekYJ7
PEnuLdjZtVGAK1OyZAw8dLY1+KvVRw6iHFJG86SXNAMQ7BwOOqogN67E/SGjHkqlBB1uUKPUS/Yg
Yq5EtXFc/dMoDf++tpr1vrSH3wO0/Dt7kLeWbr9HIKVsbRY2I4Mh37abVI+CmjfLKjkBg6nv6tVf
DrrVtrEIxC2VuP36MRQQ1T+tZYtq6F5hPJsH8EILpVdiAycqQaTeD20rbpQ7L9dvkzDgmt8Ug4mi
tgn/9ZUCRJADbXb90yzcf3thPHWVW4ekjh8md01vDHYxJezPt5uXi4pbkX84HyyT6C0n5mqdQBao
6dAvLTFonZX595c3+MVXsmn7Qppl+UjqL6INwVyCxDXy+3ZpESnM87qKNszDZzEK58YtfzkWpUju
Jo4UMD+AQ+dzcvyhcitll/eQ8K2HjofrLeIV2uMEcPrG8m3n8u/IhlLxBgXmvqXWQjFyV5ouzGUq
ZKCV9w02dsZxLDLT/ZE1CRWN1Uy8962CFvDOHJMifxpFXX7UezWOp9euLU0OwGywiiCcgVc5n++6
4ctSA40Oq1MCJXsxPBs96Jgwd8Qts5HL/YLtFrpPfEx6i2Ta52ORogE0F6m8VyuepXPnOgdvzty7
l2d0oerDuhLAgQHGGGIDme2GSfgJrlmZ1X09kajiqMzNfFgqfcwjCi3+5z7AHuuekgWObfXUzsuT
D9d1fZeUS25TeUhX/bQuvvvFmESPwkOBXcehh9yVHRIzyTFGbzu/eU60fNKhYqVFUBwC4WFhKz3l
NUenmZf6pGa9n1FHGprpM3qNzvgUrPgiHe22vuU38f+V1/OtREtg6+r/oZUgcnW+smZfkogEfnpf
mpLQ547cb9Lze92psq0UtTT++I9jq2H93DXrbH+dlSmNLOTfZNZb0A6Fc3AdCLVvsxJ4zBvYtGKO
nGTmW2G5sxrvK5GXxWmgTEQdK8Bh71jnOICHE8hP+XMsAfZEEAD07h10ZzHf14LG7dHw8iaLRrMR
yYECk9A+96bycVpVS10cl8TSxmNNopG7YVDq038DnRP7UJdmRZpdNL5zGicskKM6tYwJ+Y2hy9+s
cymzp1o1CIjVTkBs5BerJSK1gIiDLFuo9K2XIpB5dIZkasOs1K3l0Smh/qAzntGpf+d1nl+9E11l
ue85aA2+immbVJExLSl8AJ/M/1FUstE+Lv9H2XntyG10W/iJCmAOt2SH4eQsyzeEInMqpiKf/nz0
ufmne6CGDAgwbNhsFivsWnsF28+sa/ZUt7mx8jypgtU0l2/c3lttn05ure51khy8CB4A5KtAl2i4
r2wMKOTvYlXAGECiFgkRtRvLMC6KojqkaOXz3cq1TN8n9RZjlJae+5s1ylvP2ByPkZZX3XhYq6X0
Q4KV4u9pWWKKaaYEAgWLJ+wymBeHMLFsNGbv2MeG/o0joa6Y7Fktr7TVHtsd653M+a4vB+15bhbn
VczTUj4OZWyLfRYXzTdUhdrvbDCS5yXXJIaEWPWCTIst69Iu1NzjSjNkbxlYqr9zHad7zt1VPcpG
jAg5bSVuh2Ww50NNimqKBxDlXWBMS9eGblWjLC/txE3DyphK/7YoXfuHVoFw72lQlPoXUBpruU1a
P/6OuWge7/TGyobQL/x0TTERclcvLCa7f62dFkMDwi+kDDVZ+d1O1+cZXBdJZjYdyYPx8VXXUq19
TTV/qW8wmZ3JN0+WajrOHQrXmzS2zH9naa3ldydJveoKWK4VV7a1mOXz5HPwEyujGSLoO9d/lM46
mWs46SLV3xBHG69VtVj5ocRIqk6ChrIh/tdrOy//BRpbveVZmo9HrSlm+2FJaKXuNKuFtVGvOZ9k
WXGzf65l3idhJWwCrKZM6Ss3I63BC0W0gvarUQ7eXZ3WxXjf5EL7t1phVl0ZaePlU4gXpjs++kq6
7Y/Zr/N3i2Ss5GFSdfcye4uuv9S4Mkga/cUCTJWr1Yk82bUI/DV3Lt9tv1js3dL7OkGVYLi/FS3p
KViMkZjFBPc9LfA1oanbxuqr7rZwp+wV+yMtg/jBzA/MfImdVzVX/vA7M2J41WoptTSQU1y/z1bW
DvfJMOnOwdFGTTt6XeHY100HH/sW6m1tPeVNLO9Mq7WxJnXQ6981cdpnO71HnQmY1IHdmXQg1scW
XXDxSnOA1ViCTOsB0yt1qZS4kt3Zidc+kBxAY8TGWUOGqRnrfqDjkV3tS1HgdECgH7ZpQNlNNCdE
Fe+NGCR372qoWsPMqiszGEwt73bg7yD8qZt5PzRhr8UNoF5qHxaKzzQcKt94wqWstHdrWg0lRiHG
QDaB5w2AUXPSy9CcNx4lkI33oKyS7ofjLs5E8OLSoo0YzWYKM6Ont2SNop8Ce6jAmNrEkebOgxRP
aJHrFXk0G13lbRIkbCQ7xxmuXC/OyjBLBbk3Y5HZeB25Rp6GkpbJT2MmpSSQGCrQMgety0M7T9aX
jNou3Zum1B4SnUbg3tSz7h5pP6M7FYOMSDDrfjg9XNu9ZWbWI/4JTYHr/lqV4aK09Ue3pjTqbfyV
IsPEKHGfDr4H9ERhEIiFTJm9m7ftHuv+9UsyJqVxYy5GbB5d8O5fhZAVRjtTM9nsxWbs7ESq3C8K
nn8XLhxLelA2xXDHNaj6OrYGqVSpkU9AuEb3pNNK+0mewPp9qKf0H2OgNxBKP+3MsHcHh5HTi7La
zQbHAyCNC7iaafaPQmbJ17zwZj8cBqT6ZDoZ0xyIFZ3yjta1l97MnOe/2DzNNoDVNetBYymd7hu6
znGXTVr7xR5XzydOaF3Ry9TpF88VcbXLFJ40+3z0ctivE/H0WJBVtKdTq3uyusr/NpuyMUJlt9VN
T7dxRQWTdteZb4z6TpUEI5A+Yqx9oPvxnO39XBrfsfYi5QKQgPFMfZHoQZH7/hLYEtAUwi5Ek+NM
dyDmwuia896QmeeHlCgrDBfDmdpdiYTiJibR5Ec1rxMwVZZPAaOKumsh3/lnmWmVFRWOPhbh4DSw
dRuuGA92gcBgb5ZIMcMsc72frtEab661aCJImMI04QywrnGtegmnbZrYgLtMwLf1Y9veZfE89cFA
wji5zmze/8aj65pAzlrxyx9m42s8E8u0L/th/DJNkgbs1Lr+W5ks7otbjyXhzNNa3sbrCBnQ68ZR
htgNUEKlfUNXSMBi+koOnMHfzhi479ae6LVdl+jqDkH1UO5GytMr0fiMDApPzl/PlfxG3GbqbDcm
NgcGEFavc541yguYIdpTZzntzz7h7IYdlBtVGNccPvvOE8sTX27+MvS1LQI9l+2LQQJTF0gXDDeQ
MjHv8kS5au93fV7vNEhbY9DAHSeOCi3ml4bkxSnIZzTI29ZKS5emS8fGMOVtuYdJmt7LecCUdk1l
+qxZ+ZAeuTfYkcHhbiLSdjs76OfYSQ9ONdYvZStdfNmXks7BZJDvi//cwEajcvCyZ1lV1R7CTFzu
Sq+2XzqXjmJA8WmWoZoX+znrxYxVNubj3mEVVuPiKFya/4iVFcKrj20Wer3WvJeLM2C9iLPrz2Zp
PBkiyp9ofsQrohx9pIN7I/ul+ia46dgsFt1n3cZepu0XtzcZYaGWb2al6XGQOk0T7+FIF9qRNiZ2
IUoZ9PSKLJVFQN4ex3LXWtWIdY2zFqHe1e01XYalCORcprj1TCC4ISaN/TPm+QvNbejqd1iajwXA
tt15ATlNWrHr187LwnZ07f64jozZvlitXIa+RchlqMSw/MY+3n6TeC7+U9E+fqwtf+rplU1yCKTv
rE1QN9PCaTsV3S9g3fGXBn7ms2f35nvbQS641rRaM47pNLW3Zr9CX0c/yKm5Sos2khM7GT3gtq5e
KLzat6qo+692bCB7M/VyeiIRt6sPoFnuS9nN+heP8AE3mGZgwgBhDWVuXi3ixYVu8DwRII4FuCyw
8NCVlpItmJpK7MFPzds1s9x+V9krlvzNtNYD/ayVQZKyo3kR206stn5od11QH48PmV77CYEqZfGc
a4OHI7uqDP1qbcq52k2zUB3Lg7MvNCfH+GksbIG7Vq7zV8eX8Sv2xn7Dnk5NFQyrQVawhRvhFOi9
3hlHbiizSENH2Ut1lZvekB1HUbMa4WZn41U72cX8Y8TtZ7mjALfELjfTSX+NF4UZMm8r46uuK8b1
wCiV1VFVicMHJVsSev9oyfgr9I50eaBwyJsvli2k2NeesmQ4+jJXty18uf4J7bPT7Rxt4pbWGVZp
NQGBp2zewdjkg7dvNCOrwlT2afJFtXlHM53z5IcT+2v8jtZ+pmVTx6LeD5o2o/eZCjkgkuQYuYPW
Z3W7xJCu9x5vpnQHszWGel95Q1dcj4nDnXfGVmM9OHFheLcWDb7hmz14vdhrXmH4B1IGe+cHgrqR
IdDFAlmpbseS3Go5RHGOXOKrXRPJd+8niVijdVlmIyJUdPkimT/yzXJXvU2CAqlTe1chnnXuYYVY
r8BQhtgzSLmTBomK6zEUkli6CJNwv79x+o6bDo7u9RjJWa+Lm1nopYdf5lx7t9ImGTR0p9x2DllB
i5fjuqHcRP2R5KGWj626oohwZwDKtq13Oler+btj2MJ8x7JrgTzBxda7dSlA37oGncrW5aw5LBud
20duNTWXNkHS9D/kGJfJ6yi23KRQcH1pwqpp+ubdRkWthzRYOs64hJTeCS/cYZz3rZpE822pRiSp
JC61/o3FbdW8J/lSlMd2MVJFV86qxT3mVaQ6MhUtgymfelri71XWqDKq2S6ne11VlH6m6GbvhsTw
2V93XgUJ/G0m727ZdWTxlYER2419A58mk4e88u31CjmRjScrGFX9szIy4rgJhx/XILGnWA+RuljV
oYa0nu+8mSvsS2m1/YIvzeI690XRuuNuVQPZjTAZ1uVX2ymYfoGqF2zxVF9b6R4GpOdd15PKu32T
aPJZ9qIxj3QjW24yXtGX2nWbQkW8B3rW+aFrLf2DMJc8nQNiPvz22qkbv7mAL30CZbFjQsUHcNFp
uZ5igSaiPnxwqigb63FfJ3EcsnDfAEL76M+Qy2dPchEWAJghCQM9+wg/mJmnjeCRVTTrTXpHbvvX
1c0APOTy5e8fhFURwhnQbmxAT4D2zPIaXWOLjmifzmEcawTGg2eEKbKqCzDSaUcQEFCDMWvDfuSJ
oEkf30mpgiq5LpvIr337DrmJHxZl/47lrYrYUcw9JI/ff367c3wMPjrDSB/Bol9xxrqkoGq4qFYR
pifubjSTkZ1jMv/6Y3FXou9I0Uu/gB7dxxcrNIEVSO7WEZEEGcEv81BepyBly87EmuDCHDwfxQ3I
R923gT9YTpzMwcRGa5LU3MY2LNPbCafBCULqY3+VrH3CtU/aeokBkL/8bVzPlqCErSl/4P4yJ0/A
aUvyYoUam8hlP8uDSgJMB0PnGWr/5692Nvm3TidrDE+rbaWdSdJ1y1k1GDLREi9LYMXQOLzYr0MB
cHvhUWfoPrgpirEtggD67xngbi8QWF08CaNFNcZvpSonrMbGIXVN79gR2+lvuzGbSQhbNqA7ejhm
5sepMuEyqGvjWkRr2hmvBivtHc5B+90TY/5CSHV2Yc2dLwBYAtpmkUxTwUcX+vF5bdxJM4YvG829
MEOndb2Xtq7rv24n8BSqWDQLtOqo3j8+xanjZoVKU0YZnFEqzYUM3cAc2hQKIybzl2yFzl+K1vvm
voxGycW+4GQQVad86HNlFpnxSlhs6o/yXw9P1b/1xaAljXUSXPfNOYDN8QTJt1pQXugsOX6JuLsn
ac95ZtByrGRxSUp2Ng+3hgzBr3gIbtvV6d7YxvEw6IStRaJqul1h+eOrrnf9bnIy8z32vUsk/rMl
tj0PqIl3ow+NQOnjFxucxRrWZMwjR1JQlOs815jt1trtUNXi65+X89nnYm0h/USpg9sHZe3J7EhM
ifWFGNdotLJ5r/m12LlWZV3YFz97io7enaMM9wX91BA55Q6Y6RoF4oQj4o82LpZ/cKoZ3Qud/bPt
FxNaFBgQCTDjwXL35Ly0VZ0Zc2NrUTyjlckHv4vGEo1rUNXFGuSA+kkwZ8n662/HcLOv4JihswU9
wz7Ze/2CexxhCjJaBl8etvTbsG3L7MLudD6G2zHJCMJKhz5zOoZ8Q3Ms4cOxO2Hf3iuAr14Ul8gR
nzyF8okBZGeHG3R6gtUZ987Cq/vIssS4W8bBDSEU9Ls/j9j5h9qODh4D5xLY+nSnrcquANrr+kiT
yg1ziaXpXNwkSXHjQa4NS2ldOpnP1vAmO9paqvqWasg0+bimnMwC/VeUgiIfl+dKdsPRT5Q8NG5s
RkPRzBfKjvNxdOn4IYbYpj3770k9hcht0FdNn6K895PQJds6gEo4/vU4sklwVkFU4Jyk6v34Vgye
ieeCO0S4VyS/3cykk4lzS9KF40Tw8xWtEv9JrxvrkkPy9j/+0IHb6pttu6CwQnJ0arU/9fHYTKpE
rLg2y2/NnNr9kNbrjbbo1dVCQxSf3SK333WuAcc/z53zkd0ejQclMx6Z03/90P/p+Q9Nledrn82R
5lM2lvW4REYO6vnnp5ztwdsL+v+lvnKW0S37OLJpkUpjqKY5yqROSxF/tluzowvm9+ulE/OzR+FN
g74JDhThkSdTU/dIkaDnPkdGa1qBppTcL17mhjL2LjWL/U8+G9UAE5IDhgm6rZL/GTuMOxrq/BzC
tV7mX9ESJi3tKUeoEJ8p0m7ibo0fdHe0v02pmspQS4bmgn/Z+UKk9Q8jCgIRwwtN5ONPGCRZhTN2
ytGcogk4GBOG2t9KDTzOrexheZjpzHQX9K+fTRnv/7caVNqovD4+0xwyYxhB+iPPAvfQRsSOBGy4
f73kIaLg746cGNP1s0JrAdKIx5KnCNjx+6aR9CTL4eXP8/LM/o2iG1YjN5ntJLCQ+H18F5f+Xo1v
xRSlboowuxY9u1hsL/N6DwpljUFlDvoj9iyLzsaqlXGwOA5ed6WbiP6gA3DLY1xK5Alp085DMCiZ
Fnu40np+yaiDX3K6RxBmTwlD4BAefyfzehVZZ0HrnyIm8vyc6k7/q2ym7MKofzKlWaVsBrAVKZpO
Lz5E8RVOSkofhk527TwwpRMnLDRVZTscs53sqrPW5cds4AtxII6k18LG9uJLkMAnMww2GOgDzqEQ
he2TykPPO+UOtFK4y9beoXC07gbbUrn/88c/Pza3hGfMhLiqUyOeKtIS0jyJN8lURL1R9XxYLdND
JUvDD9ION4+7NBYiv6MbXSx/XcHhhGbyjpTA3LlOBfpFDPNpiQsVub4cbkAXn/y8kn+/TqluKLSt
DVbhVvRxbtemkcxzzvuV/YKxf6pX+06w8/55FM/3W1xkOZzZAreb1xlhRtEFT5oFpd5AMbhDeOPm
gYvnv713iZ7/W6dcDLrgPUMD2ujjG3n340tZZFmrghiKSK+nGse2kntythjWdYw48JLP2dm5zMMQ
fHKRZYpgIHIygkUdE3ubmG6Ud177OwNPro/j0HviSpvY7HdIkoT7PDR68W5immeGKS75ZViRpNDS
iLKLrymaVC45S5JWDxwHbvu4TEX7JgxLDmFXFekzWU6+ChY63R0SqmFqhxtjKIo6zMBwvk7rnHk7
sNbqJ32+sopKvyy/mKlNy2kmQUHsMMWC+W+by9xEEqsVm661VmSvAOQWiRg0eeqDdJSf/LMi/Pll
rUNp/CAJsCqjsV6S6cmoPc77DqH3SOKnyKznldTM7mbklgFVxKB83Y9r3A+hpYOVBpNyp0t5MmdL
kYG2qMe3EO8NbTyp76pxnNM8M+1IDNobPpwW2+l0FEWL7Ksk1tVt5YWN7mza8kR2UuBGPu+mov84
j+zM9tZp6JyIzuGiH3q3wEg8QTWTheaaTH9dZsEyp0TERBpmqsmy/Pi4zJpluUDciErbw8ChpU0/
VPGPPy/Fs2KAh1BFEvSy3Xc5NT8+hINhSCcysyNBvmQ41nqf0U8zhlurSLtHrSqcC2v/bJ/mgdY2
jNzVWIun3lH4N/itl07cEH1iJKyYhjqe3MaFT/XpU1B4I/XeACXr5FPNaeEjRvO1yJuK6VHB+Xpb
5uSSKuWzp+A1gF011CYb2PHj4NHBSxsT1WiUmkZ3lWv1GtCgvwR+nE87JPEcOOQ9b8X2qf+o4Scz
8y21I7S2xl7QRgpLvabhaZmXjrfzF0L78h+ACpAJTflkyrm0XFn8hh1JtTU+FFKoHOPeCyfZ+QuB
BtMe4CLI1fMMXdnMPhNjWL3IilVWvmp+Qeyaredt8RNjHev5zzP8/J3Y/G3WrM0BwGlzMhUm+L2z
kp0XbWbpXyArZu9lsVyyXPn0KdyoTdN0+XPqPFmPXd+28exFo+6N792Ujje6yNT7n9/lvzX/oaID
FIBNypaMoy/RiiebHhG3moUy2Y9odSC1Qoc8ZIcFB4IuRKplmteuuXi/BqUX/8aim/JjmmjD9zrD
X+EAm2HVoV2WsX7488/65IMiBNgMMTeLYf58XAdzVSZeF1dkABZ66jwqCCP9VWVXxfq2wAz59een
fTLUME/xlmJbBCI508X0ydR2s+JpTmaHrBf74OBzs/vzUz57J1QwRNnRZMLsYPv3/3NRG9Ox0Yq4
96OZJF4oX7kWKRTfEPnGIfjzo85PMgI3wKSQH5DkzTX046O2eoF2Ox/VtvLq6FGABSt+KdeZ1OpA
JLb2y8wuLsJPRtECZAJfgo+9CQQ+PrRpy0ZDaxZHI1S6sNXKKtTG+ZJ56fnxQgTWFvoGGQEDh1Oe
cArHatDNOI5S5J33TZYVP7BnxyB7wg+xA/+5cJx9MpSUk5v/t04rDZnbx7dqZxVbNlYK0ZCMfiA0
pPla4uSvGpjjztelcdPMk7wUe/jZWOK7SPg1KRZoA08+oGb3UxrPeRzVJSe1583a0TfWS6KfT5+C
ihgHKReW+ann7IJngmUtfRyZa/kDT5l5n3beX1+hyWQmF4XDhl4WTcjtR/zPtK806RbU5iKalGfs
VssQh7J0igtV8ieLiwoKX3ggASRg3smApR3qQA41ESnLyEJp2NWhclZsS9b6+1+vrQ9POjnRNBsD
hSTmSX6LmZmL2v8m0WyW8Nh4FWSanrzSMhb9/s+P/fQFmfH4jIJHAHh+HEajJm021RnGcsri74AF
eh/Oo+zW0Jk7+e2vH4bkjJSWre2OpuKkDKEKJtoOOD6yKEEeTXLQAr1eqt3Ya/YF7OiTOUhvk8oC
rIzd/lS5t2bmCjPCjaNMyRjLjA69uXL+1sefcxTgG5SFwxSl4CmikPnEYPXKEhHm9XACtRyGrTOq
q78eNp83wdGd8mqDMz9+o0EUjZMsWXIdm325JeX6+6qR5m1Dw+Lxz4863wbp/LHHcoFAycy8//io
ccwmSILrEo0q/ddS8S8/N59XrSHcpCyOf37W+dTjWWQ6bH6w2qYq+vgsoyPdK5nmJULBZ0LAwDMe
b3gPSxh/3v35UeezgUdtDthcq7EDOm1sLpmTeYVtgCSWzhxKuE67bB3+1h3zv66VBrqE0xUA7Smt
JGkbKqtltqJK6MOucdMfw+o78LtUc+EgPn8fUB0gUZe/QMvOfMvmBlK+zt0Eq471keC94rrwe3UB
Yzn/QJzzdOC4moAgYeL18QMVbpyl5KEZUTyk1qHtyY/1V68OSn29lCT7yQuRu4aclw9E49Td/v3/
7OaQOWq3ksqMsBPbbD08CJKqcP+6nkcDuCl5GTqqCffkDlk600SmpeNERK7Skx29b2np3K25NV3Y
Vc9fh9qXaxBaaFRB8B8+vg52N6vZuLkb9an+e7CT7MoqlHWhmD0vIXjI9hqoDCnlT/tUcTLjtNH2
boTzSD0FZisQeBTO+oVrsoDEik0E9gpw2P7WBnCzXid6FfoI0ipuRSe1yzwIvZAS+o2SfXeVuuOz
Nrbxhbc7H0J4RlTogHxgCugBPw5h7JU4d7UDpUrLnUEqFQei08YLe9AnT+HCupn0wt11gdY+PoWd
Ka2Al+LIWux6N9lNHSY9FPE/bz/AFPx/Pl6HNlE3WzgkUpBE42QpaQgeurTN4qgclOvvRD65+lU/
6el33BWG96RT1s/aajRxMNNh037j2t95W5KZv0CvsmHfhm4xGeWdkQEcPcuyFdPr1qwXhziPR/PO
oONb7wu3rOMnLques5+1WB8OCUY5AmWFZo53cAVa++DRA0tRiFWAarrRQCBP6qKfb9DkzMsR+48R
bZVf+cV+bRPX2mmDtOHfZs3YX+PVWeq39mIPThnkTdsXe+RR43Icse5Yr5xJL+M9CZWW9WYJMb9n
s6xs5EjYaz21mGlZV7Up0nnnyhjmq7aYVal2o5qc9apc9dKOTAXoEtp9JWltLWnXPy+ESZuoUrr+
t6xUL++aJqdnaMgheZsFLtm7SYvX5GGYTRIOKoR1creyE69QsmFH7txO2q+s+za5ckxhAPtj5RQW
1JTWvnZhSj8o16ifeoM3vktmwywODhbR3dXoWuu897NSYbdilJYfTRYmUPkO3/xyCZpaYJqj5wv+
K241jG9TNi3/5u2Ah45Yx9IOp1y3y2dl0uQhUNSc0QUpx0n6oIRnRqoV1q6KUE+Tg4iTC9KIm62E
MyJ3mToEN/hYVU8IsVL/LkXOV9GN0IW6B7pM3Z9LJ7TyW98qld7oA06gR4vkKu0fw13RtgzE1Ynr
xXDcLtCw2AD+m2M7Tw/znM3qio5vd92Bj36x+6bPr+vOxnANMZWo4KxYytutw6yPh7wmu2Q3Y/Cl
jro1wsWvOlon17lN0uy120DT3Nl4x3RhM6pBXFkZrg27FAZRfcxLir1rYeiKE9Dis9xy9V5+jYs9
Gveu0hH9CFgt36RmSw98wHbk1drKeti7dZ9g4WPk7YR3irk+ZXHseCFE3zS7tyYAh1t77fXxmpp8
zI9OjoPQLoUJg1fQTFCqjfxKYWewtFaN8dsiVIs3WFf0N6pSRRwulTXgG9EYaxXKMRZJMPZmrnbK
yW0kHbYYpmDteixrWocc2807aCyv+1hMKsjawpRXpoQ9tSuwVe73nCnlwlxptS6kaB/gxwuyY6dn
11d83gT+nQqXzPPUjS+dxTyM2ppYuKaN87Cf0ymZjk1io58Iar83pkefhhDhRHOsiT3G3637T0zY
aX/rT4X3Tzrk2gs2bL4fZnGb1rfJhL9CoJX4lQaDiQoqLFbJfNo85arQcyYRB2uCECGcmlTvQsGt
LQYEdlQeZqAhS+iUyAAoVqxMBWjIfYIaAWUe6kXkL4beihcDy5f8MSFMTH+T81qpR535grk0IezL
tdMVyg3qouurr2ht+3E3QVUTO2suoe12TuKNI+pJu1xkqIh7boKsMsi3Ts3Z+8d247k5ZsrqTEQn
dLy/DynxnvCmkWRJcMPZei6HtPx3tFu9PU7SXEqY0tr0Du04L54XFw7cg4smYL7qAT3kKwZIfP+s
95v3TkyJvkMX5EMb12fyiDtSDh7ygeTcg4+l2rfeXsr4Tic9Mt3nrGP1fZn0mWC2muV+M+EZi24V
4V9/Ow7LCIUbjmoTwusvp+OWUursh97W54BVwhCixUn9r2zDcXFEcTbKYNgCI68WN7aGqzh1/f7g
l2TLh51LUPlvOhutFw7zmBh4F64YRorZ17GoAwhcb92BQN+nrHOQeDXLLI0nR8zJehyTSZsPZmH0
X9bYHeaHBDFNt8+0tmx3E5+SyPVu0eW+mtpV3WdFEiMtlIJ0ahychl4jT2QU1m6cRY1rny0b65aj
NkauUtGWPKT2XKhrohSs9qZU/TBHFQZc4sEf28IKZDq7xm0xzshYetNXfeStsbHcUnTb5o/YsNV7
qczJfLa7znffitYT9ZcYTFN70ct0LKJy1LI+SFdlr8fKqPv7fEWKfXByhLBvBL31dhcO3WKLnRNP
y8yZr2K0yEwTPP9wj/QQGeE00+40REEVigRPis3SakwOdYsz8aHq4mIOVS8G455gk3U9eHPbNuHQ
JgsTa0WjePTa0SHvslx65x92rKH5vuJOK9yw0coadVEb19OBrtjw6orFWsKx9WL3uhe0C9gekjWN
WOD6k7M6jbYflRyMK18SwvwNrVApD2kOBnmgq1DqZjAXIkkfswWPXQjtrV3SaLLEelA2N23s5rj0
Y0KWrF9TGzl0HxhLLIqdLdk30QrUTffg07/tr6Gzmw/oStr6u6ZkEu9QG3GxzagjftG+4to0FN7a
XEEI68gbGzLYxEjravunlSU03/DfaOSuZG+mZYpy3e4Z59Usf3H6dNOdLzzhB4usCJQQVa5nIYac
g7jp8xwZn7/QX9nbDdZ3AZakQxzQ/7MBRQilpMS0xeqGfrMYr61dSbzf+gYx17p67n2i9U4eLe6a
5/u1tATm7JXWt3uNs1M7Ov5CXZM3GqHaCV9pjpApmnbIf+SVjwKb2+XgKSDNndOlPsF1a9qykpQ+
Hq18Fu8yIxjj0V0KXQuWbDX/GZJkyJ5y4XUsyxVjFnYzrMX6b53A9ysNmCP19LJOwvVffMwdUAvR
PTT3XilpVmAjj98alpdOc1xRdX4hDMpCPsWPjDnuU9ckszERBIkvi9gyvupSveGDBwGH/Xe9xfzL
0qKlzTOxG1CJ9T+zOWsIx5ZT/Q0NVIz7LDSs7wqB0/cZfcq6X/ONJDS7o8F+nKD+Qe5nyOKQYRf+
k3zRTO0NRDT5s536WX1bJVVnUBxOrdEE5YwSY7dd/siWqJcme89VXsj3GvtMZLHGhC2DwpcG+fNs
zo/0GskDrxe1ipfFMVBVBCnn2JsNCb17Vlz4u11FjzZHGieX+8JNh3I/Fkvf3M3TlIx3rtAmdYVs
UbtF0UB6W+oOeckwC/nca6NFhzhH9nNs+j52Qw9mgRaizUUMQnXJL0IkXj8lmC02Txoxys7Rs5T9
AwtzZtvYp3X6EKeNIrFNYEN2CxQ2rTdUx6u8amMjU/ell8s6xDd7cY+xNurjdxf3usdq3XwqiUty
5mOz6tn0aE5D9dvrvV6PpDXo72LyrfGHH8edsa+Jd1lePP5RF8wyT5YvSyWQ9pNfnh07itNIx8XB
DnElsWdqt5y9sh3bUR2GasWkojcaQJKgG1pJ9k/r4ZJ5bWLqCbmiQ9YSwpaOOWzNuMn2vSbM18QD
XzwoktqhDqydRcgNpoyeG1TCQsE5Wl7Olu2LZghNLxnSr2Y6e+aLl9pD+94PTIYIOznSjGz+udgl
/ebpEMBxmapbR5ZVi7FgXoFNMlntp8QaXf2+YcJ1r17SGuO+i2thHWt2e2gYzmIfuBWaWAoUyF5u
6gpRKhk2VjbdFJYsvFukQlNztemJ2l+l08Xlvh884TCfS5SSk1vhY1xiqzkcEd9BvST5QZVBPxpG
fYA/7BoPhuhEvK+zNMYtEHtFbbxtsXjTikBpSYVZhUoy8bv04mI4VINaaQ4JJJKHHAGEhdVutrJ6
Em1zN6TFhANWx5bWhCpX8f3YdtZL0vUo3myZ/R9n59Ubt9H+7U9EgL2ccotESpa75TwnhBMn7GXY
yU//XqP3xMtdLKE/ggQBDHh2hlPu8itz9wHf28oOYgXX30OsKuUrintsuKL1avUcRVAi/RGuR/0w
NdEwfyyS2CnRxqSih47LaHbFZ8uZ4cX5vT1LxfcKusKzV+bt+nmx7J7tpsz6+FqqFaqSGbzG5BDF
2er5EO1y1a9rB2OuhKfQlr6h8a9mmqLqQNwGfDhaveQ4GVxD/qL1hF08bvaeZY6sz14mlh4FfdJX
ckvy5W3vParKzCojz6MCacQPqYeM6tzbxofFQHoD7YPPtUgQq1DKpUNq1nyvzQ2tErD71FQopkiG
06bQEff9WDdGGwVARkq/dpX0BXYJlnm4pb/cT6Lfao+bqaLfQsOEDjOKUVuxPsXNJkcoXhS0KNlm
/uzO/d8xNIyvNYRcx+/1Jv9V58k6+SVvzBcvj1XvsOZK+s/9H3JjyamJadSQbEs23DZzRtNSrQEG
KgFSs7U/O7k489H7M9o27Rm69BB4SYn3Q9olRxifX+6PLv/2zSqATqYEg1ocDnVbMgOyx4KHtYhD
Ttgqzn27OjAtCWleV3RFEfIpoWXt1S+2Y5LOgImWLB4QCleYfFWZZpN7NwrgjpPxOZE4r25vvpgL
Yg69qi07VRlZ27mYI+NRWQeUhGOhCvaCP/+zGkj6z2lnV1UpnQnNasx/+oILNZvn7ohtXfSBAH38
K7P7PSGmq5KnHNnV6OxLiUEq4JcjZ1hwdRRMqNNkdX7IE2X5CHkdIWek3f66/yGvyndyKHoUtFFp
BNKQuxyqo2c8VRMdQBCZy094+OV5bG1xLhFKeUh60jcAYuh/3B/11tLyBWmkUnanmbDZvC2hUu/O
tJliLX8tPPpLWTI/acPwj1GTzEKO9XMbCYz7o95YVmg3VMTxc0KMcltm6wa1UMislEA4vXbqo4Y4
sHBmP8IF4P8yFD0k6qJSS3HbLp4yWLuNNSmB00TuCRWa3l8gVVNPiPfUQ6+Keg5oUsrJngpig+t3
Uzy0FccsFGVAn1uMqFePaL8bq1rtHIZbo1BMpjIOrY060GafKLVaVhwTvhglkWMFCewAFmmvo3Bj
N0ojSNBp+CJLf5zL3YiiUTbrLg6+aaVk33u0Gb7MrKQRtibesco0uZRkUPDVH+/vjBv7UdJUaJq4
4Hi41C7H1dZmBcQXZ6GK+Rs8UlGE2TCjomKZCGBWfXaKZ236kie92Dl/13uS2rLE9WBkQ4l52yEE
t2C3C3WQEFHr+dDmyfx9IPc+UDDaA3ldo2E443SEkOoD3imvtstZRsqCkN2cV6EhPGxRsTDN51/x
3MXpS662PVXXvtesMAHnbj1q1Iq/LSQ83Vm4UY9Kh22gEsFGVPsf91f/xhroDgeTXcXJBBBz+bts
Q3aqEJUOWxWzD7paY+x3tCLJcwkbz/cHu95iXHSgHehYSdzD1XHpJkOln56H62Qg/NKNrecPaJk8
zRASEV0x1KR8abIyWnb22PUJ0ql0QhClQwtqb7u3E9LltsU2MawaoUjNDvICopZ3XzyM4lGy1GkI
w0GV0//j0TLyDAkVNytCpBGU73mVRidjWQccF6K9i+f60EgcH4feZDUluP9yqA7zYAjJFCWtulHD
rMrMhwalGW6IVaD3kyLHV8DKpoTx7ruIgSkRYkhG14mdvBm40DuY5WUR6pkynFCpmvymWKL39h0d
RkHVDTgpYQf+4pejOKOFVAcCQyESEfZvo0TU0jVW8TNyh/69IM+3oSCISsIXEax+OZRK3sLBZajI
a3WCGjoNrpv/vr/x5apchjNcrAiBuvCFcaHZQu5cFKTa1l35XHnhfkJFWF+PABcoC+c5kNzGra09
yuutLU8yADgG3AoXq/zzPzZj12l2t0xFEZbzWv41DcX65GRI4rx/YuA4ZA+SFr63jZZoaGmirtIi
bEbVOWNFQuqzLPynI/I2x1x9/3jsCdCYVLEAF20P8tK6jVumSRmmKS6G61r86Oh1+n0+Bp6W/Xd/
cjcOGYAzlb3Ooyi9pi+X0BrsoUc0j63hHktnrh9qs/iqJ6Q5jaFHp9FtFqpqYucWufHhAG2jDED7
CTqAsXkpFi/uqxzNpDBXSvdnM3IZsivnvTDw+uKXORvcINgwID22EbbQuiyXKmehkcOBHanln5PK
yJ86Z90l9MpHZLP9iZGJKVyJYXG3JIp1payjLlETCkRyVr9EtLb3VQvZeCr8Di4lE22Gb2pbdJ/A
YLa/JtGMc6BGMY4N3NxZd4QCsnytckTD/HSKPeNxGTyjeGrzztAfXWtV8JYh6lSOGFCUw8lJ+3w6
DitthZB3tJEi4Ryxc04C7bi+io7y+sBrJK28x6Hv/05cr88Qm+WDHHKwIsuJugKilbkh6jisqz52
DrQHSywKUy1ZTkhRkGejZIwEINX0KH9UQJ5oBwtmrwvGcyWgQCqqrZ8gAtc7efCNHeJxO6gk3Kjw
ouZ6uS8jtzPZI1kVWvRpfqL8N3/GrmbPrfQtm958Nfr79N0l4giNCnk8/rhBNHaeWwx9FaJCZTRP
aDa43it2JXRn85VSu6/qiI6GNARp0/WJmPpnPTXi8gjffUmPtT0a/6JJ2U4PbtQ2gvrsMienNW7K
vxWYtFYgMiD9f/WjmvSHgQJsHNw/vze2OHR/2DvyFQHgtjm/JRqkEbW3KlSUXPlZsAdHMG2qdlps
xXq31AUkPtIq0Cn8izvi5snCzMpeNLLVEAPG4bGfs/iUOkZzpiOm7Mzr+vtzHaEVTO5G2giK7vLD
OB1aPgaFOG6I1TZOaPgOBnJE5ZSc7y/g9bNFZYnqDoORoF7BPJzMyzQ35SpaiYv7Q1MU2CKkhuHn
EVZN1D5pYNwf8fqTcb0TjxPYvD2Vm3C0RiKwzRe7CGvO2QGFpppjRyMNu3DtcH+o69tdQrOBnwH8
ALu3XUXEYcs2Mpcy1ETZHvXlQ9VUB8x2KA7KcjJWpKWUAY12rvdba+pJXpwKyImYVK7AH6eqwK0l
xgmkDOM0z/xkdI+pXZgHTZivI/f8znt5Y6vowO+RIndIIMGXX45WSURxlbplSKiQHMvOSJ7MpHg3
7YPio23LIYiyIehsDtqKGJeG/lgTIp6D/5ROtRV4C8qpfM6dr3ZjQlImW0LQ4eWRfV9OaBhjJJCV
oQnHcp4/pY4XP0Y5Fiv398aNjwT+kb8dOBoe11tglYvsN/Sysgm75txrI4tWZZNvzrR1DGVnQ9yY
Ea+86kick4TZbbKGOSFUq5HZC2OqQWcB3uKcLMXy9f6MrlMvSZ0i5WLZCKC2bIzJ4F2NMpt1W8hw
Ce1zWllaAffNqnE6m9WpOeT4Fa07K3njQEP85x0EPgijZYuD6xwxVOjGNmFbtOp5BhbsW6XiHTEV
eDfonKcK2hFoFpldgnC/3BpGpsaD20V1mGTTemws0R8zMe4FMzcmxLkl4CWZpAi7rb6uCXCLtdWb
cO3BIJWxcL+WAOgfjCGz350F8fBqoPtIzOEDbb3WRwR48R5pRIiodXciovEOpcjMw6JhrXh/e9zY
hKjcUwRAJAflkG3NTGKoh2ysRWggaWiCcPcU77QYYtirMt0aiMdRymvhyoEGyuVHmud0zBAsFyEO
kBlSFxM0MUXZy8RvjeKBYubdggEPFPdylKJYzNHr0Y5DCVb9mCir7qLrCKRtZ9mu7wn4gZAswSfK
O2nL76m7EuHWWR9CL8pi59GYF5SeU7WPp9OieCjrpYsj9sKa68kR9PGC4PqAlBFp1+XksO+ku7rU
Q9h1XhGOxAo0euo6zXfCjOudLp1ZMfQhAwfavj26rdu3XTmrQ4ggtjhTpB98OGXdAfL4XnX41pSI
j23H4x9wEfKn/PEodro9UAm3B0AOSXYeDX1Ga0XZ477cnJAt33vIIjxUm4WDjeYAf4zHsNCm8oPi
gDRAcdYycCJQ4HbfP1HXFy45nCWtl3CPQIlncxuNhpV1LWCicLS7Kj9O8eQ5Z6NTSB4spxjSkPK7
7j0sRRl/ev/IZAYw7+kG8kjKTfvHYq6mjQ2NWJXHXBiVfajQn60ezNoDx7IsYJ2e2x4fuKNuz2N1
vj/0dUwlyyhsOJoLKL1sVRw0s09cN83bAOGJ1ncqY/2uJRZCuqsaP6406D+1ttEewPtFO8t9vYN4
OZEl5GCY0OC2LJbWEJ2Yy7wLBkWYD1nT8bLp6R7u+fq8s6bcXPJJkzn65l6ZZ63pQXZ2Qa6mX8es
xLe2bH66Sf2vbXXR4/3FvN6uMEokCFX61FM72gympSZwJtVGFahNkd5e4+Wck1eg4qHt4fzfyGaX
uZ4cS+LiqSfC2NrsmTjVq8g0EyR6RNw5R5GACTmiCj2ox7lJzVxCPcEMSEjPesSIUX2mATEOX6X/
H/afQAi13jeT2Yjwzpz7HgFtoHXnVJlokI6xIb0zJzGCy8qc+Nf9dXq78LY/HvwABWVSFGrZm3M9
xXo2aaJpgq7I1gSsaVsan0wDAYVTUVRuk/qU24vkMM114YQRzM/sUHTG2B1TMefAqrORwHttlm48
40Mdx6e8p2pS+HNcau5To7aG2XwuUZ7WX80EpMOD0rrZ3xZfZ/XzhNsTpxMy8GNWJJrmg3TKrBeA
ENg4TlSzi886RhPjMYbbi6QYeLcM44+4aH7eX4db+4Ug3+JDqvTYti5K3VipgEvMHKYaMBd1KV6J
FizfaZr3x0COrL9h303UT5Fq84ijmZsaEwDnYJTFm34yxwcMhicsMeP1dH9S1+faQb0AuTTEOJnb
tqYuOs/jbYuqoOYh/gA6qDwWulO8+/YgpJMtfYTtyJe2xGuSla5xXHyXh1ktjmiNRo96U2o7tfMb
HwgKK117ypekL1tRtlIBXGUlgwiElRQ/W01fsyMa7vmDpdd1sRN431g4OpKyyyIbEqiLXb4C46pV
xqIlAilT96eEUAYjr/zO17m+D2E8yTeGlILe7rZOD4q8tkCdtAE2StMjwrbrikx316eBGufm78hW
BrFD67teRIQpeVyIiomMrwh3MCQRgm54YpIiS77NrTkhUKl4A0beRJbTzie7MUH5qqDZgVQgGeFm
pxuTEMSOUgkOVMno55YtWnCDKKif48VMTLDnC63s+3v+1hRdWuSAPAiKrkjWurJ4oseaJmiqpvkE
cWP8UtSueM7w79iJFa53CaQ63hh4L1S4uTYud0lhlg3eHmsfmBhla35b5i4UubZd8vP9OV0PhIsi
xGqAFahRXcGEFA2TtxLvVjgPvebPRg76NDbezeGGv01wR/GIKIS6x+YlcMuYArNl9gF2Mb9iSzxo
5fwyNT18m0F9f6FexsUE4VQ8CF23l4bALle1EqWHS9YXPwew1SewwdNO4n69GRiFJjUNeWQcqTFe
fiH0nYCkqmIIpmquntBDc3w3tmcJSdzL1W98IwqlzIk4nNO87VI5KsY/1AmmYGpy5QA8A5NvCcZ/
906gC86FDnCCesQWPDUrFb0Pk/o+emfYpuAV+lHR1nUneLqai2znycsJqRP5iTbLlkFlcsYE8HqN
J8BLr0ov+652dy6jq+sBYiqHBpgQbQpJML38OGaReqk+TFOQGw71k0FTT3iM4WCiFOnDhBm9f3/t
bo6H7gIpBR0wYxtfqyqiXgZqMQH2Y94XKuzTqZ7m5veoJ/mDokWwZu4PeBXQM0Gs0yRhTQaIzub+
a5UChwLPmAJLLOYpjZPHeU1/zpP2QAr6UYv057U098KL24NysnS2ohz8clXRmxdqs9p8O1X96Tnr
gQZj63cNpjBJkla+03cfp3LaCSM1OZeLMFLOlaIB2QPoISKBy2ExTcs6va3noI0B74+aelxHsJ1d
qedPUa8oXzBFGb/NVZWC7Cxb84stTPP3HFnf76/5VebI7yBr/P8Vfin1fPk7imwRYLPtOYgr00Zg
dxDlZ4X2cnzoI62SFKdK+Qwtl+zj/sC3dhfiHm/EfIqEzubMaPNAeUj35mAYxgUnLvtvAfi2xV3S
7+v4f/cHu7rXmKVH7EjNifuTxO1yltTc7WlIkXZMKMN/HHCWANev2D+jyPr97pHIRQFQwVjl3tnq
x05Rj+fhivLnjG9DiJcOVLZBK4J51O3T/aGubx1GQiGFtwehZOpPl5NakYstmhzyvAew/dUZnPxX
3gpr5wa9sXR0USnJcUVLBeHN0iWajrFHlakBdqnZp6opnKeyVKJP+tiVO/HB9VA6mSdYWyiy9NG2
1U4Sz8KoOnUO3MyZTlnUTsdZh2GUpPW7GdMUb98EbMgneMC3WRzlac2Z4Q8F9SjGr04Rja+EeulO
QHd9uHhM+UbUZtAlpOB++YWaSU1TkcdLoK1iOejCzb7HqZR9Gw3lrA0pKG4gUDuP0a1VBOvJRQqW
lULuJiyBz+cus1kuQRoDfvRgIv0YWXVfqeP1+3t3IB1BhBdlRx+807b4E+dL22lw4IKUFvhj0YOZ
RSB8Pt4f5eaEXIIFqaWOBMZmFbXhTaxHWwLkn78tyP+dQLVBesUpZGek6xMF4hGVVOBpxNnczJff
K9ULx0kWYwnyuV1x3vIi3+hhhd2fz/XNx6cBnYc7KjH+Feh3xUF2tr1qDWh5f637JujpfPrVIv5r
0DL8vwzG0ZWoX6a15bW3hVa7EcS0wBvcBbELZ3W+mUCA4TvBFQ09gj19p5Nwc348pTJWeXOfv1xF
yaa0q3Fag9mF4ndo7HY+CBWqi/D0DihXtezM8XqDmBrNLCDjfDT2yeazIYLvLgtoj8CNqjbQ0Ak/
D56H6VjrLTsArptDgREDWIWaJcX+y7lNHf6r7rpYgaTxP5C5/IeR4Hzihmp3JnW9F5kUai+O5DzI
JsblSF29RJErkHHUHSU9p9Vgot1EhfX+XrwxHwkfkHUCWnVoG12Oki7VqA1m7ZLg4no0lq3yyyzh
HWF0ab3eH+p6W7BoZH/gjVy6Zltto7wYOqusULdrTAss2lBCHC8MIz5puEbhTOkp3+8PeGMFEY2Q
/sYIotFy3kQYrbF62DSYdrAqmfMhXsEw9Ks57ez2W6O4XBrc7s7b97pcQauFWoiJlBMYvVtxy3pV
9T81z4udW/3GMBRL5aaTa0df9XKYtHVzolHTDZYijU/KUGB4TC/6/ZtOXrRSdI2KEeiIy1Gyyutx
sMyjQEsxr89L4Z0GQridTXdjLtyv0luHAjrjbD5MXWmJ9MRzSf2W5LdVru5HNY/znaN6exQ2t869
x7OxOUAiS1qtt3IXC+Sl/+AUtXeM0cHe+fw3DpAMIcCPkDhTZtu8tvGc9Q6cTDdQEVBDDk9oHxAk
xdx0zveEXd8eusucgfIazyBlB5XgcisrZFdZo8QlwhAamVDcPSN+6ffCAUICXntwtR+FAym69FW8
ccesPrIuB/QesOjIEOBcvia42ynLj8X9pi7doUw+9Ar8D7v8liivkcgeHQ/jOmHM/2uV3/eP4vXZ
J3CUlyYVBNLX7Ss0OHE24KwQ8S1AUhpFk4ZTo8cHozHRAo/GPU+F62/PeOytt2oax38TMpCmKuOS
wSCqDXfG8qiqj3Sm9kA9cp9efg9A9hQGqStQQaNkfHlasHnpoe+sSAV2zRgQkdFxSOG1+zCdvU9g
z/LQ6FvxjCFe9UqWNe2oxd1YVUbmsFJ6leyszQ4H9lrbWAHEId2FJEBfA6NirBePxGspT1K2p/N7
TYmjam2x/2BsyMbNVjBa7VLdQRMuDnM3Web/NBc74ue4AhV7sDBaHB5yiVh4XHlplOMCU/O3ZZUS
2JKYhXt695YCFi7rwGSPvP2byadDBse6LpIQN1T1OJqTHmqZAmsEpVl8EL3j/eHkjtl8a65EOo30
32k8b6EELQp5dG6SNoBzn556rTWDeZ70J09k4hFgaPbo2uv04/6g1x8YPXOodyQrNEAoC19uMEwG
nay3vT7AgbTl2KeIEUNEdFInwFYLJbu8Xru9xjU38dVcycEMyZGRiLUro6QokdrIdFGDuBtc5ZAi
lj0e2rabutMbGeF5HOv1u6sZwjmUkyqyn6vXD/bJhif4sR+pW6MGpeIdWiUYLeTcR0mUl9xAwFwo
XjVwj/MUleoDVLvS+p6uTVT7Q0zA86Lpo9H69gBvKBDdYOaf26WolZ+VQuuCXvZsDdJ/u8aVDWPz
9jhZ6VD/U8xD7NAMSLqYjK4ZyvqYRLBqvy46Pt+4pCrUY52iG8uTOrnJgK0sStxnC/bUd2Xq3fan
lSZ5fsKJwPFOthhU98GepZIHcgLt7xb6bnoWMYTFpzwax4yf6cAkU0fPge4VzTpujIb2Ch0Eu0QU
b4YvaT4NA0aFdYdr7pgVWn4A37PWD3raq+pfiqlNyqPWrGuHpKnSjD90k0wx96O48NRT00W59ppN
nju/JII84jeWzjnyAWW8zPl/kxG1ybPeoRTzFK8DsqiFVrTTQU9tZDrSsYh/ZHmWaA95uZbJwS0E
8CQqOXauPiVq7dIxnbMlmxk7R8HJOc1ukRpnJ3ecJhhGZ06+5modxwlGqW6OZwG2qC1kcoInH+yd
Nn30vELnKHhzLg7zmMIgbKnm6g9e1jjOI9POh4PRq2nzKVr7XJcyo1X3OohC8ZCi0NfmEb+g6F+h
9Gv5CmU//tdGkyQ5pSi4xx+aRnOj5mBUEVzvqSsg9hdDjZZFR6EKaaih7oQ/poOlniKawZhS171h
oojSqer3jiC3/wacJNa+LtSW0y+ghfsxMKylQ1gJsWv8x4caCZgkK53hlIINFZ/GIh//txpoSH/g
DRu9Q4IqUHzM1MJbaehOaF1hlxu1x6FAjOPUWVWWPmC0OcxPC9oEFroP1dKc+dTsMUPn7ns01rq1
j20+20mYO1k+nVXW3sHtWymd/9HK9uJ/xawN2VGbLE9AbylaOKCVWtYfRZcm9XF1J1E+isbp8mc1
UfW/sLe385dWx5s5qPtZwB7pEpy4hwRx5BeRCHj7yMUU/aGOFO3LaC5u+5xmKI8cikkfrRedz04b
sEeN4dnRM/sD+lC4TgtMPLvnmN6ndkZCcHS+LNDwku8p9u/Fx9QD5HIEGyT6nyJeyhcU2BErKVmo
/qF2tFgJkzGD642qiq39qNzW/V+O3AiayiUSZy+KCkzinNAYWR7y1l7QVNHdSFf9KjPK6WSYvJ5a
MGAsanxvhzZJv02WsmgfrahBhDSHBYgHa4NQX6r4eCItOl6kWNGcZw/HdJ+ylIjC2UE06rCmaGV/
qJVJvKbUqCLDj4wy+9DkWvc8T/WIQHiJR++D0/aGpfguVL+ftPKjuYZDUnhj4SNZxpV3RF8pib+Q
gMUpHsBp3nhHM1ac7tzhrtrV0rFUYdZKnEdnA5SZ+rIU3M5+FJVDFCzUxl9By7spslSe9YNAG5V/
AI8TukPJqNsHeMYKdc5EuN5xpl4pjrOClBZaKGW7cBzzYcYWxatRZHMWXMI0fG8xhHYtzLZ7MTmB
i02v9zSpSfOvkbDNn3LUx+pfghKeGygGbqw/rSXPfuuJmWY/4f1E7VOnzeM/MOJcfJMRjvL8SW1U
96C48WgeVyte3IeRR18J0xkboxfVm2MjSATf9os14nfwoGSGU/qVFovkNZ4tKnN4frbzsUUTQyCU
Y/RmoOa43QO1c6ryg8qDueAFMlkrJJY+RRM1qfvpMDVxsx6dYXbNj8maTv+AoRxfx6nv1JexdHMX
KTYkGv0qrZbxv/tP6o0YBvV7WVpm0wIa2oIPRcY2T+rVgDWfqSf4WPNRWc3qA95ASWCgrvqAhpSJ
v9DYfhhNgfSLi0Tb/R/xhoS+jCagU1hg6rlcqAVtI3lQdK2oE9MI8j7GO3Je47w8Ec/AnZpG/IUX
Pqf9JIYO+s9UkkF9MzThND+0Ulk+cRlV4lil64DEh7G2WMLjKJ7jxi10p8qSE3bRheH4HMxqCF23
G5CRAAnT/dZzzuo0V+5wjrpuVE4gaWaMuCFvmWd2gPdjEUbLo+5kgLn8eej6+tAMSLedW1gNeoWy
FX201tdnE6dv345H559y0qL1o0lrfnpviCf1GOE4Avh+8wHchHgKonnpOlZpWCE5bhwUnv/W5/wm
7sPSNyifDfZcqMH9b3OVOjCoJOgBySYRpj1zGXPFwOtWVJjSsIu18bQqeDjXNTfX/2EUUHNw9KBz
UyW+HEU0S7WujpGGTpFMz25LKTO3OmtnLldBK2gMskXZGwBqRapwOco0YjZoOrVJIKdbRABwYLCK
1otnK1O6kKDVC9jre75H1ysoR5WAQCwEaLpuUuLRoy6BVpcZCITgatSD8FrxIVrMO2WEW7OD4UiZ
mxYlHRD5539AD3ODkhGeLFYAEGQYT7ynQ/plxPnYOOhNvYCvMYp+fBqFofQ72cBVYI6QAuqRTJG8
i+O3maIlUCljNyIFs6b/DOX03Lbj317u/Jck0Z7v4e2xZFkGhhcSIPLP/5imqBarGWg+By28NUSU
oqh7SFfVw4HCQAGASvXP9+5NJoeAmuRW0PrdAq4QhVssXWFyU9k3B0/6nSM9KHbuQPPGNpGcCmyj
uAslwexyXlObOlFd6V5Q2zB7TxC+TN2vdIBlB8tCrO6woMvYPlmobRZHt+5W3vRigZKHqZbyJNJU
Tx671IrNY1IkVgp9zsOR/GStYh6PkdNWy5NpixSJq8wZ3cCSHmj2QY9KBNWUonPTHz1H0z7rSFV+
R/xtgvarxt16IFoxuu8aslr9dy+d4+ihoUU8YCo/xl1g1XnaI29oO/mxBFtKxEzihw4NDjhII7ax
qx6AXJU9v6dQlrDRVki3xSyU5tGK0mw9oZ0XvTa2Uoy+N3hz+t4aHngvCRQBLAAABuTS5bpmSWJi
Da8iH4roUXqw0YeDzY/k5g4c4fr7MQ61B1kuBJy6RfPEs6YPQkddXbO7LPB6q3hCca3e2yb82ouX
Us4GMABlT+IgVOMvZ2OQAkBAQHAIidb5sUjc9GAaw955li/J1ShIDMs6LgW2rTWwaNuEnJ+9CCKp
ehWI9J7MNOo/14aX7NzJ18sm4w7JTaWaK4GklxOaWbMe9bYkbIyq+K7ro5jPTooK787jKT/z5ZSg
oOqoF6GDooLukr/jj2tjMadBryclC1e6NPglapAtjoSN0Ii71lwXv4XrhkuWowy2X+Rlv8MblR/m
cvw3yr4EILI5aBNejm9YuH1XLSU/XAHnA8q56B076aNrDN/dYtx7T68/IO7HVEhUoioqJdvyOKTQ
rhoqJHwiIX5pajGdK1hC/mqBRn/v7ShdIglJaLtLMarNy23HWATTySXKL1JKbWX5r1VN74Yt8TfD
uKXYT38CINvmfXHsOtXbVFEo6qWkNeNMAC3Gd9PbGOWtmozLik0hbXNTDJnjCqdY4jCu5uJv4AR1
OFvFnsbR9Yan2E8xyPHQoaYEshklA2dBwu7EoZoX1KmrOvKCpLP3nDRv7ACpT851RHuJkHozTLy0
Q5cvZRIqVWJ+tlbDCDDbmkN3TPXj/S1wayiUuKi8Ug2UwIjLrZ31xbBWnZuEyItOB5UW+xkh2+wF
yZlmZ7e9bdzLY+RK5rwpDzLEqDcc0R/HuDU6dBw1WLFTVpvjcfDMZvTbquHKLayB4jZw5bb41VZa
ptm+pqHI6M9FD3HQShbUfFfLTYrnHtRB8STWONXO9lrBNa/wgNEDY8rHZKcqfeN783M5jaiPc81t
cxuAxnXfN1oWDiY1xEeNurTxOKwtaef9z3A9kIxSADjowGx4iTZf3DbLtW3zuAhbt6vJEcr8k+Wl
ewZW1/eYXH46bqQhNF62+UCem7huoMUQDoUavyAYKf2SuxFhWw1mLRqmkdi5uW/NCzQhUhrgZGmW
bA6/iYlqhoUqpN1hRZYLCd70lEaZ+f5LxgN7KXHGbGLQ7pv1azO8Z43UgdlPfT6k+hdAKxA7z8D1
WaEvAn1FhpQ6wlWb97v1hKPV5lCH+kxyfWjdOUPya9CHzyr42T2fNnnyLk+LVFXhjiF0dWhv6Zcn
M3fWZUh7uMFuvZgvDWyElUr5oJSohbQILmqgqYu/k6msZtB9M6Uo7nO0Dd69MWXCRY6AnbSENF3+
CkeJOnIGCvZOZ8e+tRbKMxqbyrd3j8JLBDoAvJSMouXK/3EzzHUqysi2okDEufYB0knv4yxQ7nw/
GYX/uaKy14gkDcR1HiTgCJsVjdxGLaMJBjnCFoN48OBVLY9xqY65j+LsOj0mLrKofm1FePXen6Bc
ps3QcudQqCE7gMqw2TqqHTvYpjlQbJ3MRSZ21qi5a/rUo8bvJK2f8Fhp/pQOKkE2/dad4bfHkJlb
kLGhCFIKgMC3yU9mdxqXsizrsC9r5dDr03zQ1SXe6VLfWF9uMFVeLG84Pvkr/viKJMcxViprHRaL
1vyFQnJVHaq+G0+zRRqDvrN2WLLU/uu9SwvqWWIHic24arZiFfOC0LSmVW0I1fzfrF2aL1pZzidV
doGj1ckeAAdNh76z3a/3B75eVDQkQRGypdD4oLd1Od1JxdAB9Yw2TA0P1x+Igy+ir/WdTbu9s+W0
aNJhbijLEOTMl6M0yrw6ldl0IU5ufZC4NOaGXpvOmV5Mh8U0sof3zsqgXeYRz4MAQcBnM6uhQL4M
ZHgVdirldasfQcxTjt2Z1fV5gIALF0qGn8xsC85Ao9p1E9UVYdz1Ue/rFkXcg7DtuT46hXYY1cd0
Xdo2aAd1z0nr7ZW7PIuSf04zkJQS6NRWVKdprGxAAKQNo2HV42f+728nLuKzKQXljxq4bETAOiGL
u22ld76de0vzmPXxbIfZ2vT5gcRY032gGPhSMEMSoMyD4HdSFnfNzp69DMWHVVahYx/+5picywGV
mxctbZb/1n4x/yH6H2sK+G6Gzm8czVnQGoXlHFRLoZCLAGzbnVpsRwuo5FoaPUSzGLBuiHv1e0+N
nOJ6U6KtBFazn31Eq+vpoKhuFPsz1sTOYYpKw35aosKLPqxTb1dnbtTFOnTWtBQ+l1TWPQ5Zb2mo
wFc6ys7wvttvM2rc3osXYb7jp4NOZ69v0/8MY3aSf2tj7dcfhmIm2SO4sUbQrMOLEsW0ZPzalEZb
hbOCKPyxjBvPfJrqWY2OhojnKFDNEQMBF6/p8ZlWhPF9jjzWrS6pUByRXjDoZCgFSrBKY1s/QbpW
XTh31fjT7Izmty7U1Dq2yFeXh7xbluUpKVyw3JlFmhtWQOneK6vIC4RfE+EpDj1AvLZvkV13XqxF
gmpz4S1hnmPJa3e99l2svRrgNVB/Ei0QCp+S955xzzbAoEYjLS8ZUx4MML2XZz13aq7vYWlDwtrM
Zc3a5Zfe2I3gafCWcd0j4lzfLURKiMRRuaUxT1x4OV7v0tm1I9GFAi0y+6GZFKt9NtbSzg+pEPbX
pMqHfqfSeWOOCAsgJsgjKO09N3OMwUrhZLdCjtd4ipBtbH3FIFvLjfW9GmssJ7MDcahxpUEE2jy6
elQvPOiQ4wuL90H2w8SjQErptW68BhcGLx/O9y/PGwuKyrIFXAdhSImcv1zQEnrrulJrDxMVICJI
USh3BytpK+MUxWbn8fTW1p4GwI0VfVOqYT0Rx4GQdjnoQiNVTzpnDDMXG3c/1dTopPY9Eko5JLud
jOh6hvbbY8R2kU7FW4EXq0pc0rh5Col7i8+kwRiSw3x4gAs3fRrybC9yuTGe1GqC+ImIK2u7iT+j
fEYETdfXcDR1EftpiZGPP6hw1v01KUeaRl0Z7eFVr1cUX0x4ffxDTAqr63JF/x9n57UbN9K16ysi
wBxO2Umigi05yPYJ4TTMsVhMV/8/1AY23OyGCH2YwXiOXE2yatUKb2CKqOD806vBYNnVYz6W+am0
o/hnS5TeKPyuLUVRhnYTYBxYV6vrXRd6Z2LOoAfoySc/KkWMCKozwA9aq5QbCcvlWs7Cnl1USpgW
gnU/f6y40XpJj8YIZmOQt6Q12l3cY+U0OEiNvfcgkK6Q/NDwITtC8eV8KbOZUBhJYhtZlDykbJDT
fdnq2fOsd/EBGbvu3euBJCWSLQIGi2bjqs6sphgdc1OxA2xNUl+JEdooMv1Y6/ozOBaxEcNetS3P
U4gld6Amokm3kNhWlYS0hlhTgKgEaY/23g5dgT7f5WGdK89hn4cjmKBQqPSrMxrjoxahEz2aZhWd
FBUXva/xqFbjkd6v8+vt17681tXv0lHWgb5As5px1Wrj0oLLNFmiOjB22BIUONQcdcWJNrrljGsu
16Etz1CM/iRMpLXAIwoLgruqi9m1MeimahEjvLGxQTA+ySYVjDbbzsa5o8QBvDtNIaCrvYBqNzHl
sJv65+AY+XzI6lo6e8QTDPWp61yMEuPSHT5Xc+7qXzI3y409e6vB/UXVRus42LnLmJcJhbJjfmTX
d7UsQygNY1I2P7pBqPVDbsRhdCRGZdU+0jv3I57AqXcIF6OkLzaT6HumwsQOHbVyFd8GxMnvma9U
WLUh0DfcZZ7Z5HckKFVQAeVinkzir+zwo3K/FM4w/qI4A0sz1Yzz95nuDqbPUDSxd2AzIsPHjAQX
j3Y0rD8iDxv3BuRsAXaqnAecIaIW+mnr5sq8j7HrzP/kJgYTf7Kon+VtHxtZuGcwbphBEQIGPM4y
JoarMi3mv1WNn9EHGIxAi2PkGoujAZai+SXyuEhOUi0K7pmQ4Iy2fYg5V0dDPuHKg5zT3+ZwvSNc
3vU6HSIfQbK8u6GoN+t9qhXmB6dKZfdhSDz7xXDKdjriNc4gP0OUQDlao4fwSgyWw0WqoA6ZQdpO
GO5bo4ifsMErvTvQO7jyNC0a2DgbRSP11+x8pQOV17ucVEccKD6d4tYJM2HiRDhUzSGUg6bed7ka
Wgf4zUDPYhQoYHY4TYFNpiMMB63IJu7CY+mp4hEbP+QHga4p2rGHrfUbjVNl2DVktOo9E3crgjrq
4d5VigmnHNVV5vmgxMzJ9oszyC9raLTmpOp583XCbscLCvqQ37w4Mxtq/1SPT0bh5drBxoKq/TKP
0I42Ds1rSbM6m8D3ly6rDU6CY3MeEiNtrHRtpuRJEwNFmUJPqp+JtriPW8gf/xldFJYPEc4fv/U4
7e+MhM/b4NJi76eIac/OsLLKPfZS9Z7NzIhSBsOkxTszN7WvjlRoR9cheii3bjlwWJCq6cKTJ7Tp
vZIP9IDAEpAyoopGw23dRHSmbo4sq6oCIykKwEpl+8HGhGqjQLwSYRimWgtNgJ4FWPHzt6WJsM/s
NqqDzgQFbM9tfAjrpj0Z5Sat6NpSPNBSxC+9kXWFnRdODFV3qgNrGkqsqZzx45xp2h9Psd2NDsmV
+Oy86l2RIC6tvVV8btKWfMP2mqD1BvMBTRLtKIbKuXnvLcB4AhE+dPEg43LRnr874liPGWDeBKYT
lvejWxWnhFz13ZnLsgqfh3x36aktr/Xfbo9iWmIy0iaox2T6EEWtAqwyB0OIVuz+/Q9k0FlaeljE
JWP12oqoUyw9jtugllpxcAtb7EkJt1Kxy4/DBJOSz4BgRq9z7dnrKSgFZdrYBPNYOdzazFr60Iw3
cofLhJZVXJdMzED0HNjM+WtTaECarUjoGjG4vEexeDpNGsTJqdX7u5ie7un9745zSs+fqQJ/rtYL
LVAVQOjaILXx3cqryDjUat9uPNW1d2ciVGxY6kJCXW/sbspLCWpg+UJJemhkAcqzdrYwQJcndTEc
QCOebadSDCy/4p8tx1UCdL1IW+5mae9VR3o3paf1OzlX4cYDXTaoWIqOKWGB5ikx6HwpozPIfpKB
zwRea1f08Yvbp6d50AxfndWRlKQ0sF/Tnt/+WteeEAlG+lMLhR8NufNlu9zOytDWW/piabpD5FTF
oRJvVtLarY14bSkGW5SrLLcQe8+XUuTc4yOAm6mlWDiiIeLMeGjvFOOwf/uZru34Ja4uFRUseGsV
KGwvVsxxKNoA7+sHBy0rwHiJRESzKIgY4VY5fDFmpFjk6kDjF976oiq8Cn9FlyqJUFlviLL0Xku6
/EPkOvJG8fAINqfS2+eSNFOhan4ZgOU/DnGF3yYOtd/CqCuOElzDLjIgwHlNJn0rjJSNAP3qWXye
CzCuQpxyydNBDK3BbKMY9VxJ8SYMi66aj56VkZN6meolO8rEErC62qbh0WpAs/tu08bKvm0t70ss
humnO2f24MeK01p+OpjVcKD9bY++E3kExkS3EMsqeRDbF9o8jP4IJb7zbXwjn5KOCnbvDKmVovrT
VfHGp172zPq5vKX9DwyQ5vHaq5n0MOxUwLRBg57Tzo0HeegKTBnfvaEWsBUqRsh7sqdWPYEkdhWn
sioRTKHe7Y0yTp4bpHgwbWir78icUkK/f0ECjsuaOEbQ2Dk/KoB5Z0uMrggiHByAF2M8mdaj+aTj
5v1XS8NwI1e8OJraq8EQtGNiKVF7FbMbqkogSVMfWC7Ed9/Qa0L33GJHubN7x/j09tO9inqefTVW
Wfp/aPO9MrBWB7SqRGg3OOWiwK216mPD+HmAS9AUHvgus6w1Px4m3d0l8MmdQ2c3VvEL68cKjfZw
srVbLtXRuZs6N9UOTZxm9re+QsTNn6qmQMtY2C2uSI3mhPO+6sLeC+Y4xJiOUsBOdFAUIPmbu17k
I1zdDt3sB61VBuqZaNAwTZSx9E51UWjylry4i/diijw66xMwYfXjONah+B0rlIx/SkwlvS+lUVEM
mSo6xPd6bGfyaWg754+lReUPWvLL/AuYPGpzSZ7J7yn3Jn72jZF5fo7VbnhI7dx5HEGo5J+MxEx/
QQFwP5sLKeijN82WdS/nLh/v65G243ujP1wbsCsMXIFTc46W4/XP/TbCXwH302tBA1bg4Hld7+cJ
WD70+Lc4YJdbjKXQ/EUw5VVnc7WlIU25GAzbWlCkefq5KRWxp4UHy0Aaab6R9V5cAEsrnQwRtSf4
i1Q/548VjRPm1GWnBcpoWv95QxdD8exc8xMah/Gp1Gpza0evwxDxZwGkI323aPOuxTcUs1NA181G
kBA+msM4zSI5zLNIP4q40N4rYE+0IxWBRkhRx6R+3XsqE7ZGUwkryJJI3aMW6vqt2se+oY6/3j6p
YOsun4wXiX+Nyw2HCvAq9Lnx6HkIQs8BGaQS/9S70eufbHUa5gNNMTgZ4dQb8U5oXSM+tdBtXmYE
PvugSOAH7QY2OPwHuloYlcrEuxel2dMtKF1Rt486SC3P9YVS9vNHDT7L7EdIgpRPmFsm1a4cG/u+
oX+fgcZHe3A/a0Nq+4qjTRA25wyqRDZ0GARFCbIJfm1G9QgtJY/SI8CXKdsLXkp5JMRM+vM8VbGz
d7XJdZ+k2dSoN2SdZcBXKFxg+n2OMWzHCRP3/F+ZH0fFHscnYn4473ppwQ1Sm1aE32PDjX+gTMj4
KopnKz2GXj+oJx0BdftHoSaeARjEq5RnfA9d66Bg9hodLWsGuooVZebtGib2eAfP+MnfV7lr/yx6
WYS7YRi9zE/nEVqCRaH9n9ox1iNOlJ19wiWoHPZeYiXarWZEfQeUYErJIQooANo+dYo8xTmtW8Cq
Sa0r4V9IDprpJ5U12ntRonF1LIw0SbC/nuLPGKNjpgy/zfuvGWZlfsirOn+sURV9JovBD7iYpzw+
5FJxfvR0/6D/hciV+IPVU53IbplQJXHi/s5mdaJ3ItM58edJrfWjYOtj3Rsq8W90scLCb8Ae4WZd
JYn2PVKGvjrocS7tU9rK2d15XaLGu8rNc8jY2I7Ath5t9YX0o/M+5Dqinw/DJLPq6OapTG9d9IHy
oxqj845lPIXi4Ou9JuwPVqzH3cFUSg/P5oSSCqbnlEILefs4rBEyy8FjwMc/AMqYl617BBDMayiI
NkVH7c1cJG6HwbARuyoYgLy0GfRQ+0y4VnR6choNXBh2fTO1W9jD1/rz/AJlWE4jEOU0miPc2ucB
DuYbUyUolYFmScN9wlQ99m6ymVxiZ0pDrU8K+A/tzq37pCL5bLHgpINi9QhsR1F66NJy7D/gvO4W
p9wqw+LUKCqmyoskTbtnCGfFfq/XNZJaXql8L8J6Mmh69pl3rDF97Xe52xUviez7Fy5nXM8cKQpz
35deNu7UXlH1p6aqG/2pKzLjpx2hbnxUpri0dlVeD90Np9ZIHsya6wcj+0lMqt+VpQR1XWlNupHb
XH40hqqqzgACQgp/ri4et+hRKWpzvIqrzMn8ySoz55PH0DG8HSFXzNjqMPHeJ4WqZJimtwjK+FIW
Vvft7c1zkapyvcL6BugA3g5ixyrHquHpRYnZecGIY8Guo8/FRNfcknNZ/pbznUF2/8q1Rk8PKs7q
6hs9XOkqoXhBn/X6dAQ+ilPkrGJx6woruzfM0igOUR8KZyNlvXzNlJAkrKR1C897TQ0rGf6Pbalm
d23T90zlk2OnOQJybXfLojPm6qLcV2pysuru5e03+zrCPX/oZW16ZmTo7gIeOz8OXjy6EnBhdqfK
sKfjq/fNb8VVs2c7jZB4iBJVfEkrJXkBT1D3N6Mbx/VOUdCawLqosu4npqbfoRd4JXDhctD3LnBe
cUBocxweYql2yfHtX3y5FxhiLBo4CzQK0O1qTwJ+zjEojvM7VHIlBuvNeMroz2+Eq8u9QL3iMWpH
XhaQ2xr+Ss/CnCOlKe5moYRj4MFj/KLRc0qOdqJiNl0dvHGcPr79aJe5Fz1nSnwAL1DvGTOefwu7
7tR60MvsDq8A51CNtv7NMUqFONikX027rt6rhYmVD3N3A0LgQks0LpBumWUkA/TkOw2pmto3idA4
tCpbfLorn+xVP2QRTV9oYatUmUI4Lid3yO5qC5G1SYLnq6JxC6xw+cnoctNBoI+AOgPJ6/nb8/LJ
jWYwCks3frrR6mj60Aun/jgJKZ6yPOl/WWo3fnnvJ+MFMgym7wRYEFH280UZBJhSD6Pizs2z9pTU
kfbionv121MabV/1tbaRnl++SkTqEKTWFkwwfIOlVPin6ujInoRkmH4H4qv2k5nmJ2lmsXv7qZa/
5TwonK+ybNR/Vsk0k9kQIMQ7NTHjDzYYd6TR8UUXYL4+vL3UBSUV+CGmr/wH4Th6rOsOUDykXTbb
U343FKL9z06lx5Uad7XFfG2W2U2LXXx4tGsmVIc5NePmYNsiUT7RWMrcXVjqbKQy8Ub8mvICKHoR
Of0Xy67rH0nn5X8J6QbyERPjQEOYoj2UqmwmQGxIBjzSPxuA0vSa0u6mvJGR3wmzyHdFGUYO4DZm
S/tKU4RxwGO7+qnUchZPsh/S6HeEg3roh0ouv2CENqaPNO03XfIuvgONRWuR8KOPju70hdaINphA
yOI4aElJ9laM7oWQrX6oazt97yd/XerV4RA2CzOv80/O7LfAby2KA2EnDiqrJvlnGP8syJ9Pb3/x
i7JoWYnLHNQUozC6w+crZYmVml4FYULgcOSD5Y1fbCeybsxU1/ZjM0nIIMNw505euxFfLw7P68q0
8REZIYuwV89YoFnvDjWvc7Q694YTpp46cL4bt/m1VRgYIGKFM8UyPjx/PizzoJzOhXLrRk33WLtj
/xBWqfPea5BnobmOAPByG/Lv+Soz+EcF9LFyi9508thUY32Xd9YWKuvKs1hMCIgzyy0I4O18FShU
pMeZROkH2wDnlFRN/VEHz2PfvL0nLmI3wFw48YyoNEZqcJzO10E7Y0CRI40CxVb7H0jvu99xNujw
NJDj5HwaqkL0p9nKwq17/soJA2XDmjAu+WONL6UiXUg9oQIBr11gZklcYzNftLQEWs9LNoLdtdep
05Qkt+QwU6yuHjOjjh1BmQaic7z+yKhMr/ZWZRNy3n6f1xaiuYFcGwpFKhHkfKE6zOIiD0MW8jDT
RvhE3DBqTr+8fxWax68claWdsnoc6J4oBhdDFEhH+es1enrI9HCLiXQlXDCz/P+LuKvjRHyHgQc6
l3BhT98LT9Bos0LZ30B7jn82SWfsGs3OCJEmlfz7H3ABWZFQQJ68mDarTCZ66VZAhmvhHR1uRL/B
HXyjyrq2+QkY0ClQMYIVswqIEdIefRO3caA5kzhWfSX3Tf1sNY/o1pvHnER447GubHobBcKFcorR
C4yV893BeAnDS0tNAj00zZ+e0eK7Oo72rB8YcExbhhBXPiD5LG3rBadOP37Zq/8kE+0YQczy3CSY
Ejpfw4z0Bz6Y9b7PPeY3aqrdhLRtv6ZpnEYbD3rlGBC00InF6wX0/wU3r1QaoWVodUFyGG5QcaB0
sapo41RfeZ3YOZFwMvOGvbAe4TfIMHZpAvEMYqV2Uq3xtwFw7FC3ifv+5wGqh0QshBhaKWugRRNr
cpCTkwajJ5vHrC7VH+CR0o1g/PqDz9I/fJwX2t8y/Aa0tb4nx45YOVVpCpvJUfCDgG82xAdhLZON
0XVQSiKGM/iaI0Oxol3fKdNI5gTsndnnqIx4nDeD2EvdpvU2xwOym0bq0ljS0RVT961Ze9pdVcdd
tw9lxwRIBffztXK98j9ZND2UGy8xv8yAo8yHtFUS05+xIZ7bXdSnlv0JLjtZYJH1ln60PavtbuzC
yJuPZTYbL3GkAut/Owxc1GVcsHAQgEAzYMAyYJUOA+vnJo4GLFbxI0UrR0x7gc+gPynqYyKLLX7h
5X4i9cB8ieSBfgTc8PMDU8dMTFJkVQJRwhVQU3RpMDXMfTj7W7iQywPCUqitMVXEgYma83wpiIxh
09awrHq0Wo+tlUenuir/vP36LuMbwwsPRQdwjuzdtQBra1Z2mCuooE6FmxxMbxDfB93N76ui0vbo
wA6PWdxvKT++mjmdb2L2L+29BRnARbgmGXdmNjX0NeA6iCy3bT8blEg86gs85VZJSpHGfmYOnveo
jXpcfEQhqzaBGloCBYVSVcP4M06lvfpVSfVs/l5WvfLQZnOp+yO7N9nR7m4/m2Y/3Vcj3ELIUi6K
XZEoS+EPdaijbGSWsP3USmTfsgqZW1+gSNyf4kgptkrfyxALrX+REaA7BpJo3Tio24Ek0W7bwOqd
2vJjt+ruJj1Wn2TUTV/Vvpanrkvn4a6IJ2FshItLgC2ZKEcDwzl6Fhqx43wTaXo25UbaM+I1EWPb
D44pGBcZs2I/16knsy8yyWtx32SNWz3z6qfoVpNZ+RdAd2y82I2Y9J2a0IJ9fnvfXW7uxekLijn5
D93LdXrikbF6nSuKQBr0a/RJzB80dB3+e3uVy9MKq8wDOc3AmcnZ2rokcfoE/BZcTmcCwu/XQEaT
3RhR1N5AP523vCouY9GCzUBrGo7uwtxbvWz0XnRjDjlMWAfX5cF0FcY9FvDZejfH9vhiZYb1++0n
vLokn9VmcxGV1pg7t87b0UMDOmhx9dp1g2ofGuH2x6qs3UOTZlvmR1fXWySKwA5xqa5JgjZWCQVy
YASlcQjrYzrE4Vc9K4snBr9cMUnLGGXjYr2yJL0bvNth1nOA1klm1aoadU5SByCkxY0St+1ON9r4
Bjv1dp8hurORn1/ZNDDU0dQhbwD9utZKQcisFo0b14E5Ze1R0/LpYcha504gZLd1PJdK8DwQLmRW
gjtHgeRy7VvMZM4cVVuCMNQjECaptCYHVoFrf5kQT5VBKmr3Y2cO1Udg+cw8soJtu7O6ziyOiWGg
sWg5opswvhNDeXh7a11eDbwDJkMgjmgHQPM7Dx2FEFlGq7UM3KaQyPIaB1GkzV8aXMVubGnG7OUg
6o18+9rL/3fRJW78k5CiDCvmLoQFp+JtdRR54e21MkJ5U9Wq/+E7k3y6r0qqtAiXn/LPUhPC+gZc
GajuZqkdS+6LQFcLucc+fUv35LUlvf7O5PQ0c+mrQHdYPxbDLtAtWhmEqKsnvqMqyEZGRjg8cn55
uS2WO5WvSy/8b+ord7zX5yn6Tv/SbP0wz9P3aiF7iyIGkz4SmGVks05WlXjwGi2E5l+jFekrHV20
uUve64fMKqCEFkE7mOJgNVcZTKcYQ4xceBnMIsNo1DIFYE2nOb29T69sGVIIdXm9JDBEwfPvaA/m
rAxKA446EsoNOtczga+cAxkSd99e6sqttXQkSCnJWVTSzvOlmArPfWza0L8Z6wNTqLHkrnPrnVIB
y2uDzUtfB527BcF4vgrkKCFQsUCwYGgQ4Vdq41HOmdi//Syw6Ph7VpuS5jgjLZArjLvX/fHC650Q
SPAQYE6Vz98TIO7zDwO6g7g3iqjMq92scH1/y0WmFEx8k7oRB7ef9X5XTliCflJnDQM1TG3G/mAn
caswacVo8rYdlEn/r8hq4ysggCo90W3DYV5PM1XbGdJqot2cxsZn1cypWgRIEveBYj5FzdUeG809
tFYDmKjDU8G+ictRa+9ai9rep2FSChS5SFc+2Eo7V4lvpVriRL5ogHumvihTJT5Njh5p+3xCW3Vf
ub1ZQWQp89l3eqvNwQGKrut/qFU/OTfS6ooySJRcTXY6itn1ybSGnhAb9p2EjBc3xW7qIzAQYQ5k
te51LX7uy8KpDh2JpOcbmrCiR427Se7KNJ3y5ygColX6/ZjoiZ+q+tgf0Za1e7xDQrO8KZvcsX+X
tT5JWGPuVN+ioFmazwViY6ClGfQ6v1NLjezASSu1OMDDSMI/PG1r7QzhhjZ4kdBQ6cCXPULbifSQ
DJuRyj3WfK0Hc4pE9M1t7Pp7OMyCpnTWIELa0jZvTtimDj8mWrv13vKkbfrj0OJP7iSm0tzEpiKT
J2dCyRVJR/wgW9/Aki8/IQepv0T9CMvat5M6neQe4dxO/wONmKiFLhuSrKLPnc9Szp6F5m4LhqVs
0UfJkhI/OreQDl4YsS1wYMf+LS8e5o6a/RSqYaH7WjWPzdEI1UbZZzJMnK/jwN3uD7Yh5iewn43D
m0LAaQeac9K+NwZdXL83reTHbCSlDjmoN+sDEjyu8zLppXzO1Rx9mS5rxfzgqbHITx3aH+MB91Vu
St+RLdxpf2y6tLtNo0rpbkat7pF2djwiFXRPNp1fAycofINcbjhidaf/GQx7jr6+fQqvRJRFjIC2
6jKiupjim2zbosyUmoshRaFfzD1Kz1HVeBtJ1JUgyTpgSRe0N339VUzxUNItsadsgnzMYEQj341E
8iQhC/n0SOotZOmVx2JqSYUMqw9QybrogXAy6PggNgFUtWavxk34RYeRs8GhvfDdJVLSlaOtQ4KI
w94aLW/WoT3GNrKVwDW88Al8TPcdeLn2nANs635GTOTmD2SyxXwz1SWOj1XqNWzZvpSudVsbqZU9
TJObNjuvZqActNyG3U7pHP0FGT9dPHbTMKW7qMUrd28nZtFQDIXh3yTqc9TJG8VIP1vdrMYf2PFG
95DOsy1v2wTApj9aPURUVenQREUowE32FRyF4vbt/bO0cVcxfLGCXnYQ8g8XopNap3mtbU6Az81a
X5TCkYBKI5eRoAUQXclUxGALG/yRGhvQ2CzF/vP2D3j9lOtfQP8AVgRVD9jX1c6yIEZMi+tAgKyD
be3H2as/hEJJCz9vQ1yXZZx56m7Sa+vetZV0vpPlXLd7o590za+yguGg4yqtQfEdlenOVrpQHgoz
FfYOlbomPsmwTX7IZpw/FMDNt9SBrlyCtoHuLrc6wogAas4v21zFGWvoyfZHMEd+U/X7CkmxXSTa
e7JdayNXuZJTM6xh20JY0Vh3latkqPNqiC2jTOXMrW+xq/c1GvYzoxtznu84SBtjtaXkXH8dMjyw
z0C8aFotj/9Pkkt1EFeJzIgv2aQ+6IYs4SqKDpn7vLnBbUwNpmx2QcZ19sbOvBICsPVBcgWDBMbH
67GR0tsRYnV5zaPSb8xRU9w3YbfFl7ka1yDLMGpjFHuJGCuNESXxsA6Mqux3isAjci5bZe+q6bgR
Qq89EF4XNOYxK6Ixv3qVQpoR/X+WitxwaHwjDbVTmZn9xhe7siGpBREuQWnIoCG3GtyMUHFRbLPq
QMbhAwSN8ps03b8Gmma35phF+7eP7+VDQY6heaDzjSix1y0LN61TFPgcQT3f5rc5WNWHURfTRt58
+UzLlIH2OCgmBmxr5koTmQDzUF0JyjELfy0y5UBo7Lx+1EIzVHdG6Mkfbz/XZVxcThfHDO4jra91
X7PXUAkfslEGal8040GajRxuyrYvzEOf5VHkgxdwmpvKcQiRlnANucsUGYaf3/4Zl+edNj3PTFkC
LMpaO/S2qj6pkdp2QV+muInmqvkIuljf0Yt7VadLvsehPW2cvGtvexFY45qncYzew/mZjzy9DyOp
dZBHhnQKmlSV4NS8VIl8/FqH6AYEab1lfPyaQZxHmoUtv1Dm8bwCMb5qFzTAmGQGiSbgJo2VZy+R
rfIFQQopP0Ik6qPPlTfHExC0kh4VjGTc7WdNKmoHvQVM5i7XTDnTZSjqHwCfvfRborcAllvcXaOP
g+xs90Q5af5Qwy5KYO3QFP6SmL3i7a2hzsdHJZySdqM/c+V0gL5DDptzRjqzliEJG8Wbe3wrAtfC
2sIe8vljSfdi4wxexuil1QS6HnAUO+W1W/5PjO6gaOMYJGXQUHrtSzKGZheS+PS+KozkxSrG/Bgh
9HQnYyd7/xiVxSkCcXuju4YUw/lm6e2hk6MiZDADhD+VNH1820FD6u1zcOVFMj0FEgF8hZpzfQ3N
icKoKGYVO1fMwBi14kWtpbmRD15eBksrfVG2ReVrYVefP4s7elFVxhYvskynr4bdjw9Uh/qNUeEP
8T88kM3xeoXLULCfLxUTKwZdmDLo4ZsiawDhrDFy/fg/rEILcml9wqNdtyIFinZxYcR9QBra76Pa
GFCvrbY6AVc/DlhKcLxgv+nXnD+LzubT07juA+S3vWOqTeKE18D8/e1nufZxliGdy80GwOgC9tBq
bRp3bh/MRSueul5PuLOdCvSYpWw0UC6Xot0Eo415IPg/WJnnDxTKyhFzOhD8pVbeFqab/Q6FDmWC
8d3GbX11KdDBeE0tk8a18i/s0qj3BLgoyoI/DiNgP7YaegO9suUQevmV4HzSSnvdcUBsV18J4NTU
VWayCAahzDEpVe57aJQc3v5Kl3fH/0N+ASgnIb4QJYj0MUzxUBkCKXU57wsGKyd4FpX6lER8Wuqk
xkz3b695eUmSUcOoXia4C9R5dV+Bt4d0kLOmK4T9cbL7yZdlsxin6FlgG3ZyVNxq62hdeVBQUygG
oSJORreeo+PigZoHDP9ANTrgjDGivTmuHk+xazf3YaVv+Rte2SiUw+jSLqKZSBGvHtJ2JggdvTsE
ioTBIm28lbywio5p23vvvrWovKmMKfhp3xMRz7d/huoIRKtiDISrVzdwGMZbGKRb2J9rLxCqhs3U
Ha0gdd2ltMwe/kMWj0FTdXaFX0iGe04l9WQKEt2RX4o519+PsVi4b3QyoduRTK6n72XPuNdOGwSc
MxC2IWxKRGuy3Mw2rqtrHwvwDccanScebvWxRrNK0a/vxiA0qjbIIls/lQZa9igGNRub/8prJGui
TWIuolUMnM4/lj0x8AhrTw1ErVk38dRn+1i49S4hOB57o5Qb6115NPpAhEbw5SC+1wM8aVWq3SL0
Gaj4LPw34YKFhGBolXcUANbGfXzt2ZDIssyFV0Rrfvkt/yQ2ohJRw67QgrGplINb4t1dmHnxoZpR
0G/CTZHky0DCAIAOF4gwWH36GuyTx3nXKAVjMz1zrUeVnudeI9/4VmZFdRsCOn3OJ/SD3o5el3F5
GYbirkCtay7y7OcPWY1g37CDGgKSbvWgpariR3hYHN+9CgX8AnsljyZXXIEwob+kc1ZgVGs2czvd
MB1CegLBkKZ/d5ULGgQFMNYAEEIz9vxxOhtnjaLlWLeGhAOm2eHHWVHa96rSgJLirTH4Z7CoMmw9
XwVfLjMtMEoLapechgre3IcINftVZb5XmJ07BQg7bUJwxRAY1zkUPSkthmc8Bh3wdR9WZInvjJbv
HDuu/4d3B8bDJfwuSt3raW5e0YEeO3UMZtjlvgyVDC0IZ+u6vDzBSw+XRUjcSajXCMFSqNosJlTs
2e4K/paD5itJP55sHCQOb++6a0vB1ofOTu5Bg3q16wbXyk2nbuagdlymvmQesfQhbwzZqQf/+Ofd
q5lANdACXuQsoYqcbwpPxz6M16XSq/KQGpvsYi+GwT1i1/heOXU2BbAqFOIJF+BD1gRxUWeNGLJB
Ddo28vY6tpE71K2q978+gMucIe5JKqs1+KZDLHqsseUB4ljWO+bsaOMW4XwyMmVL3vEiCjHLpT5Y
OjlUC/qaqa0bkELwLnMClzb1r3FMun09JNnz21/ochVYIIRWUMVc+Fz7518oGswsrlsUMttRtCf6
/vOD29WwD99e5mLbGTjSEUqhMy/g73VSPcjczQclo5Ww4FmKxMMb1GgwybGmrY1wcUVxlBwqbwbh
/B8oqfMnkkYxtr3l9YFMRfjZ7jO57/JZO01q3h2FqLbA9JePxtFFXpThO7gnNGPO14Pbj/xErg0B
A2blxpj01B9kHR9HTWycpmtPRj1CWbLoanOuzleaGmiAmaUOQYoZ9YGRFmPCZKyOtVbVL2ZcbVXE
r52CswbQEpVIlhbpecbx60dzpDpHDs3eIOziaBfDBr9zCoTqZBVW9y5Yr++ZnKw7NO08WNW6d2IS
OpxmIHNBquMhOBmleW+o09YpvMgKeMs4ZaBoqfGtLWfVmIoTR1bSUMYgd6rJn01j3o9VVz3GdTHs
WhTXPjlZt8XOvaRO0QnjBjXAD+EKwmzm/PWPtdU0kMH0QNKb957DVE7F59yAmvupqqBAfY/c2cyP
IKtN/YG+xYTCS9e44m6I0X8+iLCzQix4WpJqrzW1Dx5idOYOvJU5M80u8JQd9DoKf3e0W12fLmeu
/LWVyMozLEVHFSp9kRbtLh5E4t10SeY2B4lHcHkvMWbxXqawqtM9OXAlfMq9XPlVI10d+0nDaduj
8BNHPo4Tk9HvG7pT4a6iSdq+tyXA2wGvAT5vOQkXFCp67EVPOmMELhKgKuABnXoowTp4NMpUbASV
y23AYiDBIWxRrVO2nH+QMHeEkc3OonXt2T+Nzm2i5+b/SDuPJrmNYFv/IkTAmy3ajMEMjUSrDULU
FeGBgje//n3Fu7hsANGI0VNwxxCzq1CVlebkOc1olmc9sozyoTGtMH+mazkfDeps6nsskzwJJAcR
COWvVYhfW6UXpTNyGmnjmr7hZe0jSrlA2fq+eW17ODBPVi3aS5XZ4R/3PenWYbNQcLak1sx0sfTb
RUMEXEyuKYznCsqQE1Ozw1NhV/PB4OPW1WAFtijUUMDZY+3Wii6WKdfDxHyOI31Ofa+ys+YTFU/h
YY05dahrinE6CCF3vicaSIB+EfegWLEuKVoKfKTziFFSwbk/LTacXzQbldI8CX1SulMOmU0Eag//
83R/V7frxXsjdk5p6ZeWx+qDCsAsizWa5jN4Lds4N1VazXQ40RW4xGVchL7ZRHVzvm90+3IACZIT
hxSJpfrP6lN6bg8wgzFwcE2e+9RGJmaY6X9KC/eImXJ7YGVXnXyGTNsEpb96pAxrSpqabgYMm6ge
G3r4vs7F53GBw98c4s+tgpJzNZgHp2h7VimzS/YHAkDSuLWauqTwGFMD3MtsA/VI0Tg6D33SvhVg
SEEEvIDkxJQkQet5fjTNVKbWoJgYHbc9TcKIHjozsnwBVenBF9vO75NFEcYgC/UrqF3D3FtTB/0m
Gve5UKOi/tnN5AenDMgVkBV63c4D4OcwvBZRkTjnsIkMDY5z2hFwsliF9TClUS9ebSPU0SLvqbI8
lkZIpIoXb6scahWBBFhnNWV2NHogz9LtUy4rO/hLKkjAmNfdsyn14ryoS+8ZnFc7PWfqaDFbwXRo
ds5HW0uC0hVac0IxFy0bV0F46tL2ZfT5/onfHgg8JsSoMBDJec31pxohOHIY6QqfU7Xqv0SZgMOP
iZRP961sIfISmQgIkh4yR57H+tZ7ae4YSoh2+AytLJcK6BiS25aVo0xUDJRDH9GPgBA3syT8YyzR
rfzg9gbsPTMIr+FJ6ZvhSW8y5agytLN8l3IvckwW4DxmJW5/V1Wg+7FA7/BczBGIBHJmT/hjXYxv
BuvIGQxJbQASWZbLV9e9m6skEsjqBlDCZidtavsHpYbo5f4+b5wmd4C5JYm0oDRDheF2OdGYV0iV
CAoLtILfe3XcPgoGmN9pTtEFqN13R6IMGy+GQbhJQFbRCSKfWC2LOFdZSoVypDn23mvcoenzAGuV
qPw56WC7rpwy+2k2ywwPEIfrwM9svh4tdSDrvPh8PznRd7tcGIWzUKnAVyD2Tvhd0pWFo8XLyoOw
ZmdbeYmIayUVDES1q7e3KouM7mpOPa+LF+Wa62bY+no6VK/wzcXG1TLi6eh92MKZoSiFqIsW+69u
3roOC18okt0zvP7TmE7DqSnTOruUQ+x9dLXJ0XzX7aOfOZp7wPTA3J2BRQrXR4I6/RrTjw/Pbz1a
uCoclnTtjEGsqXBAMHSqWyVFkPRTNZyEqjWFb9ZO8sHRppmRocEIj+R9tvsuZ5I5WbSzYBEzV993
CdXWWuqoDMSoLR9Rem+SU292hNN13lvvtTwpP95f5fZEEWX9SiookIDJX10g9K6MzOlKrqmp9d9h
GlSfMq1EFeC+GXktbny/SX6PsA/JC5EccevtwfUST+uGxC5J1EaPkdDBftByhCkqVRjX+6a2K6KI
RbNWQvckQexqRWWaGdqMKFIAeC+snmb4iqaHscuKg/OxsyRCCzoGcoSXfshqSSmSo0kR6cpzGM2K
b1giuVRa3p9nyI9Pb10SKESq3VJ9EMKGdWEJXKGiLbQ6Kae35o/Zmb0HF2LLIx6DzQPNdQevIyV2
HEab1rm2oG4fi3IeA01ZGFlwSGeM1zrWR8i7rKj6vpRJnL4udVEMD/3YhAAURdkcYT4230+O7tFv
R1RW4tnWcPjUApa+iKINckZstVNRdBqpKCwzR4XVzQfkfZImuOE2xtahoQPKA/aWuQ3UTIznfkrn
P2FaqYN40ZWv9z/g5l6Tv0iIP7yAFE2oQ90efxMxO73PjSEwCzv62uTeEPlOpzMa21v9+I0hP9j5
75vc2UaEPcCuyRYJ1M+rawDUo+rKGtbqRof3hGE7iOVUMR1MQu9YodWp8RzJqgQf4XZhoQvI2m5M
qTtgVeJRzZfij4Qs5qgfsrOBkmtexizU3TerqQGqaepijIFptN4rIgKd+RA3Ofwtaed2M2nZ0cj8
5qGXfMjk9GTY7D4SubcrG0UhlKaXFmuv/zfX2vJxGLQJCriIFMLQ4u9lazvI68yIZt7/dDsHE+gM
nX+VtpPHn1vTtVMxtcjsfGCBFXo00ef90gDofLCaOvpPpvD8+GT82Dr/Uxens+d4GIM+tJmVF2oF
49kCFR/MzIv9z/117R0WdpJg0CRYg/7zdl1RgsyoLJEHWWUbf+tlZwa9mh8lSHu7J2eO6ctgCojq
rRW3nOzIGxRGXws9ZT4g1kvtFJqjI14qhaDm2/1F7ZmjGsL4juQT2bQ+c30S8WSGYxDBn3SeHOTr
RTh+GxdkqO9b2rsDtCGpOQLakVRQtwuLjJyULs2mQF2m5QfVSfH3EEmaA3oMcFaiH1JqB8dj16Rp
SoYW0E+cyFuTYKyHsbSQDYgolzzmhtrYfuml1l+dmIscYHMEX/j9Ve7u568Jbjl3vxHDzLVETW0n
nQK7HIofNpLs19Y0yVHGqD16AbYPHvBR2kLgGWUJZM2+jxWnJqSagk7v01Oq4KN9pSnjx77zqo9T
6Qzv8q5sTm5qVA+VEN31/lr3fIwUYmIOFc/Gm3e7vZq1FNB8j2zvWA9AjOGWRAI0e2rmH5CM6bHf
ulABSJmH5WCXNflP3wRkwOolHhiQPx3mjRaRgNzXgYZwDKa6nrpnBtrj+lQZThSdyiEKf0YoIya+
GTXlh6hth4/QMPpwUMF7eX8Ldj43M2/8BiIbYGJrwo65lvNE4AV5hFNxrdHaORtK8s8A4cvjfUs7
my3DTxDyUIPgHlYPYhLrSO84yRSAfpshBDCN73HdVteimbR3CDP2z5Gl6BdivTcTGLLX5Gr0pYkC
GKdY3aLKS1UjVYuJTEIgt2p06bXPwuYAF7G3k1ANqQ5eiOLKuiPBnHghePSnoBaduJRaVb7vnH68
ENMdsRrtnB5Z/4XmnZPD87jOjZQU8LVSRlPgNjD//qHnLbR05K7p61RkKP+0Iap6cL3Oi3YxJvDZ
J8UouvKaR4p3xO+6/a6S/B0tQfJhbZunCSAM0ApEnGS1+VF6/ZfetZ/acfoKI3vq1yqcbWb/+f5Z
2r5ktzbl3/+GQWFesPC8VhkCZeCCiixvH2unTg5O7PaLMgyvMk1MuYr5KlV659+suG2UMOkoH2en
cL6IujX+MrO0TvzQDad/769o1xZtEzmeDinReugJ9SvimqHGFhwZJ9Ucp4uid8ppjL23e3g54++g
bsFkDK/0yushBJ6Xkc6ycsikHuckzR9ttSivk+senY2d7yR7BypXAjQUWfXtDhLXz1MRwy2nJXF2
bbumeM4RWTmoysj7e+tLJRMQKANyTmZ414Bud4ZiI4f9NOictL7mZeV78Xuhqpk/VXF1MksqnPe/
1v66eLu4hFIuXr9dl63Una52bGE38jIldH1fqqFOD5ohu2dCEk/yrbhfa9/MQQDD4EAi0vSJdRmU
aPKLUbin0iiPCk57C5KtgV8s9CD9V2ciClUE5qgNBF3f9JS0JihXo9y+3N+2bThD9YF2MoJVbBuZ
xO22FaRnoqy0MagZyw8VC+Hbsc5OLbO4ftGTIf0Hc6gvAWwA80eWeWtOK0ejtwvetmRM3VepC/2h
nXTn56BqyiPlpSM6471NdMFNIsvFYScquLWH5l+SQpI0BWGd0S8SxSIpzl1Ijd+8Lv59+mPAQ3D+
67DJmBvPEEKZA4MCr/PitiCMz7kLAxTWxiV5juHgqp7uG91ZnMzIANeCPZAl5dvFRX1BcSUb1KDN
pumyhPW3xHCsg4Bs58TzVksImYR6I5Z0a6QO21nvnUYNTKEx82jH9ked9OvJrF00K+8vaBt8As90
ZR8HvyRxKbe2lgR56yxqhiDJ4Gmf7BQLUPkvF9BqthxtS0b6MGN/ShMl+T431hEob2+xv/+A1W1A
E0qDVrkfgrYezKuDwqJvDMr0QdGq6T98vN9NrT5eNRSRDR4C0Utmo86jFxu+kTEjdX9HdyIBdpRc
hSCLp2U9LLTMrjOiXzAEmetOJ8GJ8ceIqSzou/JTGWt/Q4vv+W1nH5yavaP5u93VRlpht4TNOA6B
ZqXDU2fU2SsjqeVBNLDzypCkyKo855Ne5moPDYVX34wp6JgMCJ8JcuNzaGvhBwa7o38VFW7avqmP
tN32tpT389cJpVi2LqbGi4GyNXLogVd0+bc578vAROblQxra8ZVHvj0ldht9WOhKvHXc4n/xRTgQ
qsUyJrm9HqrLVGSTs1yFavFTFA3f3EE0jwkgqIMUZCtJJU1JaCXv6S+U5a2pEdGy0kyot6Tg2x/0
BBFRX2ty9dkoPBd29gXJ+9IARJObLYyopXc13dh7SCPKC8bUdheNKYYLE1YqYXfnXMOlOWo7/Yqo
VzGGRTVKBaFJjIEi2O1vFHMa2xVirDS1OuG7WlG8CpNSg5vVZ68zIkbgUGKvlkhc84qEHRC7/gwY
CPYypVMuUDmIT/dv2577sKjJUVtUJXBBHp3folOtRey56dUhSIWFdK6bxp/1RZufl+aQnXr36NMX
wRagHsZlb03NBcJO9J3GwFkoYV6TqSgqP0UetvFdqzNeVRvhvlM6xfVBBLR3s3niyN3k3MqmvQgn
RGo6c0Z2OtptfUG7K0YcAq0u8+C07xqi0CILxMDK1kUr2AZQmXYLSJDdZjilTBD4DZWyAze8E/+Q
72u/BtkkTH91iDrA5MnsmWNQJSjZ+ZO5ENG1HYQn+E3gsHajtv3B7do7JhKnxGdjFzcTnFZjjJ4r
i37zqHmfB3WYuWbJ/KIRGB344d3lwXpFRkrbDm7O22MCsYZW9jkiuKVXqu+MdISUodBt2CaHmDH1
KT5qAe1+NRp2zG7LKHktFCcGW9HyKpXFC7grH4Z5yTN/QIJFP/D9eysD2Gngh3nWyPJvV1Ykeaip
Y0eOK9Re961MIxbvjXn6JlLDFFeUycVBOWHXJHEJgT+5GiCGW5P5AspYSUidvFiLH5qxLz8lteoG
9GONP1r6QQc3YNcegTJIT4CeRJW39pqhgTNxkoyFDXLPdTpfBQCXJzSB7JPpjn/ed1771kCqgd/E
r6wLm/BGoOXJeFaAULL3kRnL5XPdKu2lNGzmINpFPbC3d1JolMgkijFmyl23q4uWUrMT1+MDAknQ
fDGW1Cjm9Ehaa98MsFwqe66c67g1U/YlfNMJHbym7bI/Mq2d3reEdP/lUzkgA2h90jlYp1FzbA+L
GGmNaEoX/aXEdnoBKZF8z8ex+jZm2VHzeHdV3C6ZxaMktJZp0cLGHAf8SNCOc5ZelbADRdOOavvl
/qHYc1XSecg8XkJ6ZcT+24uW6ZU3xjlq8Lyd7sUuM3EdkapCEE+3Drzi7vn7P1PrfDfOdWtBS4gX
zegTqApmATtS/6KG5lPdmUdU/3vvJ/tH1kQiz+FYuY/FA+wlak5fW2b241iK/uK1TEsNwjMvM0Qm
cARRIr/c3869NZJD0a/GJnfauN1OKJMKYCTcMRcA8WVsu4jJi0Z/WWJwFX6XtkfjTHsZFTdMqkvQ
+Gem4NagsKpQGRa+X9ZrOtCyksvvV4OWf+1C9ALHeRGXPJuVj4VVmI0vlNL99z8sWVIh0d/iCbJW
9y92LWUSOc0LV40BAw0FoqYnZ6QEMFqd6/hwWDHOdd/m3qkFHYB3kYNPQM1uV62UltK7AOqCfgQo
ewqzzP5IgJS+q3KeyYNzu3cVAbZB8ScRfLxHt8aysPCmUKVjoYIO+tRwR5STqjioIN5f1K4dOQSK
4yC6XL8GtCUpyNsNxexcc/y0ZIqmj4fmwJHtZTcMF9DfJaQG+7DKMdImNmoxYMWJ5uGDi+zdFamQ
iXCoTpez1hnV07iUxJeFHR40zne+GpOZyGYzM0Q71F59NZGpzkIQTzcCIASXw7NOQAEjf1HaIyG2
XVNo/hDAUvUCenv7zRR4pgyHLk/ANkRfHaOAOypXCueSlnr3cP+77dkCVgmUGLgPpCwrTwOBG3hA
LSHGC5FOAgI3okcHD94SP+va0BwVhXYcGzNxcBqCf5ewxtXSotGdAUY1cxCajYY2DBHUD4IFTfd7
1ez/R+JelwfbhaDt7YkB15thJZ4jBlTWDRAVhmVXi7joyqRnjzXTOa9RWeVP93dz5xYATmE2Ewwe
IzDrmWuaSo2ydBwSsBXFU9bp0Qmiz+V638rON3N49ID8MFICZc/qKJZOsZRl009B1Vi2pLprX1sw
CF+VtsTgfVs7bwIpI7VQmo646l+Npd+fWLNFid72OPY9nGhZ0pnWyQstM/fHJG3QEqst7e2XHHt0
36gNefQ7V2fE9aaE8RzSDvr0bcgsSm4vLzr08Si3Ahv5PpD7oPVYiLhAXAiK+oOq1N72cum4XOCe
SRTkR/5tydpMtV5p5jmAE7v4Y6wcTT/HNeNZJ7vtpvrAr+zcCGroEHAygkqBdoM7pgXhzorBG9h4
g7hEMZo7J0aUluqiZfpcP4kqFe+dRGjRwTHaOawyE8JjU8cH4b+6+oWcqUBFQA2odRbnTnXS905r
Wwd4/p3dBBUgn6BfhYD1C5syq0Rz3lLBKzYiKFQT1rEYNr1MHdwDU1tAqlQhkRzF8stRHlo9dgPi
UQz3dFqQWBT4/CWmQgqOBGJdGyzSiyLfiksxpggaUwBSv4syLCGbXPIu9lOkNvODk7S3wzhWGdcz
aY/E/e1JSufZjqlIqUFj9Ynfp+pw0ZXuCIe7tSLn7CgzgeZinGY9XwAj6IRCaq8G4zSW73oF4STN
UZSDtWwdAQwqhGiyuCeVOlaRkhfXDExRoQ1mD2TB5GnFP3U1T38JqPoYsjeT/7nveHZWpfMJqT/A
h8Cwqfz7325hVTNFRA/aDOa5mn8OiznP59kz4qPAfhtS8OyBZKD8zOzZBtKRtPpc4ELLIKkS43Ww
++jFLpVY8ifWH9M8tC5pbOkPRmOJN98/gJM6Y3YQPjGSti4hDb2j1aWJVk2RhunFsRY68ObieZ/e
upESnwnLM8GmR6lqFTNBNg/lcskETW/X6RXI6Pi6GM5RKiaP8m25E757ho45hBIIt56r05A28NSx
rwO4JbtzkTu538zWnwCxTKof5cVphknS837kM/xzf4E74AZsS9pJQgoa4muyAqtJzV7Mah24ygjO
O2aw8lQggnKe46T3y6rrr0ZeOWfq8NCE5Vr1yUjy4u1fUz79oE24IPjTle8xRgpBi1BaHuUlQfc1
UfvsZCOSLR7vL3d7EWX0JEM2cmuq36uLkTigx9pC6eir6c7XPKu7+Yz6kusxxmRCyptGer18uG9z
68TJsImfqLlTQ9hM2YnMnBSzFn1Q0iz5ANaqcv5ukCAW56mg9Xvgx7fWYKxBrIIUiWDNWtOS0xUq
C7zCr85F9WB0i/6hx1Wjflke1ul3bMm6iAuhDMeWHPDWzUBC7ZlRklWBO6bxo22nUlqwyB+VRdcO
XvqtRwO5BnMk48dknFDA35pKcGcjO1wFlVq3Z0tM3aelz9s/7n+q7fGQtAkSMkVwCNHv6nioOlzC
Ua1WQeZozbmsbOUlstwhcGFf+wPOLe0AS7Fjj7QZx8LLY3FEVvZgCAtn6H5EYDSd2cNBYeSzD9Ef
U8eABDIYFRAlGq5vXiTGJAsWsz0EivrtVsaJURdGZgseBwe+227pnzvgFZdQ9O1LJmAruW9v++mY
EZQehoo/FD3rIC3P4p5SMV21SFW/pUanXCOkay73jWxfIskHQLYFahpKuXXD3C4nfewMUClq2mqn
OFzcP4Q3zA9lNH93tBiRY+GU7oWO85f7hrd3gMiBjJZMjzouY/K3u1lGph5OCjUCSKiH5Z1HYvQ5
rbV5eA9W1njzLZDMFARohM20R9cXbnLGpGIGj5pdHWWBMScx4nDqeJDWbj8YvR+6hNwFLoGx5o7I
60xqPsRLUI5TNJ0ZyXHTk2mH05G4wfb4o3UMwgFEPcAbEsvbvUvCMQsX+K6CdJqKl8KNhxN8ffUH
BMfG88BbeZCPbb8VaAdJdU0lFzDRumWCmFdq13phBIWt6B4jXgacIlPY1N6jWZn2x7eeDNi1uGZA
YihGIA51uzqrAYSdcq8Dp2n10yK66hpZU/yuy1Xl4ErvvOKEQoTKYD251EB+bm01I2rz3hx3QTmE
+aOb6gxRZXH3T6fDEcXAaQInc+coaL6W0fusF0nJqIkxGwe3cOfkgDCG3hdPDfXXOu5UvDRW+Jse
5ENWnbsuz5RXOxJuc+BSth8SMUHQpQRk7CuJ5u1yEz1My9rKhsDoHJMmlE4bERS88hR3o3bwJmzX
BH6KYgG1JMZnKGDd2gJSoRW9Hk2BsUieGySsLxnhyUGGsM1kUTsCdyZ7GXIwbfUBhyxK9UEBzVRP
lfLXGLvT/L6jHPiQtWP0GchbqpzRb5+Vgy+2vYLMqFEPgeqTTIHZuNvVQcamOU0lpmAZa+2hFT10
IoOFFHKVZe8VBjDffAU9AJ7sJESFtB3WFIydkyEokEx4sHgu/lbztLtCmGqeE+ZoDkLbzYdj8hlU
PQME3AoS29U7N5STNUqSM7bU1C6DNjrXdkjezBokrZB/MEdG2MUjfruBsVXYDZglIyBP+qm5tevr
g3jz64YRChwSkiJd17p0Sz2l7twksYN8rOL6syicpohOqRMXyYM2V/a/aBp507so67LyMRMGRLf3
fdnOXiL4CwyY0oBMYeWF/C2hrCtmcYc8UwOPnuG1UxUXToNYO6gzbg4jEirErJA9Uewj51p9sYir
wZihpwYD7aHXxJyYhUOeun01mzq5zPYYjW89jiwFNCvRK4V3+qOry52Eg+j0xNSCTovi73M6uR8L
NXPfFZWe/fXmLSRHlp+QAwMjxKoG0FkkAiJ0taBvwvkczh3ITwZ1Dt7unS1kWJp4i1k4NJLWVG3o
K4TECI4VZK09fYoT1GKmqlLOcIMWF2c08uv9VW08MY0Y8n7CBJugnGT89mDAUzR749xagWtGtnfJ
DKFRdXMR/rhqizOkT/fNbc8hzzdUahSFSBUpbtya89TaQOlPswKPiKE6x43OUDTTSvX3/2AHf0jP
FxSmtn5g1GRqrZ6Jq6DX0uF9kTREkaJqD56x7cei0AbkgEYluQbu43Y1Yc2kqxC5HXDxnhq1gDXI
EgHqPco5Tetv95e086V4YSTfMu+yHIO5NaaGbp241WAFCMYkZ8NTcp9B0fKchPXRpNGOKTikKcvi
f3la1mi2KOxcb7BnJ4A50pn/KRDncfxGqFGMjA9lqYNAa2cbaQQC9aFyQltwDdvrBzi9rTR0Apt6
9jPNL6fxNa/LH+xIBZ7eNcpRq2JngWwiUR0egz/rlEZ4RFC2LdzArvrx2ilpfw3zrL2OQ/NmRNEv
KbdffDWSR30N8+zs3BLqPGIKxoXq7Dm9gVKUiCAsQV9IPfDzewsDdidhKZSveWxuD0mRxOUw97YX
6KEzPfRK/WfiJPljq+sHF3nHEAuzJHEl7oMKwq2hRGsiaMOGMCgYUQimxB2sS9e0zRezixTj/Oaj
T80HB4VqPbd5PVHObFlexBBbBvFko4KahG7/l9LmoDnAb/94uy0AAFQpeMRIClcLGxHojQnHwyDV
rQmWNFE9Ng4QWaWxD1a1CRlJYSiZQfFHCZvwYOU9APPXwkGCLrBhT/pGWd960b1Cu5T1hIBv2i0P
IvLix/vL23HA7KPJEeFeE5XIu/hbILCUuZ2qE0YLxdCvmUP/Nkndo4mP7Y3Gf0BdqKoSGwUn7K0V
PcE7DYPFK7YUf1Xj8hU4tUttsnEgHqn/ub+k7VHEmCvr81SyGSRYnXmkfmpUu/DCkVaHFw2usScK
wuLRQGDtAGa23T1pSqJDQD5SV17tnjV4XT+PisWYNZyWF5iv3PRiQOby9qiUsfv/ZWOUye56mEpE
ZtyEfe4wQW7Oj3lsWY9kjcVBsLE9gfRRKZTJyhxZy9rPNzSnpsktHFmJyKEpgRjOEz8mXX2yOu8D
Q2Nf73+pLc8QLzLG6KXSpyKuXwWIhVLbSVKPTpBow7s+bc7wlj0roFTr4cVT+2titpesoDwNPfI7
pxyjU+0YR4Mu8jzcVOvljyBORadW9nTWEgmMiOGyGFMNbKdWVH/K6/ykU518hPN3af1KL6YzHJ+z
HzpD/8f9Hdg5q2DEZbwAnSxtwdXFSDPFtLqwcuRZbXwwMKg12l55siBPOvi4e6b4qJI1QmJ7Nnew
auJUcRYnSEHDQy+Y2ZTQaAGWY6gdeLKda8GN+jXVCOJt4zNTUTqQ+bGjVZM1/1Mw7/OzceojjZA9
K3gTXhzgUmzeau9IjiBZjxI3yKY4+1A5Y/yuSXvlIBjZWsEGEh0EBty8jVxNHoolhwAxfSkjx2Da
ihWpJ7hCxzfLDlHChX8NP8lBBHK88iWgf+thbMz0BUiN+oup7zwuke6/9cBhhYFTjNBlV9fEi4ky
E4VHVvrSTe10gVNhOfWIqT/Q0Wj+gymZRgCyBzi6mYEwYiRGcrPKXuLc0bLnyXbC4URTYTEQfAyL
o6Hw7RuDC9H5j9sE/HHNLtoXTihZubMXmC0q219aQ5yUxjLeRW0OYq8gDLrc38udo4FFSbJErIET
W2WAkJPHWVaP2Qvb3Fzb0psvKQnUwQu9vbdyXf9nZVVUDTOd8Rity15AQHh+rduo5g1154s6yQ8W
dGRq5Y4rFGObJF5YkCW6F3dp9PdG3bcfZmfu31r55rTDGCk1mSS0y1qd9tIRJGEGpiZkmfwoHR2/
BY97vv+Fds8EzwpvIVtIXf827lAosqYVUq4vg+SgTxPvYeocyEHs1745VMLd3T3SFvoWsrW8DoEV
ikpoUxvZy0iMffKKYb6EYZ88u+l49KF214XiA1UVaGs2oLhqqqYCl5W9JMbyDi3kM2PqiKNp1qkZ
wqMx5O37SNFbFh+gFKUutlat64e5cErKhy/VYsVfHYR4DV9veTV8ZPNGA+VIyabhTUM/nZfcaYz/
4EcgspFrxdsDbb79iEJlYMAo8uylQVySc2+jmJeBk+tOA1Wegyuwc6dlG42oBAZABqLl3/8WD3dN
NeRNyp3uTCN7R8BdPVBcDw/e4l0rQJnpWiN/De711oodu/bU55z+ZJy8c4KGzePUDUdVxp0DicYa
kT1DFyisrBsWxqzq1FY0HHAFs1cSOgsS4qF7gW76cAptz5ZEjEgMA5XNNS1+XJlFHuVz/jLUs6df
tEJEP5wwbBd/HrxqOvUC0fpT6djMn9VxmP0smUbSTlrhqHTpbVjTK8VafvZN6b2rUtdTfN529UgN
a2/fGUABSCPLhPSpbvd96VXk1fIwe8kocf0NqLm+jKPS/3iz1wHnRP2RyifYyXVxNZ2UOklVN3uZ
FftzZiSPLnjO85JZz1GmH33kvSVRA6L5CzYAPNLqeajjuFgqVOFeYt2trnVfSdqIGbDHwS3ctSMP
K7GqnORcuVKbg6rBmJ2/1EqYn+NwHvzYSczz/a3bO0bwOcltA/MA4Pf2A9Vo8iRdL/KXBIXvyVSU
hwhNa3+Yo7dnVCT1YBxk6xzU2XqarLK8RhkHM39RlgwNFs+Zr3MRT9f769nbNdiwVMnbIqOE1Xry
UsQd9c/8pYTv+VzM+fAyjYb593+wwvOCc5TdkfVF5wU1YnhD8heAktV1dLPmYvbgfv6/rKzZ0ij+
qkKPlPyFCe/kNA4tUSpiwP/hnMmmLmya6MewnNsT4EQsMRZY6eoEivUh0/EEdX9gZeeckd4CLuAP
rat1E3C0SsXsq2x+nouoqZhXJzZ9VTOj+DRPkdEfnIJda9LpyPYUpKSrF8yJk8REDH5+bkfmnX23
NO1TqGXGuU1M9fv9r7Rny5ZAECneQOizCkpjKw9TuiDzs1673QOo4Sz3dfbzu5bHw8EzJn/3beYs
+6jkI6CvZQFk5XuEOs7lIKzlOU6BegMp6LLuBUEvVSCuAPn5JVPyWj25uZcdBSXbi4VfZbJPIlDo
jKzd3pIvlQmKXX9GXnP+ao1wIKYWEw/3N3NrhSknaFQ5K3BMb4q1WYMAVB7m4bMe2ctVD+fqSdUG
8VaIF6BjGQugqCmpPdaxsKKVzRKZffjswnnxoapi8dQrQrs2k3H0Tm+/mMyVJYHdrzRwPbmFwAKc
Mk4SPtd54ZwMYRc/dKU23yPk6561WdH+sQfjzSA9KUEJ+ERKaVKtd/XbK60zbD1PCOU808dMFt/u
vf6sz3y+05CAoHeGAcGt+x9ud51Mf1JKZaHUN29NuiJkYLcdMJmMqh9NTsxAZlWdG1fUV2q6s5/a
9qf7NncOC7EF/Lew6cCmvm7qFn1o6c1oK8/JZI8vytj173mIk4OK/q4VjzeFqiNI2XUCjzRR5BSF
ipVYAb9tSy3PUK0PbvYvN3F7tWFXkyIUrAM4wRq/4LlJqUZKFgV5a7bjn1ls5KVfJ1XTfiqA0CVP
sp03+kVSdYMfMt7Yj6clNWF9s2o1Sn0i8yI8tdos/7eWTvM7LwF7G6B774wIPpRNfjGNvGt8cP2e
BetgUvQngP3Z0bO1dYishIMgW91MVa+f4AUiqsp0WElbGykFiC4yf1qtU7enNluqo2TlV9tttXEy
U5JiL0xiwl96e/K8sC+92CrjYLEmW730kJrVj54a1e6DHbaa9jKMFT9mQNrX+wJzXhk98QsLKjBL
QnUfZtyyBJNsKfXJmNHSLnwrnJcIgkRl/KT3Tq+c3BnO+1fEhPXuXZeFY3pqWvRN/krsogifbLOu
RqgFUKD7MnaVNxwcwO1+SsI/8iMKlxot9pXTt+ZmqdVWzYJMFOTR3ZxcEfPI37WU0S73b9Q2zeXR
BLlGwRskNYHN7V7aZQmlS9rkQeeZE1NfS35pGlcFQ8DpCavlzcrpoPYZzAD9Rz0HyJz0Kr8lf67w
MjXUlzwYwqYpzgvqJ+65c+b8D11PLfUgnvpFkHh7VJj2REgZgLQmyfVWfjGk4UiHAnOFmUZd6S99
bfTfXEB6zrnPKHSXPtzWnsPAjQkFmN+mrRWdRlSLxQcjRoc0SJGr/9tobMhr6dS39jVLI814iaca
9hiriLzyi5ek+nQWkaP/qxh2WDBSbZXM3EeGEl/sjlrt51wnGbsqxsJcxhST2r+zysH7l3pTnfo6
v8cLln5W24ccBufh4Btv/Bm8CvS8JDSRh5a519s9Z8gUYeKqTINh6kx/dpT0nHn5EVJwC6gD6cV5
pSwjp3kZwbk104puyQyTkbfGE8VlbjSIk63SQms0LPwhinXfyG3xoJcWBDx0Fx/aeUkO4DDbpTLa
C5X4LygMJYbVb4jbqiS8BZoPGYP+pI1h+6cWx+2f9y/N5n5KIRYG7uhWkt8wTny70t6D1gGyigZa
0FCcZ3cWp7QI9QdLjY86JzsLYjKTlx2kIvd0/UhUldEWy2I3gcj1vzsrM6FwMY54wWSKdHNLWA9Z
J6VoJrEhxVrl7FkRCzdalibgKmTmRSxc0XNoJpZxVup2tJ5UKgf2ZaTU8T+0+LLZb1tDOXpF5LdZ
/wq4TTDPfBorXXk9CLXa2rGh2y7qqnpnJUOKFkkxPgxxbQHa7Z3ooZzc/N9stNUDoNHGC5KlSl4+
Rg0ANdGIuP2gMzVUEx3DNkBp8OuQmf37sG+/WLVrPKtpnB94pU3kJKuXtDxA8qIawKj0rTX4TENT
SRL0J6rGfgxVg7FzkVZw6idVEbaneSwH8uXGXY784XadjHHKPjsyO2CI1xRRcOdZqoKcDxwaMHQ+
jU7Gcmtdi69DPYj8uQmr+kjrbvtZsSnbIUTEEge3vixFLdIuDaegXQailrwcFfW1bELbS86tivbY
6xAiBvJeiDj7f5yd2Y7cNteur0iA5uFUUlUPVW13246HnAh2nFCzRM3S1e9H/R9sl6rQQn9BgATI
wCJFLi6u9Q5fq6pd5uN7Tyt5Ai928jZEsSieXS73qtihjZO96hBp1rcs99QHE9O4MxY3087FfX1a
kVIn1KK9TJZKm/dyqNWsFXc05IByPRm/mH06f5yBDu08Zm6s6FrsABQK5RfK2mZC9LCURs2JovaM
z22AyJfa+YoDi+VQVjjDnyy7c6KXhkfi4KtUWoudKHu9jUi8QBKzgyECImxzOc2+18w2r2CswiVV
1kJIZrdBJewieYJAhEhnA2loj4NxHXTXRwZPG0Rl0arYJpkeyoHgbdvlJLKhCkU/er6nAguE7/H1
vRuG6EMRHNYTzmIw9S6nJ5apR4VFg0KaWPY9ohDtwZCauNPqydx5/V6HAoseA6cDGDHIr23gAedm
ltkstZOTWxE6XT1mV8ow659IDZNPhjaUH0ZFi3cSghtLyTlEWhUKPpiKLfrLQgNpXjpAo97YuveI
f0Szj6lv8xJX6Ce+vZjXmxW0EsuJVuIa6rYhx1lF0HJp6aeloJCOT4QW88yP0SA+SjoBXSDirO8/
2lox/hBjpe11EG/MlZfJypH/P2ji5kg6Ea7MHBBxMic5PJgznfioSKeHMjGinXMJuJedcXmFvdYZ
eNat7rXkGJc7Rxu6uVzEVJygIA3lx0oZ0t4XrRUvmm93KLA9imZY0lBoWts+EC5VJ9Db2FT+yssk
FV9kDwX1ZIIe+DK0CBLWwWgvKlpmGAambdi50ZIcHG/Vqk28dMi/2hEm6MWQ+23JAzVmF33lWdkE
a7IbLJMwMQQ2leyIPkbxmHG5u8dsku1nUBBKkNlIBReD+Ns1senMEoQf/GRwcg0JdxQhfHOQOK7l
Vt75bdYUVVCMthO29vwbf+3qiVamkz1rZqIZp6oc0g9l50z3Hua9Dy02kmkY1erRUbylPVjI8sAy
X7rWA4KHHK6PbTDVWrU2tFTy4xv3uclrzKULT4ox9g0QuG7QKp7zaBnzStnp5nNh6OMc9P2s/Nd0
A3m6gJz8c5RNFAVTonkfSrc7JiOoJKTgpe/2Wv656fCk991lWIzA4UL1xSLjOwOZyT7gPevaPvJm
P8tIM/xOR5A3skfr4JIyTv5Sl+oMHA3njTkyFhBOVh0mjuCYYBQ7+lFkT8GIK0gfdJV9NOYc7Uiz
VEOXa1QJIMEBNS9TPY7+6fkPfpqYo67ohjnDndTTszIw0jhOD1nTtz0OuqU9Bggo1rU/ZIvn4NbY
QSq3i8jq7hKxFE1o4EdbH3DtENo9Vabou6lOcRPycXpOcNn3Ez81XpbCj1sUIYLWVJXuoddEOR/V
uVjaneh1dbZAFcMJogSK6iBE2M1FtPTWVM+KCTOhdWNaT+AOPutpm5r+6Kjtl7cDydXdyn0KyQqM
LC7Uayy5PFteXGv6aPbmSaFqebDS/lteFntK7FeZMNQYCH7UkGnDoE20yUGFPacq38QlHifoNhqU
ZkSwmEvLlJbcfVFnt4oC1xwavnWtZOWzUtZqvJMgXt2v66/AM5wfAETsisdfuRXGsdgRnybTpcMt
VHp+XtM+WXWKT6EX9+HbS3v9HUlwUY1cfUqprF1ZmYx9h4Rsj3ab1qIQ6ogp+ScuI68OKbTLl7cH
u/6OgJzXKgD95lVwZhOQVdlJNaaCcxr0Mgsc6GXhVFZ7eOqrUYC7rwqvq0ML+OYtuZFasiUEAePU
VqlHKJOijQHzR6W3862u1g4RBF6CcHmx8oOjs/6QPwoaRpUPUVRU1knBjMsOcjMTX4fBaP7t8LN8
fnvpbowFnpmLbIVioTyx/vM/xpqtaoiHxDWw7GnlEiCI1toPc5rrWuhE+1osr5/i4joDIkWpA20/
slnShc1pUMa1blT0lBRFPfSUFAcv8tWs6MePXhRPVTinhfcJiEmS3Ot490WP1uIWwyM2kkMXNnhW
2E+VIGd7XJSiSnZW/ip34tfR71vt9jgkLMzlariNyBoufngUFIMPODXFT02jTiD7lIqCz+TUT0UD
W2un7n11ONd3Pxt4xSO94skuh53onQkcvOzTPMXOXdF4+fhdTDLHV7OOhurAW355LwYWSgXvNgqC
wK6uN7PMkqhNe1ERZ4csOmamg6lYu7jjThy4ytXA1dBJZWehTQFxabOivVnG7hCl86koteiQwL33
03H47dWZ98UxZsQMqsh8EeW41yu8Pq2rbiulY/Y2v+C1tPTHxjbSLIOnWyunoTPtU9uN6SPA1XfX
HqnUgD4FTYywEAi9TXbWW4nbaFEKUh+/F/ax1X11ehl9WLxdK57rvamtbXyqt+bKvtkiQb2ib7vS
kR4PwSz/1PeOexeXnXuU7tiGTqdG/9rZni7F9cZ8dbfgw9FLWzXDLjdm33VJPdMhAsAcGx94LeWY
o42ak4duOyvzXaw0hffeHUN1laY4WI/1cc/OuRyzpFlRmtbonSxNq791y+TcG0lTBMBvhPRtkef3
MsuzX3XZaTvJx409w9C0gVadeUQEN5u1kCOF2MH0TlEW6YeEjPXgZZPxv4xCR41qHysK8fpyghCy
klZtLe9UULj2RyUy/RZdmp1lvA7s2OlxW9FrWqvi7ubFOalDl6HC7J0mPaoCBKfcsKnH5mxX1Mjf
vkNuLRsD8DyhOorA3GaXOPXkDYsNpLctUu0XtcX6qSyL+L+3R7mKJOwLlFoJzaBSQSevedYfB9qJ
q6pbvHX/UwNffjo4eXw0lrYcf+ZzjAOy4pD/Hk10RdA8VLTi59vD35okcZZjsGZShJbL4ee66jHv
FR4XZZQEqw34QV36aecCukoWmSQhBW4HY0BDXn/FH5PM53oZ0SlxTzn6GGZox04Ldi5b4t7vc9VL
/QRXrF9G3cmFXiVMR1AC2biHsrnxK0ClmKRuVN1R4tgcQXJwyIo8s05tP7jWQe+n8mOvLrPqx+bo
nY22jz0/T/VlCVEIj/VvZhEr1c5S3FjwVZqXZiklIbw1N30WTamIDn3rnbw5KQ9mFKEs5pXdzig3
IhyhjSyLoheUtG2dWomcsdYbl8PoDqWfRvWPKtISXzOqH9rsvP+ipweHBjYhc20zbhPVOYn0dEZN
FI7coH6AziHuAel2H4wGMzXHjPaImjeCwFrqJ1elDg/kdJPd1ZmIKbul0WnA+A4pAshJ6Zh4vtPY
y04B73WlLjM7QMEkxjBDYGQAb73cumJSURXBrfPcTu7Shhl35ip3gx+qL7LSeJmcLMqPNsK2/w0V
cgQfbS92E19p0UrNY30YgthA1z8ctLEevlVl1sqv6pKRacco5BZ+WbuzE6rCE9bHmuWdPmpVUYq7
xXSmn6R1VnFXDGWfhgPiH+q5Lzq3CrM5okU36Znow97GdOK+GCQ61sbYYgqhD5xlf5BN92HsFGEG
mrOkmp95vUifzb50wMVYjZ3c1bQzpkCDidGFA5hJN8yLyDAPYzuV/+QOGv53i2iMgUNqDlXgKZr1
fZB4z/qj15kyVGGigLxTqlTez4a9VL70bNGjJL8GZy1bpvkRQ25keZ2azGxnj19HTl6fAJjW99FK
UdjUVodG7YGiQ61yhXoenUEP7DY3KPJoKK+n6M08r8CcJ5rY1U756kbO8kqcJG7yugD6cLknSHYB
idacLijX8wHtjbGkNalmT32f9IfMNZZnLcpcsZNP3wgd4BhoukCbWWtmm22fjYhjjnGnnNTGS5qv
Ko4mbMJRV4qdLPp6ZYFsETh411trQ3izslD/xlhrBnGO3Uh+KuQQJaE1dnN+3zWRm8W+Ts+y863S
lc7L4EIW3CmF3pgpz15oSMiK097aUrFwnXQGRwrYh32ffq1m1TwY1WDvfMZbo8DYXKXL12Cy5TtN
mY3fKkf5NM6mOCTxlASm2b67qYL2Bm936jHkXnQhNhmL50keLC2kxnZoytHXnXy5R2dnEoEiyz07
ueudyRXOfBA5hUIG5u5yZ+LAaI6yKsS5FVN/HrBpCoeJPZkXRvxAAar6jrvWnqPs9TrCFUOTkrY5
edKVLECzTF5eDa44a7wnA69rBImZfDcad+VfI6NIZWvV9NlifjM6DM0Q2+KcNEJ7MAu3/cujt+HH
+kjZ9e2s6MYykpHRTIZgTrFiK9xI4VmANDLE2cyWoLK7f9BGwZ+l6h5sqlihq+wcuOsLjbnRtAH8
uUqXbDX6EjfX4ijK4rM3uqrwRZ7kAV1C86snSaPfntt1asBVRtd4tWaiYrHd9SKrlEVif3u2OocW
yjJ9R1Hqd2Srgw8La88Z6RVOenl/UvnCWg0YNe9yWhuXO3JykEWqm0g5ja7U0qBfn80n2xqEymWR
KOqPKBuInGh8x1kggCshGQ2orLobkIRS/TbONfNOyyyrO3T0XH4gT0xjohv1ChWnqnOVwDbnqv79
9iLd+CCriBO/l64T799NqLVRW3eMVtqIyqMsT4f9dwp46jHR8538+zrUUjGCq0A0R6OK4szl8swe
1+PgZfapA7IACZK+0ieShGkMYsU1PmLl0J+mQtrP0ozbf96e5I1zi5wvWAkkn18LV5dju2aR2dOI
0ABv3+SYdrbqU/XzdvbbjaVEMIQNR6sHVM0WWLTQ3xwkDOlTkjj2UzGrNC1gYI/foZtE394/I1YR
4iKPmRVveTkjOeU6SYHtUHGay4Moy/axNty9iH5r3RC6QAiZIajCbLa0TKdSllPsnuqeXk0NCIF0
w9xLb26cU0qyNOLxhVsV/DZzaQ2wXy1K9zjMjH8rcnmZ6lVokbeDb0jENN+/cuxDAgNhlnfa5sqP
0zq1FjG4J4x73fu+So1DrVh7CIdbewGRENhT9P3RWdmMUg96gTampGlgOdNfM10ilwevPyIL8d/b
87nGWIGwQgkKFPMrp2LrwukVo7ArRXdPJh4XtY/4T5mHntt3D6Xl9CI0mmz8Xg28M30S/7QChNa1
SaDayGMd3v4tt/YLPwN3v/X9Cyb3cleOlVt2eb+4p1hRNF57Yg5Mu3Lv3x7l1tpy79ONofrpIZ9w
OUrbxA58G5sJD+ngK/bY3eVR2fvOMu69v25tTaDhvGFXtQE6/5dDpZEx1bVBYwJMZPNX4ardSR/M
/hvClrrvVrr38vbUblzHq5sqzwaT7IYzdzler8+jlee1h5tIt4wrBUPeV4sGkiKuus80Z4sg7ut3
C/Cvcg28nVcVAjokW4Rc0mqVNk2rOIqbIm8U9crTWBXVwbWl+B/i1toEp1XBgwbt4csJjjAzozji
9C0D7VKhdU7QLvWeA92tfUgPBsAsPiJr6fNyFJmIeLQa9qE2teOjUmbxARr+XjZ4a3OsonbruYM3
tW2FCHRvRV1MRMeB3T6WyfCcxFX5NDlqeS9EWf/79ua4te95F6+iFx51uq3oW61Lj7cvBz0lubqf
hWZ9mVWEEe3YNI5vD/X6HTbJDNUjEI2vPUCmeLmCsYuEUrSo3smwJozi+Dn5c+91huYvy2h2QeE4
ffGhaSot9l3FQCdRl3JRfFEp6TPqfsbXbrBL7XHOsvyLZ6X5V2Fa8/caCZbvZVTNz7BWxI/U7FI1
qFrlG6VQ/VhEKaCD1hvruzGS1nRvdnVeHGq8oNHdz/LFOXAWtO9m7nZq2Lpph+NOUlBb07LC3MH/
vZLetkuwYn3oeSDFSHy9XAJHwNzsI54zeh67nvTzfFJ7P20MAL+IZVhUmWhZTuKnq+e28XeMDbob
GpVlQqJMADucVDRhS+4wgBqfxny0ZYCRmbiHl1FjftSUS32M2jaNHkq1a+NnM1fy/97+jNc7ZmXR
QFMEmkV6v9W2aeAqy5Ym0bk27OTLmJiR72bLcsZvqdsJyjfSO5QnYHat9fdVfOBytfTYKUFBE5Qn
vVgAM+hCQ1BynO6baq4yv05G96Gf5uGg6VX0/nqBQWGZAA2mmZLjln2loo+11FSxT24F08VLER4g
wX5/nkJ+QvsGcBRpLEi7yylmmQUxaYJpPmXTQg2OWjNYDL3vijAtk5rEtc/f30omh0AgC4kn8KhX
TSPHKZqlnARMxpbikt2WyV1aScWfaizO3t4s1+EMhDZhDKADqG11S95R8WYvVNybzynNIsD+c3sA
o9k/uNVkhFWWTzsH7DpIA3gFmK0yKuaFW2CUEJHptfO6nPk0HGLKqiF2bnspyY1Z0WtAgI6uMHWe
7UertFnN5irOz1aWzDh0mndzToFuKqKj4k7OTnJ5azRgdKsAKWEDaaLLLTKSJ1eeXoHN0LI+lGqT
HvVSQwBek3/bhdUc3/5kr3TZyxiFGjSUEii7a7VgS37KJh5bMhmLs2F0enpHaQJklQKBr72PTLdI
z3lbVfXjZMJb8KcF+kE4zpZnBrGamj/xYHbdw6hWbX6wlwZkkdPMzYcRHgbo4ywdf1WqUTXUTYvE
oRJaTMWvmUShCd2xb3+aNdVi1Ah654ulcTOFxVR5yV8xoJjlmSRmbkI4MZl60DPkvA6VIvpPfWNr
0pfjrDd+MRGdAkNOy2/BRh/8ZejcZxvUKg6Tuhy+9KYJ39ni6Zbe2RU84XBn+fgam9Xjlcarg0x9
NXLdXHKTEuuLidv2mQ5GHGjGMoRFVSyHt0e5FYRXYO7aXaYusJUy04C21L0ly7NQLOuLrkzu12iM
qu+dmbyblU6HgKYrf1LnIydZj9wf3SfdmwhKsi/PqtAtH32D9GB16p7ky80JkRLQX6UncSXblzi9
lwPTLM8zMvlHpDqTQwmi8Fj0uw+KW0NBcF1JCEjn8Kq4nJCi2AnqT015jpNouVPwFEEgVmZ3NSSM
nc90IxzxCF37VSs2HTjN5VBx6RVKrBjlGZHW/tjYbnQ0KQLvbLmbE/pjlE0TlHpzlVbFVJ4V9M5/
9SMQmnZwtLtJn9Od+HprKOp6K8CW6s6VW0qblK2K+jeboe0+4RuJf18n4mCahj2DpltL92easUnq
sykbgRiSZgihZydwCEmQe4r3+PY5ujkK+xr+JU+/K6KCMGJVKnjEnw2Msn3emmpgK4l79/5RGADw
G20whI02eYwchtQedKM657kdHRT8iQ5NV+65U974NjBamAa5CsX/bdeSkkGcyFIrzwWtJp+G+Hhf
uM0nGSn5uxsMSMgAWgW3SIefJ9FmW2vUh7re5bCW05DQINXEg8h6d+fj3J7Q/x9mswWi2O1cq1XL
82Dnv7XU0e95BIw+2l17DpG3RgIPQdULlqeBuOzlhNA6rJq5V8pz2ifuEYpS3QWpIaxnIIapu3Of
3xgMAiSPPCIdO3xrcwbsK0nzxq7PupsPd0mCjEpVy/xHLZ09ibA1NdhcRnTsEbVaLyN237r9/4jd
Tiu81JOxPK9SHKgNT9rHrpvtk5wzLdCLxDrnbmPuJRA3Bl21vVdBbJ0y+yZfqSrpCHfo5BlbYGU4
draI+jBuveHz26fqGpCAjxqVmhU+/VoSu5xczqtIb2a75OUxPU+tRGxT/ZnVFVTK9DGtjMQX8/wZ
y+6vb497I2as1bEVjYRWAmSfy3HdVpmnNGqrM1Wr4puc++QZ353ysDPKGhQuvx15BPgZZORWjNwW
6pDYy5jHnOhzMied/kkvF1sEtUmgp7ZY1s2dq0Zp/zLWRmw+9RbwQL8zB9EFHnfNdMbDOI0/6AtN
jMeu0CfvqRzE0LwIvU+qpyVCisxfpiVuUefvh6/AAeU/npem4rEyF1GcbIq0zp3R4yGPfahVk8YI
PvnBkwAwgetBgTqpILG1QB1bnkVjr0Z/x6NZ2L7qzuJfZ5jwStLqoZKfR6deXnSryIfjkpvKp5xS
FWazbZr858k6HkI7SvXvWt2Ncdg4o93vvCOvTxxLCQYJA6MVS7ntoijI89IZzqvznEMbd3q7C3oL
bkOWmdXO4b7eHJdDbU5cnC9Nl5hJdY4NJztgdN4dJPTedx8xRqGovaK5uIW3lRQ5TQgmepI3eCSU
Oy01jKDGHeZ/GIWqNjcXnGY8Le3Ljd6bfZxg9CYJEvPi3A9GPNUoS8x2urNo6/9ou9UJe+ulwoOU
1/DlQBNbLbIatnqUSS1o3KkN5TTiBm8qTf+AO/Gi7ZyuWzuCCLwydykt0yS4HLF182ToePSezbhz
f1tOKr8aVVepvkUrYmcZX/udV9MDbYrLDqngFevT8eLMULpGohcgLez7rKytXya3jucjz6fme69F
ff3FnVGaoiJla2XYduY83VmRm3yTSVGrPjxktQzdUqYeBAF7Qb54aeIfOfQLL3Ald28AOUM3aK56
1hBk3ZKPX2xzyB2/GzrLPcYLvAK/78rZ+0TgzuY7E7lWPRC96CAUUxObfdNNLPOuE3bT+xVBtA9x
aF6UQNSaM/tY/elVWGJAJlzfpULRP6jOtGShXsZp9u6rHwIlrEOElsC80Ya4/D4swupYtPB9kqQ+
UKRUDpmXZj4X3Z4Iwo3NR9d/BcLw2KURv8nRKzg4dleb8tzMeHzk7YAqdGsMdKYW9W7JxfvB9Sgu
IC2P8tZq+buVFHOEHtM7nOTZSsvs14KwWO/Xom5oXCuJsodFvhGPmNoqR40Q09pBvFzIBOUgu04Y
TVWXNoA4lgZOHGk7ZZ7rPIM5OYBjwZau2IlNFcuj0NJkpNLniWbNJzZp9TXr5RgSpTJ/NMTy1MRe
/u/bN+SNM7y+sx2AGq/Fkc09bIxLpiUJg1r5pPuDmvecAfe3WYxL+D+MxDYkn2GTINdyuYilJ6eo
6l15Ft0MHA8dC2l9TAoMkg5mwtWys/lvfTMSDL4XeugUyzcJFPWqNFXR8jkv6hgdDEyQPmresmcQ
eeub0YBanbpX/tm20+ClZhpZRd2cPaku1j8W1LTRz9sEt9C0divvjNW36R4UMrA9EMV15gbAkPyJ
3Q8ZiFf45Xpm2oLj7Og050Efyr8z7udJ+Ao8Q8VXRKVlfly2HcJGaZotviEcpfGTzIjtnWvn1gaC
6EBGQHtqFSW4/BmNrlXx0ObN2dIq81g3ZvUSjab8aC1J8/D2Drr1SWmw8PSjvrG6CV0O1SWIzWMD
05xl5g3RnbBi3T5OEQoEh7cHuhXNMGpckQkrrXjbx2x6DXFxy+KrQt58FLnSgQuRg3z09Hn5agO3
3AHf3BgQHTTas+vpXxv6lzOzlWWBHNPKc+oMgHyM5JcXl5nviiwBo7wHOrvxyQjSVJJpsjO/bT3Z
isQI5IJ7oVIM+RJnsj8kbeu+9Oa0lzTe+GTrfUCzbxXdBCF5ObE6xYRLHwkvIAcBNmdq7k/lYL7/
eyGOyPUD6oIka9t/K/JEG+krcvtwi3+m1rHQAUoq/YM1TvZfyLLt0duveyrUvv7/gNvu8wImAsUm
W567SsvJReKXKs8/L4C5QVQ/gd36T3rWTgf61lLylOElQ9eBJHxzm/dJyRI6DpNcFK0J5nnxigBp
Je39JRCCyQp0AxFEJWQbOTUjSsqO98+58aClRnWn+JHUymCc5V6d90b4ZCgwgvCz4FNszaWUZFaa
aCqac18b9NJddZzPXpQlD0U9Z49zqneHQo32ICC3RuXlSa0C+AzUsM2mdCLLidIpbs/l7Ij7Pmu1
ozDH7tjrZn82h1be22Oxl7HcHpQODn0/FD235Z6xyIRn5lFzLulwPDRyGXy9j8xV2a4Jk5J7N692
O0fXptesK7rmAGqImlRJNpeENhspELOqPQ+LlM0xUrL6wWWpX9AbB7lrV22JAEVeho1qZGCqXTs7
Q0jCiy2x4Ju/HVZvxB3AExosD/iJK0zzMhikAu4IVzY/prQBasgp7AAZBwLL2B1Y7Y3FRtMPsQtY
anCdt3djNCx5MyJ4dx7bMf+ZGKr4GyvG+hGWfvrsGUpDElKJu7end+OA0jejw4o4M2dnK4ljyoFM
w6y6s2Iu2YelLJ1H+OTlziiv7+zLhxBlBCRn14oNqr3bueneiBGnySrasm4OxaTliOM3NmINOI/i
xZrCWs+XMM+S7pEG5RwWXT6Hel72x67oUQtDhLV435eFWI5/wtpgXlvZlDM36X+72KOddk5/Ul0q
K0ZUlw/p4sUna1zeyT5chwJ4zmt9dRrmL5uhkjoBoNok0wlZSMXXPU34/Nv28V3f8nWUlS1PCsA6
I+t2uVVzbKwNZ5LTSTVyNYgttTmS+sw7Gf8WycAwqzAerBUCEc3JbWkRikLWNUmynIyWKvA59+q4
uRub2SEW0iYA5a61bXVfm6VRHGzsSn8mSmsPmOEMPVoVtPB+23m6lC+lES9x4XdJZ//I4PMaB8Ms
nTOOrVp1yCBpNIdWqM47rWXW388MYI/RB8eyZFtCoZ/qavVszadysqn8w8UQ/IYeVFZh5Dsb/9V6
54+Nvw7GmQa6x7XEzt8q4XpUQk21S41TbWvwxaiQNcgHz+iQsA/o89voxrV5ep9SNNP9XKM+fMQS
TJWBpqdVH+IiZP1uuYy6v8aitpOPQs2GLDRlGSObqojlzpvnwfEzTem/dvooM55dud3oftHVrnFo
k67Jvg7aosjQtPpOOxoxciWMPafVzmQ3oZI2l4p+DhZEq9YXqP1Nc6CObErM2FOdh8FFSqLvO79z
ph/tovc7udONkdauCnJ7VHBoeaz//I/qdtFBvXcLvT1TOpLcwOrfpmxoFQklfPtIOfyPNp8PLvxa
caDmBtdwcxXZMHrTOs/Mk+Eh7gKfJ+3CRVFFkOuR9TIYSfFPZTXvdHlZNw2S1iuM2mB6vAQvpzf2
aKQotW6ceIFptm+CjrxbYP0VvtnuknI2N8DrYHQIINrD5KBIui7BH2tpGW3rZelinpAMM4jK8RJC
pG52GkebxwKjrO4X3ACcO15C2ynB19elkzjmaUYa88EcYvHZyE33yUq05R7733GHf3ZrPACdK5mP
I85mvJxVknsTKh+IJiRJZPvAlqpHzU7SB6MX4A3KZk+wb5Ncv87PpeGCgwg1Kwh9l+NFnddW6ERZ
J35R/AOlt/FY0656qCAq+hXqPB/ozy/HFuX6nWtsmy7939DYs7zSjoBebj5gW+kuJFc8BKWSND7H
Mr7rounfFqWuhzGJi3OjWUlY8yS7yyKvxOXSw+9hZt3fPitXh3KVClv73R6PT9znN7u2K6FhN9QQ
oUvn9pHCwxRE8E5Cpa72WsSbMsLrlFelN0SfVrGu7aN6aD21WqSwTg0Zm1/klRomRVWGxVip93rT
n/qegeeuwP0vrsROlebGt6b9CWcHrAwMgK29ZgHvJbc6HR/KarEDmejDHUeIhbXSDiGgOj7AY0d2
Kevnnbi3RWevE78YerPN+rppbUXG9qmRcjx02ozkSKZaH029do4LCPsg4rM/DmPZB63sxZ0p3gm0
ev0JxPhVcwve8xUR14Ttm9Vuap+StLCPUtP6IG7lrtbnellcRl6aX5DVuU0QS6DbtzlQJPQVGqfq
SWr25ByHJqLI0ElsEA9DEquV7yDwWft6m2gfzVYOUzh0dM6CxnOKLlhsjM523rLXnx0CFT0RFMR5
zepbRmuuI/3Z5YZ6auP6tHC1To9G6zyRP+Pb7VgfUvQydnKt69hMIYJ9vq4zwIvt9QPGekac02QR
Cis/KGqs+RgZTjsR5Po0ESJJUFe4JT2KbV16yXJJay8yTnNvjUFf98NDC5Y3LPNIHCsA0ejcL/VP
dKooyMfDnkLdjUmu9+uKZzJIK7fvaTkvlK6SwjxVWmWheeQlZwdAw87RuTkKjXDiDk9od4sPLDWr
aHJlNE/k3eojq559SUXm7DgiveJ6NtuWBh0ZEPccJeptZbHGTRhJvdo5qZWXDyeZZJpAAk0Ca8OT
sW7LD7pSt9YTwo2deJpT25t8My7Fv+7ipNFzW9e9SuRKzQxyntOicRAHaHBV/5YzjmL3CjRC1fKL
JnK+xGCA5wAh4OR7orpo3knLkmBIlaxQnWep5e3oJzOFpwCljPQf1YgH/cF0+g7BAqWyp3cKyRIY
iPsEKNbv9XmwiU1WDLxuEql5mqRbfpDom8OldrIfb98y1xkZNxgdGxopKH5wEC/jAqVUs0Z2wDyV
Ipo+F9nSfRZuB11+kMaBxvNwbJRiCN8e9MbRx/NhxZfysiK8bwY1deG0+oJ3bq119b1uFwpmhoZx
T15h4iPnJYfGc9Mg7mS2JwFxY9/SGeVCpSNGTXJ7u+t5lWDKg+Mf1mRDiHKYFWZ9sScYe3sU7jME
nCnubwON2rFPwaI7p2mY8wOdKfMR/7W9EvUrZ21zOigmkdtSdl+ZZpsXQqI1WCLEMMBSJAZxhVHA
Y44a7kxT0x6lnWY/lkw1nqdRTT57fNqf3HVxODTt8BMJ7fn57a96YyutT2Vq8xTnqStv38syx/qt
VTCuBLL6SFfkqc3wEnIhkcZ9NH3wFCM9vj3kdY5EPWtldcK6gNK0TVyEELUFRRsdtFKJnrreMw/J
aLb3pTmpO1H9+pPyNXke8TWpiKK4dHlQkt4SklxQOeUgHmx/7p1aDwvHTvWd1P56TnxOGzwM1CYu
yKtynRtNNMda5aQ00/Sj4K2f+Y5s9L+i0dvTFb0+iOvW4aJYO1cUkjYHkR6dWnqLy1hRWjqBmg9m
6ReZW8kQIFTc+qrZJG2AaM9sIKif6u80nyLIWWDfeAjyV9D72yTAq5alFVopzthNu35NRT2cJvn9
vbuEQdBq5RFNt4xC6OWni5Oi60wkJs9OW9t+YTrdF+igS1D2sb3TxLn18QBfvIITCd5bWoqm8c0q
vAvOVVXo9w1WD0fZFdZjFQtt57jdHAo3X7InjBx4Bl7OyoDAyJOog+7ely9NYtb3lJL/Wpxc7hRS
r3c+cjUgo1fXEIBJ2yui9ro0Fq0nzl2rKk+dOhQ/tdgsw7c/0nX04K4DfoYC6KtIz+Yj9VEyZeiJ
FmencFeb2b783nSt/FV7VvthakX3LFEI3Plc11Nbb1nC1SpJhcLYpt1ezLiEZXYCXNEFywRjiL+F
Zef8entuN4aBcsnxIsNnktsO2ATPgZu7qzGda+lr5GbyoedKvnv/KKAFuQ84R+T56wr/UXmISXHS
SIKOifK+C2qgmEFeaHskiqttR/JMUgSOfVVDB7Z5OQoasiuhR2nPejZEQW5zdwotzxDmeC9y+dUE
AnT0Wvxaufvb4AAOrqkzAHmnbui6z8Zi1X8PtfFOYMfrKKTrJrk6O+CKRs3bd5h58aPCJpLxc7mg
DLskdreTyV5tAcAjILPw0UDhirRgXdY/Pk5LQkMcQqulm7QqHOpYhN6yq4B0/XF4SFN34g96W+BV
L0cpEUTxZgnVCtkoQzski53deYVnjKFe4xby9n67NRidM3o5CAGuEObLwWwTT4XWiLxTMi6x/VC6
+kQltSzmyNdh5u4E8asK1P/j7Lu668axrP9Kr3pnD3OYNT0PDDcoUg6S7Bcu2ZYZAJAgQJAEf/23
6e6psmhf3a/00tW2ZDABBwfn7LA6ba67BIpC2C+2+y83Ft5pgBkuPbf3Y59KEndelRkze6x0e05Y
8XdXg+EeTlBYs+i2btbSPBqQ3C6X4hJIFvvzzGeYeRJuHAec7MrYK72/2b7GLFy59ahto/6Blsb2
oGMqZUYGIJxXDhBNaU/FkCmv1RJ6zANv98gn/6Yc33rF1b8LQC2wEFBN31QEalp6wwSfbfhtjt4z
VD+MXKAO/P71SfLrvF/XFHjLiLMgQ/2otv007ynYthZaUf0VFJ3sDxEv+gfQi/rDW66C1AyRYqVT
bJ6lBQkJmleAGERg22dwpUaBrp/Oaab9skWhPoyPs9ZPVsHNbUUO9mDwQvAHdRW1S3BLzLrPRvgY
XDgNjJ6IP+mMcutvAizxmXAKRHMc2QsUJcB8eLnKqCs8AzrR6gpidWxndaRJTaEgGA3mQPr6W1yz
vRfHic2lNqFdeWh5CfSEr2wWLu8dv3FTXa3ob8up05rOJI90RY/EIFP2+pV/Pclgka09HRwJcTZD
DfLlU0Lqz4N2t62u5lFWR1IBXef6tEtVSODuU0D7e5RL3Mki2PfSGCF4Dj6QBN8XmMmYhpKduaFf
YxsSRnSz0G2yQGfYymTiJfBFzGq6skK4qQC7adwGddhmMySsz+T7v5lVwPkBgrz2c9fO+MtHh4hq
7wxuNV+NsqF7cCX9mA7jFFuzoPC56nQ29pVzZsH89qJwb1+Z6jBw31IL0FuYqAHRnSuYY7YXJWBi
O8Ld8QqF/j4PIF3+pQmbc32YXwpjNmAPkEPGnoG63y9AIBxkSiY6Ml75lcma26ZvvRiiZc/FavK1
QPM8odDzjhUAQ9Z+9IKzIq+/+apILlfnBshsrXX1l6/a6+pR8qGcoDtXqN0c6DrtxxKnHFXOxzMz
el2Xm8WEouaqRhWslOQtiWiMUFuYtTPBeKqUbdyWIvDiUtX0ziKruo3TzMVTi6dcYmXZlZHSwYWc
/zL2qDAVoim9f6/u//o6/3f53OX/vrb83//Bn792XAvIKAybP/7vdf1VdLL7PvzP+s/+/LWX/+h/
b/lz+34Qz8/D9RPf/uaLf4jx/3P99Gl4evGHrEWjWd+pZ6HfPUtFhx8XwZ2uv/n/+8N/PP8Y5YPm
z//642un2mEdray79o///Oj47V9//OBN/dfP4//nhzdPDP/uphND9Y/LTjw//fKvnp/ksA5g/nOV
6lljLSQcfszM6fnHT2z3n2u2gZwNUXgFUP/xD2jkDtW//nCdf8IIZMUHAii12jhiBshOrT9ygn+i
GoGl7EJ3em042n/83929+E5/fbd/tIrlHTBVEgO/mEkG+BaAh66Oby9n6zQCsT2Vc/kOJfjm0Jel
ta9giHCms3dq9E2GE/iFacqiN+7axvvEIHEQa7rsXl8Ep8berDNpAWJiO6x8V7TNbcSgICJxsnzj
4Osi/ymjcAY+9Mwei7uWNp85os2xLbu/58D21ztfn+jnwYFi9eoCdy6n0I6R/F0aqLD/rcT5r8E3
2Tlg+C6AdLR8h8y5yNRkdE+0BbG+HJl9JvycevObLXzCFYAjxSUsrQCPmcguoOY5pOqpwTepyGoF
iIJ0WNwtFO3AwnXv58HEmvtzaf5n8v882V+G6L/ezeYkLouxWXRdR3fBCPIIEcRMoOFRJbCpODNv
XmY5f15h21IeunleWt8N70qQqK7pxPlBeNJKZq8ebmcCgTtoAXwxoMqxf/2RTryubXGNotgxD5SF
d41SN0sJsxFauOec4E4Nvlm+yF3atkVN9M4s/c8GHWnSCe/h9RvfQJP+elWb9UtCwVUAdeI72Vvg
jNTZBE3VsDjaw324fOxgPt7DQI/ckr7JjNYHsvxA1deiOAbDDv/bRV8L8xwidQP9+etmNuu97yzp
AuY+3qmijyc+7Zby0mDvpubaL1F2cL7MIYlnA4bo9nEMH4OJxC2WLJpwF4UJCi9J//OffvTW32FW
E1djsGOGzozuOw6wZ5a3tb6ev7b+v+50/VY/BQ9gkQo2Q2buDhLaR8f5omGs5eONOHBYbHfWpGPG
SGyIMF36naF4YrtoStE5QRH2gpy1g8Yu8/v72MQZGrHGELZmdyYSigG2W9DriUM27C0fb2hJ8BKm
8LHgd+hHWt0c4/10OgmsEfm0SAro0IAVd8AvE7IrbCdW52rpPyRif/eGNuGJ6YDUALvWdz0bYaMp
guM0m49h7ybEaXg8AGc3ic6OK87fWwZVoFGM7R2AAPeAQF1Js/9e8+iq5uwxcup3tjauVVQ/ojr4
0ZDIRBRLtTVfTNJORKUvQ8u4DhT4QMD5HofC+ehP4gu6eelUQFGitebP/ciyivYpkrVLZeikLoqD
CJsLWPLc+MP8HnnBhWkWe/gBXBpVCTFE9DrxxmqrwNFI38hRQSHZumsM+blu++uWW6CY4XgbjWJf
Ider/UjFvRHuPFqnmtL7yZh2OEllwmuqZJj6nU3nC6/mF4Hd7eXYX4LKfONY7TsIje3KEZ5DWhW5
7s+BG09FwU0MtyZW9t5A+twescFVMwyIfK2qvaI2uzbhDXBbLY6MC3WOmngqUG0D+7xg69foxWrB
d3Ytdk1/7rB2Yugt5L+Z7BrOWzbP3QkTYhkAw+P80+sx8NTYm+QL7GDA+rjT5yj48Ljyi5swrN+9
PvaJvW5bXBoNKPnzwOtznM2kjPUM7gCAiuuJyI/OwXJPPcAmhjutowO31DLXUwRWBxpyJjnTgTg1
9CYiB0JaEZw/+9zoDRUvtHunmujv6ez+GUS3FlWGN4dG45QyH6NwSgyPGLElibkng2lnr7//U/e/
iY8zsMUcvTyRD4bOcbSfY9tvxZld4NTgmxCnAFgGP3wR+QQMGWDJpThMoPS9LacwN8t3DudGhi6V
OZ3ppwAUF98vn9/2VjYLlYF7WMPnSeQW/CYS+A3mrunw5C2Do4D2cmsMQmOtaSDs0MJykwh3nrQs
eNNadbfFmsYx2s6Nhj4nc/R1oVDg72rzTC70+88JWvXLG6cQRmjcrh5yJsN9KyaeSqtnZ1LSU4P/
ska17EmIwe2o2HFAIlDqkjp92yvfrNLCm4UiTogo04vqMKLelTaFOId0WD/crzs5Krsv3wsbGfEm
OK7lkXJV7C3dbqTkfU+aS4su3ye3vgC4a8xBzS3/Vifl/wIDQKgvryh9HzxiEBpyaKV+x3xKnLaQ
b1q0kC19OXbUBSWBcKLIbQE3vwpNNugzuYfXP8SJfAwOJC9HH+w6LFHm4/k4BO1Tyzzj0xIsMoYR
WZgt/WzuCKZZQtvevgGpTBRxr2FcQDzrHVKG/hZVomK3wMri47z4zg0FFxR+DSRIDehGA0StJ1Cu
1TfiSzf2R8t/4wTaBISBsGCeDXPIeRg+l7NpxQomYa+/k9+nIZAfeflKCsUKEQ0MHzMgxgHaa7C9
dIJ70x0zVCbBBYNuJKrp5jkDxHVa/ma6bhFHyzDBU93oh3ymZmwJ+EZaQ1W9bfZsMUWB7RatUAa2
Wu0XiQEv3ViGiM2vv6p1vf7u1jdBwnIgukyVHnIPHcS0XDz4jU5QNZTKOgcpOPV2NqFCNZ4EFpuI
HB4aODHMvpsFfru8LfaH61V/OhYVPQx16jmUeTBoOy49+c3XZX9m8A1s+8+wsO0LhrOhWV2LPl97
C0cTZMzLYaq/rtTX2On5kjVo5h3DsCLXWtpRIhunz2gVnNOCPPXuNqGjCyiirC9EvjD5ruPiErKj
31//8qeG3sQNiLW6QgC7kneB+5Wb7jdTjt9eH/qHINPvZtVmcU/FDEWasBZ5083qaPXajxtIKeO8
akCVphTlmPJmdlMI0D/4VeWmUw9pQIJgdWFAORV+YbTdR0tBsmCK1PuAtcY1qyHLBiHCDqcbbSQG
bBYTzgZsxwUR+8X2aQYEcrSnlfcBZh4stZapTw0W2tkIM4C4CisvRlSHb4M1sMNApUyjeXJ2gJAt
gG32/V0Ise5jRTWNB1/VN0YEvJLjFzJl9hI+kgjGD6Iqqp2jif2+0/PwCHNvfWH10PieGDp0OjS/
Ki0biO0ETaohIBIvkwXDWQB595MfPQYj2GuTHQ7xIkYe1/P4Za6NPulZ/cbdZktikpNBtZ67Ph8g
sphqDW6+MbDj61/2xMa8VYX3Kw6zUzLyfC5rlmjg/OLabJ+BvEfNIWxpCVGCAgqiDU4eC2BJZxLT
E1Eq2AT0UVQuyGU+zxHKq6MEbD42ItYfZ6D5X3+wE6thiziGIDwlQKTwvBDFlcGsMO5sYZ0Jsmsw
/c1y2BqqEnvqitF0eY5SPAD4kZgSqPNBybUy9NHSBjnzdU49xCaYQ+UFIjSBJYFM7m+VKD6bbffh
9fdz6gtsgvhcExbqfurzqWLOp1A47F1rQlgDbTczff0Sp+5+E+v00pM2qDXPzQpWR1x/a0h4Js8+
dfebWCe4tht4XHO4Stf25aC4DYilb157OByf+canLrEJecqxSWDqwc/t2oyuONrIBycQHPo04fy3
cGV/bkZbtR1lqEALbfu5z0E0m139sYmmvwXH+2vsTUViCWD+PXKMbVDICqlGXHP5tso+QCEvt2ii
J1Wu8kF5QxPh7au3HYbdtXv289YfkNDQnkv8nI7DkUXTU+lE+Zvm4lYe1p5nvxfS9POgjowkKEoC
LTWAgt42+roCfspZRGQshQYFOe8ry0yjbnYTbVVniE8nltEWpeVM89h7lPk5fIqaVNDhptDGOf20
9ZP9JpJtFRjF3A+2As41782R30wFGillJOqDiiAYARzpFPfBdI7XeWJJbSFggPaLQI6Ol4fgSUMv
D0pjYSiMG3+c293bvsRm1RpRROAwZXn5xOsEFI17w46e3zS0t9mzAPfTNhcaH7k3SFya0ICYPat/
W7DcktRDf6hIMyrcuC7G2Arb92P19zBcf8YCb7teq8jsndoXedt0MeDVFSrm7uPrb+WH1tRvZtAW
uQBCfAhaROjnc3PVDsHeDElCZ0hlf4A5RCr59Vx7KdCrM3u2nS/UeTBdkNf9YyAbiKU+mP1FvZDd
UpyJez/6Zb+7n3Xy/bQWAY3pNAEoNw8LmG7McxLONLV6EuvIPprFFRoVrroN+uZIxpu2FUlXID72
7n7uUWxemxg9rAJffzknlu7WQXRqGnAUAUzKkRzsOuo5sRbN35M3+OurbiocrQs/YBwlu7wIveug
6y/gqXcuEp9oo4FN9fItVgUAamYdshzeM9NXr2oUBFbKJxTn6x1fHNRAe08f55p/gQPIB9fi97w1
w3ezXiCJ6KkqZqUvY0LKOht99K260apTh9vT7Wi55V0n8XurT9ABkuafYME7QkHc/oxmw7XT9+dI
uqde/yZLmNH891Qh2hzcve+2XfVxFI7nFLRP5IBbp6OFdX4P7TeWw7/putMDEBE42MWRZk92Ob0t
AXQ3MWdCB6mGuQrNg3J+Uqr84k/3b5qa7i/5geyc3hhZDsOyjEVNDrvVc+/9h6Tub9bgFi9Wgy7R
V8sMmxH0LI/VvFjvudM117axwEGX1uUxYiDbJVHYi3QojfmmdQb6blGAa8uJ091EhhrC9I3/paq7
8Sp0WnNX1igdDjgJAgthffDs2d4Vw/Q8C2fo06mb/JR5OLWw+m0defD8X66Bki7FoNoRL3+wYmFX
e5wo3hbtf5EHXJbWoTC4z7GK9n7Q3nsDPROQT0z6LTYS8DKcXOlAchK2zxGPHq1zYmCnRt4EHHOa
IUoCk628BPI3c6UvssqQ+7fNx03A8QIRwvhjqnOmJpZZZW+lWvXnFuvGZOHPYPnj73/aFZwWHjiL
NWN4sJn1mCCrQXHsrlVHtNyZBwxJM2Zm9+SsW3v9DGDtnrkRTvbHtW0C5by0ol46VBPqB/ehW+08
NsdlVMXFVCWd9R7rNFmqD6RAbYA/ANiAHDkmjv2+GPtMojqJKw3h44S/9Ybdvy9rlcGZstapL7PJ
eibTsBvLpTSfF/ML6RBazbNKByfGdjYhCN1o6NySjuRi7NArn3ddbb/tm28NK+uIlL5BWpIXMHbs
bHnL1dvi5pbc4pRTU5GFrXETJZ/Q8LNyph/fNFO3sFCKAFNpz2e55x8LN+/fuJ9vOR8d4OLW5AM2
7YzUTiPAyo5cieBtifHWfYEUpGU4cGL0rr+GMvgj6nIPb3shm7jQdj0jTLgsh0O0B2VbwvcGhSLD
20bfBIbK66BlMdokXyLRpbIjN25hR28cfJMh8M72Db9XTa5p+WD5UOWWs3rjqXDr6wgVkhBiqXOb
a96SXSni0Am6t33OrbQfcU3g35DV5lYTyWycQmRcUWEf3vTOt1jSBVWn0rdqlru9+8Ca9kvLcdR/
fWxw/39/5tw6uhUlJ0T5bZ1DbHWPQHyFZe/594i1Xh8eTQrVUXaU83GN0fMyZNXwsLIlbG0nulxS
7eKIzYy7clwyRzl7wVg8yW8O+YARwB2JHepd2RjFH0ZEa3VA7TcGWProWFd1yWCGjknaPXQ4ffqI
7Q4x42EQsVhyBHDeeodOHUdzt4ZqGUwxN5s9/mbBtDAm84j9o4crcet/nrsuSMRwjR/axEWC4MRD
qL+ExTcz/GgVFpSDbnHYvcJm4CzhNzEfA79KEf0NfKywg3ZJU63bQqf6GAzJPa7eB8N7EIfhkX6k
NX/XsCPB8xjVc6E5vu9Xqbwf18GQFmrBRgGIWnONX4N6Xob78KwZyC2UcNm/XyM0ZU3h7AcX+ct8
5FImbLzBszXFsxr5Di8Eu9lo8ouCuqmqTTCUi7gV/cVg7qICJkDBbt3jdGDFbKS3naUuUTF4KCIg
LfmD7R0JaLIKxxqL1Vlp+w+4hxL1lZKyg209CmnHfut9ql12WbQQZuzbxDerbCmtWA7Xtn8VoIFU
lWXso4KqJLiBppXNiw3Umzqsr9CazQSHMmXulIAptLkbhk8NeABQfbxsTZnSCvBBnkKicH1GWz2G
xL9GESA2FzPt31hU2KqhVBPavfBdaHLZQE7CKrzPpTzn2LWewX+TKm9dKcpKjszkOEYEw/QhgIYY
OlBqgHE4PmUtqiGp9XhOgvjEVr5VXw87ATNqYEJyeDiB1NB9dKEX9PqqPjX0Zg/oSc9JqyTJfVW5
sBkrgtidg+lMzDg1+mYP4GqO4GaBoy46No9smq/JcM49fiOS+GdmaG+2AGj6w8ppcuq8xdyvZnhH
iekCC6xSXob5v2Y8ktxNmHpjdVilpKzhzBHs1KffZG10HloKR4smDx36HT0vIy8iyT8wPyTfndqL
bkKlz+G7Tj3mFs8sdOH6fPHrHFSb/nKCVPJdKwsnbosa5Q9lzNdt2NRJ2fQqcQsVLViTVnTkjgyT
Fgv/WAeldWZ7OfHgW6gzKMmUCsra3Gw6fg0+BL0ZYA0AIRU3QtTUZaYaKt82d35Yff+U+YfEcP0F
ume5N09PPQ0fmS6fXp/0JzayH8jen4amgwPqE0AsuVUSyMJEAYQlyRglzeDUR5OI6GBEq5AmbBLP
VLdOLARrU9wKZksX4Uxobrdw1ADABd1G+sZG41ZaEtZGNoSONM3J1H1qW/7ETPvz62/q1H1vwoNT
CWmEsFTMe6LvLX/8jHrnmcl0auhNbIDkIRka127yITDvC9k89AJmD2+77U1s6BopBhN6zXk0mg8F
iXa0H84kcD+Eun8T+H+Ijf00eawi7GAx6da5CGx2MWuTx6bH3A9S6yCrGruGNHu7aqN2Rm9ndNJ3
ILRGDTCCrEkrVVv7DrTtmDYGSw3dj9k0d3VWlxH4wJ62DoKVbgxjGn9H8BDpZFstSauiP2ezcepI
vcXTCqnHyeJRlSuIGRGP7FpEkga98paEkOy+Qz6jAajAf0zJYjKin4BUa/IfIKGaNV6+ZlQLiETY
1eWS2+QDZxfNbOCJyB5/h0P14LOMBCxDtlYJN1tThzEsIO3mxrXzmZF3So6p46InL93DMH4z1eOo
3tab28pY+Cwwudfg6ZD41npvnVtkkAZcT86/+fJbQC80sgVsvmWTU4tX73XN1Q7F0+Wj60/hYayp
n0EvWGTEYmZmTbTct4ZtAE0OmvEeSrpTArh1gQxHtEnkDYWdAGbB7oldoV5hSLeMW2mxtJYT7B9F
jaJ35/vxGDQjbIWqBXFqGm/mzoNsM7wowc3whkM72h2LuQ+F0oFP5HIaWpmIktkXpuDIRGTTjrsK
mEN8Idf4CJuCdyY1Uw/GVhXkaGNndkCs9QDIGBZNk4By+E9WfGmgiBd0cduOPG3r2rkyqshBJq+7
namY8xFSUstO2y3JHGrU3w01NU9hNPnPYzfy54o38nZxYDlbk4hk0YKbAITbi3tlqYcCnMYMKySI
+zloUVwO7aRuZvOqAIh/54OEf3QaI0w7x7mDeM6XpnJ0VliGkUC+WhyaoZovgLML+qS1myuQico9
6funOhRjzKfRvYZdyDM0o8t7COV+grA5fYClkHfp2rLYT64rd57JWQJuKoAfrTONt61Jh/00QBJf
+8pPKQAqyWLVwYUrpZMCW4FMdYKxC+vqe1oLftMYvEkNWvT3OBMFLcrT3H9ye8u9bQZxh+06GYzK
PejeLTOM3caWOegd0crCL6ArPXVyShrekYwGQXlbEFnf1nx0cAiHBLuqm8/TzFmmCcKIZtFyGJm2
U2FYsKoxpXxvNAHWKXe/Azjk7kO7bG8xLJAewvioKADVpJyBEhxLhVc11vqol7ow0U32jS/NENmp
0yqelpC5PTgWnGzLxVG7mgV2KstqPJSktY4NJK8g0yO6MrYHXR7NlgZ7H7oFn8zJc9Kod6Nj087m
foBIdky1w+Kxq6PMFL6XG6Fqv0CgzbESCUDQrlO8uSj8BprBpo2sLND6A23pUsWmUaG+70Tahbuz
H8pYILYCPsb9RA0REEhywKlFWXChiiNIXNDEgwzyVYQ99E5A7+d58IsuGwvqfHFLVzCcC4vuCxlV
s4sMT2QWJFj2XWGHqYbywk0Xzk6CQ4bzwDzpkEQaxfDUUCc4thMvM6mpTprK9GocSkb53XQ9zNDO
JBch+HZPtQjHxNU4XaqRaPSKDbJXvbZ3o182MHMwaIYKrh+HHo9oPKp5OCxU8qNoO/UEyybvgk9B
W8Yd5TNWxOBeTEF3HMWIA6/CkcrprXiwHz0IQ0Z2dRQCBl9s9qdDXwcLqDJRdKdp1V5Azcn5JM3a
ubYWFbLY0lF9obAwkXrS8qgNPdxV0ATMSuwme3MKZZ9BtJvdQ2XPufIMV+xBknbRMaM6iKOAOs8e
CZkPEz9T7QAwkZdCoVyDwmlt3VRVRIrDaLVgbXNzJpBx9GAzDi6PdQyV3d6GvUmiDOa/wI56Hruf
Wq/ZMzBqPg5ydCXYW30XxVEVzllkMVLFXV+DQbN0IFAtlY2zWQ9Bgvc6wsKZ+2n5Jr0FjJWQcu2n
gzebegfHTpAQwpBBudQPDWw/ttvJO8fnJcyX6nn42hhBsQ7kqXsVERS1iJi+c2EgeDTKmoE2sx11
Fy7Sh5yDDYdZGlGZKrefDHQnWieGvUiTTNUC6iD8pW4grzvul6FzMo8rsKtcCDOkS2m3F01tL+hZ
4GkgMk9juB/x2JpCsH2go3DFFjlc9tIyMtYJFDHhkTlki9sZqR/MZRa1k7ozUSBM58Y3M0idyJSM
U5TUrVOghi2AyiBB99wMw/IkgY2LPb0UMZvqREG1uVh9+pb2ik9218HaCqCyFhN+hiK3ERwaqew0
MMop1X7UJUXtTW5cjL7dpvCvq76EYw8m02R6uVNakPFGqHBTcAvApeODvXM8SZKgHGk2246AMoly
MwO+7Bm1oKNljSXyVznZCa8GGoeg84vUbeTg31iQ0008/N/P0BpRD5NapqsSUNxDH6iZZ0MRkvdj
HxV31VCPqJoIc3UOo2Gq7KgyYlaAlRW7rQnP4QY9G2gleMCVQcvRqn3rydHe8EWzAMULeDjfDGFf
IFUv2YU7z+0RLmuoIFjQNes7rCPp9TyOpOPf+rqWc0z8DumNRl++LezyohJjuyc2fEnMiLUfjV60
h8r16huuLfa9qSC/a87zbSgL5C21dG7xVE5SsRn6BYXWdyNAzsnAo/ELa9xwt+jReHAHyzhO8LX4
pJhFMbtUmc4ObJnBK/fjsjE/WzWUJFlwWzXMTRppOXcUroExpB978F/VtKtp8X6ysQEwl45xKNsl
HSOvSSEfxzHzZpUq5T0trnZjm+GGIMJDd5ApWZmzxpKCwMmuAZMbbiWbZCwXpJXj6EDg3IEPfG0x
llHHNhAb5yjmVeVlwkFu1xMDiucUEM1qKLxEBQEkLo0+1gx/XzpPvG0SQ7EEeiUsgTguv0M+89Vs
fTNuvA7qeHBOvQZzXhwZ0LEp5TBOI2IG1sXeRT096krUewiI4onKodyJyrL2YTnyT6YZtvvQHYIb
YRTjDpo75rvJp1aGxh3JiFs4QPWaxNnXk2pxfQF99rY1+YeWQ2Z210mLIs9SRn1YfdSrtFejeSwW
swWQU4sddIynxG5gFaCd8JMYFTQHjHKvtV1ktCPYxpC7Zw6rIcfghHAG5zO7IDCVxOE5mIvMtudh
FxAF6ZGic4esg4TzboTc6BhxnUB2hrpxJNqxTmpmUAbmZC0++DrkCFbMTSsL/o4mhyiTjDq9RzBC
Dc+V5l60Ep9/5WbWlrFcOBY0DRM+gTUKO7PoONLeuQJ27Z1b0zB2a6+PF9coYgcEZiAd+uc1s70B
UVfFQQGrnbgKhtKLQxcnic4uh1RWookNk6ikhqj23nBgOsLbakqCDmuaqQaqf9hJLlhnd3HR+lA5
NKLHamkg61S7xhXj08fSHO3EBNr3OPaW88mPmjKFrup3uL0FBzJ09wF3ythFIofSKQE+RCye8dE1
GuMJFVAzEdxrdy3SuQcGg76dJ6K0gXFf5YXqk8QNJtK12pva8KwD9AeLj76axBWsOpt05XdGrX6P
YAInNGMeP/aLWX0Na0KO2puXo92X/Q4q0jLFiu3iOQhnLA4JTUyHymjf1pIlINkbVWzMjn3VTmO3
69ugzGZnBFM4EvD6dKz3y6KQKMJa4pHLwL/qWFBe8sYnqD+2zkWD3KSNB9GGMdKH+Tli1A6SSepq
fWUQDYgNdy5AVgOTnLt0gmGgGeEMZYQ6UZNHb3oJhX2/n5H9ltao8iWcww+dEAouDnbtfK1s09r5
oygvx4XfIme0PzTjeA9ZGJiCAvaf6qU0U23Y7F1DOmQawItkzeREtzCHV8+mS6aLMqq/+xE3M4fX
9sfF7yAJCmp7d5hK2zpU/sKB7G+Ca9pZgDQXJirvnar0VdHjSJG0tOrXPbuPOzXqGLGywIsx2tSc
etPIEErbT6QdljHxCSGp6dYEsZCAT91E4U7V8kb3ZXC56K7+7PpdswfJ2Y8Xxmga1JU+zCH7jho+
zjdKVpcEcfdSgWGymwffTIuifaYQfUkAw5hTvLDqBhq9WPkWMj5ujwKoU0vvROMtSQ9FRBAgiIhd
y6cHaCQiLLqVi67tpODOqJavVbFoncABbk60UUNSlngDwmgV2WIXCdMdksqd6wUN7yGG8vUjPIbC
q6a1kB0iiQE1l3zt+nHZcd31GcwzOswocwGSa3QXMMtbE9mFiOzLqSpZ3ISMZ+XK7e0CPWdGTZ5d
c/LvHEfoTKFAu5vboIfAoDQYRLBcBgoEQ2Ud9/1NcTYea9iPxo3dBLtZcH8PpQh27GkQId9V7S4y
I8Dch4l/6v3O+cxrOOY4wWIm2D79WEA68QBunUyNcVJ7xgt43tRWCROMpb1W0Js7iGEkiVVoCaH6
GY7Mvopu1Oi4H0UHVUJvEGMiAQWIowFTqgSh4v8xdx5LjitZmn4itAEOvYUgGSSDoeUGFiITDq0d
4un7452yme7atPVuzGpzq/JmRZCA+zm/DDzJ8aaPXckyIGXcEFYd5Nrac0o16aWYzOs9n3ghrIN7
45ht/erN7XVucPSzzo8QU4DnID9nInbWnmLzuuwvhkxHNli4s84axthaGhnVvSWRJE7FU77yE4Cc
uzdYaGTGd6f5b8Oosccuqv6o6PI0Y69JvddudMc8WFYDj7etj7c9xaZ3JcNHWLau9XcDV9gCIft6
YY9Nhme16iL09MX5TZPCODTC7cnr0i2UZK5EmiCXXWY77800e6HSyZ+wfO2vRVPojkAYcyeWxOJM
9d0p6nBNP/spt54s6fZNrck5rY1uRG3j56e5NOsDv962m9PqShKNzpH8M2QtbS2+myV/62ssXz0b
A+tNbtzN2+BrgW3V48HOhr9IDL5sqluaYKWyOO42/3dOiO6uDKLZS2FMh2Hgxh5bikz1adAvbMKk
YpEgQ2FjZ+/WghPKm4b1Tk2cbmu7NOGcp+sjq5T/uAotC2Uul3jS5iyqdb4gXA8OweTjBgu1iR05
2DgwKHq4ra87iS0mP+6XWr/RCEaLTQoRjo1HYpFvrPZT6bHScwqx5K2aqkOPp++xHRoZU5S+ovhR
Lm+CYz7VZqd0so+gfsyeTPJJVBpdq069Gw3D2qmEx4q0pu41XxZ0GxzkgZLZ3zRdx1CNLS2Gs2dE
uJTKneGLep/Xk9o3yjHiOccZXIslD1K1tBcletJq56H9K5ske6f+KD1xUbovTTcWN5otrut6ZwVk
eTPBp0kS0ovL9kgN1o0U3nohZDwJzXKz9iQ6rZeEv3W/6Go7MBt0keEhg0y2cQ3baW2IrjLmBzha
PvxGaodBie137Uwn0nQotqr1t/uM4rtY1dUP9XTag1MqLW77xnnxtio5tIzfpw70l5IDlgkqwdbA
WzamDtPLdlaORwqzrP1ctWV6S91z8qD6uo+Ujf+hYjxhyi9ldjs1hvloiDHZWeibbtJuo7VttdUL
nma2CjaNG2WpPna6+X22HGx1Qw3Y1LseRKU7HEYuKELOs+mUQCkQce66F6qcrhLK2rsd9Kk+j4s9
Y7jx14khM1WH1UByUNO0w3NR13uaEkXopCp7FxUfU03O/j3oh0W2wfSZZBbevtapPlrHHnZ1Xz32
yroTavX3C3FyEWnj+WXAjhe4zSzuHdndN16lO4GtLdZRb+REifG1t4h7XZO7sfNencY1ws3N3r2p
CYVOiYw+bn/YwN5LmXwUQ1n99ao0C/vJjTJ30SPy88QaOF0jSSxdPvWksW88bOBx0a30Z5N3F47c
c8+w0Wk0AuTshqwtYqq/FaYglZ1XW8OGpPEqp87YxbzsX6uQRQBmYfNO+X8SGpKByso5Nkb22Mkc
siNA10OBCg+sZKvjrCBMvhGjswRUd+fxJImyKKfSfu5FL45NzWll1fNhXbrp0dgWbVdm363OPuoh
qdwX1nrPeuQeWLyp3r7GE01l80Y0751VkcRq9cPMduYsb8T0ur/FAAbGO9d6jwXM80nkmniUVoa/
0pyq175Prftk7PXANbslUG2fxzLtUbkXhnMEODEumc2C3OhugvbIfx+m7WLKa6sNPL6XEM1XLCLd
FY2znhJZZNFMTMtLBdxwqzOa/uZTDo6kEVylxtUPRjncFk3+wmeWRaXV/paj0QEn+VM8Vw6EdDO+
rqP3xEB2T5YAa7MhyCgvn8eqzm8Q87phpc21ChLbY81NuGqWGRRiNS/sKmPAy3Jbcb4kc17H14bm
m37g/QzISs1vJwqzzhqeHvCGerkfaeH+dBfzOmT0Rjjm2RomSx91jb3LBv/sT7kVFLVGdZtKJv4d
m1i2aXV2jE96nMoMsNuf5Kvhy0jPvfNYCjMeR+edgL8X2lWWV5PH9ZAZTX92Kuk8A/VnO62W494Z
MxH0VeLxddpRMk37ZvCq3ymdjCzoXRIrR1NvjtKh8WWuR/1gNaYTsgx0Qbo6dLvONfKTwK6QZM+t
+aCZWqDXnhebddbvNQJSjpo5kDjAPh81VZbuALDaSJe+RaRySy5JX9k7y6vb0O0qGZfMQZGjaW5U
j9YaGt1SvXXSd46TgO+dpB2BE+eXTQxr4Lo5S4OeHvV2iJp+kNyjxryrceOdp7zQHjbR5S9mzqfO
N+2fPFF38eSPTAGauHM9g03Rtnm9vIo8sJoNkmngxx4bkO3GGkIm/DvOLSfquDxvOxqUJsJJXSMz
zi3R62FXqz5gF9fuEnP9Umshw6plSCHqT4XNUpV7zSoUE8D241xRKNR+T24/+WE75m7ger0ZwStl
xG30P0bfvWvyKkvUs4takPpBd2ygpMbDUlYnQf1lCEb5ulUkia6tH3TCPXczZiExTOe+73OKUYhI
GQZxHhorDyijHeJCGT8mV1u3tCH7Xs7AqOjNrKdPBZpiMoMaS/Jg2T5L+1atB73qszfHBb8mClHe
tSwUN/PaiGtPlR2OJEGGVAziRGvl0d3E0RngdIWx70x7b4B6ukb3Ijvh3Xv10HC06N6x88c01AR7
3qKx8QlNcS17elQ4zrSjsPAmk80SSyk4bQueZt2ehwcEpvmPQb2Y1eovPBFcgVqWhYk9uoFBS8Y8
kpJFZg2z3sFRJW3K6RfBv8eubOiloMS+0pZTtj1QARi5+rLPZNZBT8yoPWwtjehi6XcknNJLtVWh
q/nB1tXXue8defCTmdV+pFZO+rV6VFty9DytOLjSb0EhJvCQYos7k9xkLrhx9HYr2uC03lS88cwH
surv8tY891otjm41vUCeEmNLCkGyPAwD335tJbgFCtsKq3KbD0rN9ylSKHrZsyla7ay+Lwq/2c3L
pp484idv1mx7T2vR7jLtq2/zr80E17dIOwgdG2KkK2Z8o6ub7Ty3d77tajs2q1IHKZM8yGiV7yRj
WtcEftm+TlP+TER23I/uS0lkejekzK1a/eEW3Z90KFFSc1kkdWlcXZmkb6a3mpsZt1qdPkKxhFu1
PYher26E6KtoFJBpW7emSILk66JNf3NlHkwH9WvrU9hj9Y/ABcU+d2Yv8jaSUdNFndnpzuWsj1G9
GYcFHWxYFIkMXTqWbuWiaxdX8uMb8xZbOc042cb0WldFaNfSf9pGXaIj4jMz4B+WhNyObbTKsOvs
mGijJ3ta63DKEmKj/Crye5CkWbaHrEhRx4qKRsqiLgOaTce3zhvW2JIJ6QaDPBedfnD17R1XlR7P
BmMSM950ICvTD1WZgD6ty23bIt41lu/eGg8MklT8schvZf7j9L46kuE/gYP1B2+p93WbfeRddmY/
P9krd38yyvaZKu5T5/7atnhr9P5IB2jUL3eMBlGRAYY4fpGd8nxEFQw0z14z6/MWOvWQvdVO/TPM
HBe+Uex6M3ufk9E9WYunjt4I5ifSzrytRPMIlmsHSNafCxD2oJ+34zD29FZp2KAJyNZC4c4fmeB0
6czxlgxpWLXx3lqbIw1nH2CfTZD5X37dAIC1oUQ23wW9UZ31jpW6z4h9lr0Yw9m8LZI+jVSGuUVN
4o7emzZMe6O/nk35TTfh1fC3t8rXh8Ca2/2KsKUm1yqc4NJC12o7njNhHbct3ZHyTKjJydDujZm9
dvE+Oe5vE/PPPJRtgKyaaW/axlv6X0Bfy+VPavnTXhJ+GayW9rcwtQMxzN0NHpUbVp76BqVXDtUy
ld9z0pTaURmrZ++xx+QA2Vvq9hG6sBJGu7QLBnlzCljTX1qNskVOZjPlyHQXHy2b238OYv4daAW+
spzmgxTqJbm+qo5fNpAILuub0VoMK5pC2UO70aVVSfanwMCuddNlpdgKLIsJgnW/eAbf/6OVWnvQ
cJV2jhR0orYP+sL6K+wyKDJsmlLX7dhUzgfQuENQuvF3KP1HB/mgURMOl8pyDAE1OzpNm2rfJd+Z
Wth4pibSln4AfizeViPzQqusbmv/jH5cD3Wl4mLgndXUkAbuaj9qUFyqbP9MzH+6IOPMTYyOSbZG
I7fqMD+6taO5PdZGtw2U7dAzoodNynK1zbLEolOdFB+RWqfQ1bNTMeknd+aP4u5Vh7zUn67XmeiW
06T39d3iLI9YZWJpjnvXmt7oh3GD2h39X5I+97rDhZewCMGJ/6R0BETzvP7JC5JwKxtA2msK2j4w
rK1EoWnlvdenj3rHyt2atQspuZxyJ9kpr8njNckPVaslxPnUkvpBke99Mb7OQ++Gq1PfwnGWHEPQ
JCadY0HCQA06892UiOEm7tYN1oIOQQ8sOv8A6gIbc2RBMh5E2zR10aCZNBSrOnYcuXL2VE/aUjzr
tsnnM1xMG4FE0n6OPJ/h0I3P3pDbsaynDbfp9tkZ/neZFZ/CH77hGLdY80QbGvVSR1wwTqjlzdO0
iXOu/xpW7wKT2vnBQlV9nuaCTu90tEOt9q2XhWE9Ngd5NEjHi2oPUiOnN/1x7Ww7asfmUGUjq5PM
FNQzuDhtKmagGV35my29Hbal/tYqbYy0HNChW6sqtDfEaZ3JBeWKun2cJItTOiYuu+Tav7EFPiak
SO2L1kTi6S4Fp9JqHbxE68PMVW1Iu1JxcCb1ajfacNGTLIk3z0CKatfjjiqN5am0uuJVqhxgmCaX
J88FipMynW9h/hxy8z3nyZ2U+9A200dH2RTzB0Wu/BLNdr80Y3LLamM9VVqmP3MTmI9u2jCkuctD
AllA4k/v7YSYGFEc6b7r5Bbv3Wqo+aw5yxN9Nh+7tp7jf0ZVvytSM8LpM51brsCzkdWoCYe1eTbX
xoptO39svInoFAJpA7aSOtqMyX+Ync07CVKi9yVJVEFmZV9YWet9xZAcOttMlIEBjYUCQexhFlao
Zzs9bF31vHbZyMltqoeytzumw7oI/Im8PtkAfqcleQvacKsYDU5O69LfhW/h0GhJERXGlOBCapfD
Nje7zeDpXWWuxU5vpu+c2Cl87PA5b2RvBs0IpeJj3Y1suxGx7qTdySha60ZbhIizqVpDghhOJc2q
YZ0L/1KmvgAJTCZMJ1jnnqVh1WdBUz35JKRSusX6ICYXFUChY7gzjZyURjvnokzIzCtz8w5hwvIg
O+2qvtH/miPfV1Hb5rNl1mVkayPEYz9t0VJpb90CNzCPZc82AUk/+8kTPaLAdoqDsw15PcyOVzCn
G7ottRdSMwCWFjzOPEA50+Fgl4dJTN3BUGAGoIuOHWWet50WyYeoVru/SZOZJxmZTCoiiys+GgYr
e66LYT02ttZG5WzP97N7hRys2Q2HpKwZpLTsdZ5IxtzWwX8Q8/wMuqAHPTS6xXmeTIdNZf5l2bz0
LMax2iVLiZ5gnvu9yrrtwROz6BjcyMlqzSy5XcYlv3GWzPzqMmuLtsQX5ywXiPNHCyarta6Xgi0p
8aQXOSzg2PawvibfWUtHXmYlGTBs4gXd7FS/yWARDaQqgwERHYlAIb7pyffcJcWNQ1XTzdgN280s
JutMnPRmEwyYVz8zr9Udf7i1Qtnp26ujRtKbyrG5XZ1Bf3Sbsfy0CmEel7lmO5VJ+2Z5s/kNSeag
gUmqXQ6TFyLv4q4AMbWibFvlLchnGi5pKi611/sBzTwVCLIDmJrhgD2Leln2sGAybjMX+1wxDDf9
VALnrcrbw0Kbb32lG/eKL+VGjPV46plungsm+Ue/y/vfVInVxTmfmZFe6eOVbEOPbyBxyUakM8bc
aZTzTvJ+ATT7a2my2hsbcGu4JM2sQpUUAN/ltQK1yYuSuJhOA8kfp4R9jmMGeXW+yydkCYExNe5x
U0V+WVp3+zW3euQd6UnzVO301esd+0VT+4di1TkZi6zZp2li/eGpn84qtaod+kXvcVMjldhU1Nuw
TJVcwaNt+yMVUt72vVfvCrWx4hsNcbsBDK2FTasZF7lfXcnPMEtniNYh68+zucj7sU4N+qBoOK4y
t4lza9zleg5lBxjq7akagjKk/hv9W7d4X5PlVAdjALjOpukaN1BthgZATTeI4ywt417drH+SEm0o
bCFkaVqnX0pz5xsqttxntyvzgYgZix4WMSzwNRy8ENJgfKABjq54ACgu9Bqv+5vz5Bp5PVxyly8T
WZzlfdEAUT1AitZfInPmv42vvCDPEwA24dn3Y+9y0HdL+ndxrOIxGys3cicT2i9J5qMvefXKvoHJ
MehfqyzG3JTr/lxaAw6cdT6VjtnflI6FdGIpnO5ta7h8/PJbpm46XJGb8qCJbg7nriee1beSQ+EW
8YzKPU6WtQFV0vANNLOH092TF3ix16Ll5vQLi6dET55KP29ftn5NsWmAajRxNVTOD41cQEsaf3s6
L+XRF5zDOVXoO2EUxrm2Rz0UM3SQWyLjSUC7v3TNTy+tq6CZiqwPoX3du8m0iDjp+g9t7Ls+yNlQ
OBPlZv+xqlJhbwNnyXMlUWJl7sNsMKPRBDYWQQtrct8gy9tNg5BPw9AiEcg0xAI+f5pljaP+Ktze
DUu17UzFj6NNaXPT4leNJD2usVZ0rOpuY55qL5FfeQEJqcvyLW1qLag5CbSQUDC6gjuj7j5dmkne
Zj6T2LUXbgf8xQSrIQFaFbKaINPqYt/J4Wsu+hQqtP/MPHfZ450e7otuHkJGcHGgBrC9lJZjvrrF
OBysbK1g4UygqaVl0h/slf2mN3Z6k4yxq0qUHnY5h9XWolZL6f6jxnJEDrF+Cnt19itlqztYHI/V
2XNjN1/NqM6NAjU+fPHmz8vO9zT44tkfb4etcCBM4IbShAhmYzbHoIO4+W0T9HVz2fnhhPAnyCjI
49/15N5MFoAuPS1uU9dWNNObZroXpsVDmdV25Az+q515vAncz+WHNPv+rlm8H2fU+7OYUw6Foda5
WUT5wpmvYumAeY7POiFQT9baAhX0jXmTTG5J56dbnFYwsnMtYM3HWmkhQM/fqnIqgqjG6jzPecd4
m5PJOc/j04w+E17dnl/tJaFSZdbhN4gIx5BcANSYdTPcbqJYIyMRbIIJr75TEsMnSKa6s63+g8ff
vdnadYnY2KrDUg36R+El6rjKGTrZRbs0jKn+kvcaSs6ifWQca8N1FhWfn9TuZntYIkFBZYRCzWDx
KwtoRsSwWTJmAYGW7NXpwK+fI+nsre1zSucNQZBj8lr0dezKpolHr2dfa1v/gug/340u07QGux0m
TvkrvdbbKx/QSkq9Opi6QhXhTMPJ4RpqYNpmcVLNnJ/bxRKPmVitm6VZkr2pJe9JMor9IgvtvMhJ
fFErxj9243ouXGXfSGzae0vPaGrpm37fNip9LBZwgUDNtnbJOjWHljLVz1jla8PvZj35i+jIG1Yb
+hqZtXs32aDxe/XjmRMiYrb9+7TM1xZm2TPOdurm4WrDSHWUnR0txD5tVA1T/1U0ycJXOLFHlL7/
U0xGfSoHy7knpxNhfqG9T+lanscOWlJYooq7BMCJPu/xqGPe24P6rZct16Yoreo6HLdxezdT6Uay
cs3QtNbhqer9/rmbq34396Z1QySniGbuho9srnco3gLVNwrohCbZDJWFpk+PAOnA4INpBZPWd3fJ
YhRxJpxrVZQ78nc3TR+OleQ4NMQdBNBvCl8XWypTu1Z2KIGrG4jwaPZWGVjbUB/bjQAkOevqWZVr
F2tqzZ6zDdGYm4rpxwOjAnTb+mO3tnbsrgn/mGYwEMwQTWAv1iv/6nC0uXMPJDv/SFSUfJ6j2jtJ
Vn5t5OK9zFYx7jgYknM/KXmqkX8SOGH6sbNhe1iNYvwy0FV8atZAJY1eDUlUKf114rfa8+laj0na
9E/0SnYyaPspizs6xKNkGaJ00bp4ravkZCiixsQo1ieMkisZcpYZuWtJX6HRIoUqWjTxovPyu9Sn
9I84NGbv3piOCBeWx83umogOlTFSovNvB0ipN1ZlNkxpmdWPtkgsd0nLHtTmLtD2JMZzbqj1jg36
xTWrdU+Yqk18cDp159SYX9qNvVZ0Wxcq0/tSmS1OPXnYqGAAliEeC6hIVJG4DR/J0Pm08+bHS9Ic
KCADXyWsAdjCaee/utigfopqWjlUaWFiV6XgRbJjkNanfws3MfdVY+c3Vuu3WNugDKlES1OzC7NB
LD0x8PzXZdloh9VOi4NHVe1Fk/WnNq9oQDcy6g6OnzXnKlvRRXk4Hd12yGGW2xr+1X4w6Sy8N5IG
hsvN+od12JbnzCWkroWtw3IHYy6rYt4XufZZLjTposSyD3YLdVJcsyP3pCamp9KzZQQpakZmyuFA
6KjqLuiXX1bNbva91ZY3NbmZoao3jNyb/WEjXTlllTLfbQ85Si6V3PlL8uqUy3dGeF9UVJUVI4jA
DNjwSPWJmTw2hXfQ7cu8IbhwsvZTc6rs0nl9/Wj3Dhel10eIV4wt0/ANyo2MelTvKdwFHW/a3Va2
1D1b5nfLgRxyu//NPWc32vu0e9DNYbyIsRkuDu7EjYr6OKHAKvZS6d/q5fo9GEYdGa0C7B1yj7tr
qrltwe3KymXFqSvT+/E7ktiC0UVNJTfLiSl4HnZL1pHLB04RjzYi0MFHjYfT6l0NTRky/RO6oyeu
FiH6dZ4cjsA7MRTyvkMB8ZFnzfZXrE39LHSEGO44GY8IOwoOoqkGb9fcQEtV/mZrg4miPq82xmNt
jRDdo9LUxCGZtPao+WyAcW2L8mEsF7REYLYdtF/idt++wB+LXKeNW0RYBwMKFp12Rlh2Y6XIg0sj
RAfL9TE31n7FmwrFpbX3EmjuZvFFdlibhMdZGsOZXHBGSgoJkmGuTmU5iwWqK4F2T9P5aUJ4t0fs
xY01l0nso0p87vSmjJjq10Ob5GlogLWfZaanIbIJEB/FguPApwT/hNQmGrBE6hc+EK357Y0JQJtr
aMCIxab5d/PCID6nub/3Edv9dnCsrOMbQiehinhQWf3aOVaD/rAHCwkn3c8j2+nEHheB7p2kV0Df
lewWt8U6UACB4TJDbePYD5k7cleS8TCyTfwdgPEvk5VneZQ6yvvr1h4StQndTgIjuk+qzbnoOHGY
p7L6aa6EIP/eB5Uc8/XbR5l6bDTshG0BfKhs7DhJrvIXhXAKQErNp7FvEUIkPs2Roidgy6AciF8E
BbC2+v3tgHIVKD5HbpCW7qOrV0hKNCWCfEHNx6Si71vRvQM+yj3oKX9pioR8k+qXTJHq29eX8cIO
nrxU4Fp7v9uaY7MVC/dZxlLS8oD2mbMe2IhEaJhVf/TpMY0mFqPXLduobxjUyD1kEKYpnZQi6mI4
qn7GDODmaDkWYau9V1TppU5q/0spUL3eGZLYrZb+IAummUY1C+UVMBzHbVbigGVDMbw6zDM+K5pc
0VAuRbrlwMNe99Hb1hYvnIWBk2fL2c0wKjIROfJgMz5QmAC7aRoZSiNpj39GoS1ZaA1N8w5cXT0u
A7KPJtOSU0f8UeyacL0bre9PY00f2zIhpiRUFM9MxU5ijsqHAyudR9eQT1Lvkr1e5/BxlfGBkGbK
w4LL0DP75IBittnXc2LcjK2LgstKzTxoUsd6MlOvO68o5nj2+yLseI/AdmyfVx1GSyZUChIS7wQz
EcJvvOT5JaHmMmRJrl5Hn8SBQMzOCn7jDTL2J3O+E12Sfqb872HuKbbinMuzaRNiPNZsOhqVl8cD
EcFx66dtRPZkGpY2qEZKMhuJVpy54PVPNtL2iPxMeMQ0674HKjPYB/L5kCLcDg1tnU7K2HCvZ3Nx
U/vesMs2f/nr2gnvgs8Nuuf6acOGqxxydaZNQxsUnpQh39IYOw7n8pCVQDXp+jZ4WN/Bh382mihj
ZaKs1M10lSG57drBcrpPKTpoSwRGMcIdKhEQpcx4ROjfACfF4uF2y+9sb22QFtCfk6tklM+Z3He8
gRc933AbTfr4DmVcxk2BI3RjWb3RV885lq2XoyRI6s+iKD+UoQN0Ss4Qy8XUQQHeh6Y1G9YYy0Yb
Pmhhi573scDBgIW+5FVebdemI7uhrMZJJ14Hq/P+j9f0f1We9txU/Off+9D+W4/a/k9z7Rwb/v0P
/X9YmmZhTv6/xUzXTrb/1pkWflXfzW+GbfZPDTC2XmvWrv/Gv/rSdArOTEPQpu3RNHStd/lXXZou
/oPid4rvDOq2Deua9fyvujTDomINVJoYZlf3xDV/7F9taf5/gDz49JCaumlalKy5/5u2tH9slv/P
hAcpTuuaS8g6lcGOK/ghMen9FxsmFzrtjQLLVm3bw2npyinCx9LH2SKqnUCReUlVimxI2v2ucKoZ
C0Ap/wcD+L/1Wf7zQ5gQV6ZlUyoHG/FvP0Tttdmo5bh8yowsC3PVyxAtDJbHRq6UWbZZqT/OXau+
Rb2hlVvHWT9UyquILx7r7IVw/f8pusv7J1rsv34wLmpem/ppz4A9cSz737yvVFEs9DIW86FpKQUL
tNybHZbHBS3AKLvqfSEE9H6qmyseXjLoIHNn9cxAVEntsEjGv1lJY2Z4NqA0d4WmDRn7bG1bX7Pd
pX+v9dd6IPIqgfAdKdnau06vsSSNy/Zerg26CZFOP8Q49mtQ04SGXso0a+8wpjSrLFBiCHmZ5rpb
7C6LCrXR9N+5171z6fZX2578azqexFPHg2Q/WNWcpDGtpKaMECTM+OFQDjjHumiECppKdjkSnM67
6D7VYiz9BnPMUngL0EUK1rtvbFSlyHK2qQs4ixsViE1ru2OB0PLX9RKOlAGWiF+pBzaMCXmvhnis
epO6oKlN50AmmqHtIOXqLvSI+7qOmU3HvbAW82+JLiNolNt9pCa60gAp3JbsDFnhbJOVPW8oyYuJ
VtyqeddaB0zJH3wjD+1hyz5H/tLryNego5h7/AqMjJKfx04n5SP9aCuT/BO9RfjubFhjLLEuHMDe
8qVd+ZYgbxCExN5cwkIN7mKpoAbZUvBwFqIA+tX9Je6bqf/ecGFhtjWuwyfhykt7zk0DKfPQutg/
e7u3bjpr2rr7oUN3FfpJL6tQMCbeuckE4JmZIzGLK5r+Gu8m2tNk1qwoSRP9ZuwR7p7nNbU+5n5D
ulMo1Z8tqy+gEWokX8oRxiuJBXJEdqrlD2irzZ/eqqzLqpV5GWXmXL1YsoANHBBsG5g8U52xHBXg
JfN1/DJELYiBL4ZFcVeX8xw3kIh8/qjgTsTUUUFGwGpVntjqFjts+KKbgLG5tYJ8rEQf9ouxfU/d
jOp3Qm/HEDLxf4oiDv2ML935uR0dXgZfT7S97ai13wuFyCaanaHmud7y+pnTTMNVlKCqQbvpiiIc
efzSay2aNVrPG7ckdMRa63nQlwUkVto7K7CnGtzp5EGQWREIDIqOUWuhRwGbi8tUVT0bVLqNT62z
YNL4T/bOZEluHOvSr9LWe6YBBEGCW5895lCEptzQNIQ4j+D89P/nUlmZFJmW6uxVL7q2lRLlHICL
e8/5TlgwuEZwbJZvg9etNzTi0GUvhkbvHn50XZ99jvbBbh2I+j4Ip6YfF86D5kiHYvum55CpHykk
cob5c1mljFkWA7wIy/B7w+CRw2/yDvXRIcimFxbxIOaslODyavpPiTM+ZQPjzkCcEUx+blCWntW6
itupdr/01LR+dzVEnnuLvHGig+wgBJ7N23ihEvE5kroWk/fs003pwmkj6mq3ROjhNppvKgW/F4fl
V9HMt+1F7M4NQpKDsuMiFA1uG7lsWxzYO7+cH4N+vMmC/iqNJK4Jhwk8vmiPjjSz9B4jykHF7kbi
6dp2gq5Kk+6S9Bnv65uByORa93vaWeVNMKPXadB0wsnwUTzhz9whgpDf+tSbPxjRXuMY2xqOxidN
nT3ANO1oXca49qZxRw9+5u/JmP5MVx2COPyyijq/1N6ziSNmjro8+KFkvEYMHbBs3Ch1wF0WQ7Cv
vJBWHP2wvO3ojAgmdl3ymIzOG1FDdHZatHFr+Fibye4rIDHMoVBOoon+syvlS5qZ5lHWMib5Wb+3
ZX7biuI+wCG3aac+Pxb1kNMwbaJtjQD9uoJVVGEYnYoHBKOntcY5kUvxdY2/ta6Mt4uHH7yoUYwh
hMTt7GbZdRIM9nYoePnyqUzRNzZvo0bfhbY4OKvKEG7UlIAoSRwk032+c/3LgA09ue3L6awVM4YO
5E9e2vbRJuXbqFOPmmYW+o9P49xfxSJrvmHzyPcyStePkZjt1vdSd5+UEpAq5sANCsbiqHSJ7DxW
b8qhv+D5sC+PyxOzmm5XROaZ6ephKRt1jFNdPykENC5RCTsx7ZFh1IxokMswL/4WD+QDBh6uqUYe
wiWft42MeMGqtsUjr4ZzOC/3FkcQ7cFyN2ChbdL1/ZSNZPLRRWBZuVHKBW5RPkWs2PjOkj36bMVz
YZJBKFX/aV3TO7/J7l2vcg7J8sV0X2USHlrb3YYW0U7VLEfLwfDGRKruTxM9NhYzi/hwktdZfSmj
cYOTin5vGfxmG5Wu4+dlAdwfdKnC4izeOmVCLlx1N+AY+3OWWHuKRqgbjoLdvhJj9y4qR+Zht7If
OF4K3jep140QJE2uHOgPYSWcjePI92Pcfgzn+CYwjyFR3IxH/RscWzdFEaBLK5hdril63+4qdzFa
Bt5HJeYbm3OUW6vsIrqt6FytySHjFJRcJscnJ3HetnlxM+FUX4aYw6EXfpCzao+p200Vx5Z4PAgi
Fg6cg+nXpGQO943nVpss7aubLKoPWkYFNJr6ONfB28jNkZAI/8ZVoLzANbxNVIYVh9MFYn10MnRA
jw229WNbuztTZPOb1psq2qcrsog+trgAe72peK4Kd21UPDsKaVwWf6DbcL4oxEq80+Nohj19AH+v
MUGxu+uSmG2dOSgZBvdxFvbBkG5EZ0o4jYJCEagjmR6Y7d6FfraVCFI3wZon+06Ox9atSo7f4ZEd
BSERZngIE+Qtvlt8saBbtsjzwuV6dOzbsEaxX674llDuUSExZHIkvPsAgyX+lWuH/5vsWb6Bhtp0
k7LfC3++zSJB160sxxihl36WQVYcrJ9exZ3nAfcJ0q8LNrWho+en1uko1qHaTZ6Jdy4LXZB7Kabc
oDy6a0DPEnGYgza0cm/dpWRP0lM9bnFYT/s2jvAcWF9+4Qfe+11Z0pTBzRzF+m2l4oHSxXxrnQ5r
ihpcmOJqvuLIdvTXPD3mfnW9NEQjMl2/nn3nnnIseM/05IVRxXXXDtGRNsdtFAcGackwn7By37D8
Vg/YEdsvocm6zVxE96bQaJ+Y3+Ag2BrbvaMfdliTmSNeHIY3ImZtoA6lH4FSsNYdGQ0afV1kD3YB
EKCrb9YWuxk5ClHm0vcoioqm3taKKi3eKexiydA8p9V0lpm/8SAa+qW7fMocYJg6Lh+a1GbQFBqO
nbGONhO6oEVOey9mJpXc0DNErD7QQOneVWxfTAuwQmTV10XTa+6ld5wuTSMk2le2lPdNFyYfKkWP
ltnBLmgqey0aF1bEQjxQmcQMlQ1mD2anotfLdduv+srm5hox2N7x2M2nMn8bMGl8WtBVUIbWtnlX
MIShl9zOFqwbeusX50L9ZRJeRIx/yjR7nPCaN1sUIGg8yzjr2aNzpY4eWlhgDDWD/60egwBKW+O0
z35dmo9ZMKcfdZ3HdrsIa+67fnK+ZdALRjoEfPFumPYoD9RAH5J6J/e2FTKr+cx49LsZPzXYE0SQ
Um/hvSjQa9n1Axrz8oNhOH4MlDMxpueMDx2q+Mx4r3iB8DC/baMCSVkzFAhV3GK9UZMq6XEunXcr
GhXgq2lAqQC6yyaWxrFyE+6lSfJd2AceUiCHyt0UcDARA/nqnPcOSv0USxUlZo5Z5bioqTlXddjB
zXEShfmjnwCtOF2f7ANubXOLo7HgewlgDWwIXQ8Y4DS2fcrLHs1y4JHkd2ijuf3kzav4kgmuwPYa
pO9ljIJji/iUcVBdluJcZU5+vzBtu88I8KrhUhSFc1eGBvZxbzgxH9eBQFGcW+HbsZ9jMHARDVM3
Vrl7vZgWSdXklEgaR4C1FfKwhNs5x646U8GmM9yOns5xkMfTuCly/AV7g4iGE40wZLDlS3MhVrix
u7W5Yx7TgTnMoUKnwWQjCjG+O2JhzaBEqhArObx3Na3n4apXyfreqyMEowKSyousGvRqeZUMj0vG
FGtnKQLp4wUVzdMV8w9kwGaei+1lhGZ2aTI7Tx2EjShRSFYZp++GiTGiKVG2NIEzPBS6Tb7ypQ/D
VlEHRNtStPRyBSmrn4eSdXGLgnw6whEpX1bkRd4mmOZLXrLsfVaqsiyjfbqSAol8YcrRGeXSIQy9
r6Zyg6p2yrbW5lhNhthb7og0GpnVVdPC+TTvPLkvKYY/t6EeLA65JXPum0wV7yo3SmnTtiMqq6oE
uLP3e0iAF7Zkk2wMTqfyFEk/+lhOF7W6nZjvaARJMeMTSuztlNIoPKRJm37Ok9QFbF1HGJiLKldM
yiaPQ0MdGf1hGtDG7aMsrPU+d4fx1hY0yHfMOXy4Sb0onYONpGHcjGZl/aBFrp98fA5iV1Qx55F2
RNe1AY9R9idnbOd2V1IuPYsUylCb+cVn6AP6Y9JINEHOWOMjRcqElnTqhvalTQ38R8eW0Z+dGhe+
bRl334pgipOthsFNYO3SXAT7uvjICoUKWnC8CREuCY+9LJmpTkZt2i/ICKKXuJCstZ2aWPdo00bs
RiV+7V3ndGEF2aAlm6ycYsQrGGTaTzFWxOew7xirpVkbssMCVKsecHNzCF5ncjqcYU0fGaDQyeWo
hd0gsNaO26Un4kFnfjehr8/yT5Cp8xC5+Rhe62RdgDAU48T0Ao/nR65/aTnD52l+gwe7UNd+bpUY
SYqkNq7v47LWvvF/7SFBRBBj3g/2pAuXPGsfY3tEa+vI2hTvfuqrPfz4S38OPP+VchbQjeFSITZL
abQHy/uC1PupXTWlvRnc2renjP9kp3GPoQj9l+m7l6to6fkh0AMTuMJ9HfCSTVjXym5tTnGnnAOb
6LwL8O/+5rb9iv/7fhVaS1SPdL4Cgfbo19/iqFw3nUFtHXogJmw4DMA1a43V3Uu9tynHh2fFOONf
BUJ+v6ri6BlwTVyi6juP7ac7WFAslH04VqfV51gnQJmDl8qqS3Pzvw3Q/6MHpZWvYD1ompsqeI3N
romDGeZcVKc0gY2KahdjmZ7z33AA/+YWekbwOhhSeLT/GiLnAP0yweja02ASzFVhuTz7kRzPSxZS
K0aJxDgc5b8Jovnr6649I30V+DA5RPAagB2atmZjXezJdSA7dZTOm8TiB1sn/FX/fBd/JSt+f1ha
By7pe75S0vdfITJ1hua2EZezUOHUL36e0X/yPIuGwGK6fmTOlVDIVokFIlaa+d9/bNrTtGUD36iA
tvOvL6hMh7F32BpPgpjYqyxk8CRTFPX//Bv/5pPmfiIn4YP2PN7MX6/SrrNw0W3ZE9kg8mAW/yMz
0PLf/xSf/7mezyXAur36KTHnpCFLK9aNueLoTiv1PeL3f/9msGrQlneN77m07l8thL2d24WZuj1F
vkfXo+z1/VBm09kf0vw3uMe/9MxZCQMlTBAorTUr76tflAbAXiokcCfJKZSYorSmM5RNi9wwaeyf
HGylQG4C7NPJApxsM9OL+qqyJWMaznmj3eZBOP8uEO6v7yvPkFGG8l2+i1C+epZr1oP+DFJ7Ysv7
bBakzGgBfN98WQheloqzbOm0v1lpXiXdXD4SLmp4d9hTtAyCVxfFQSAxbwTdqeFzPXhxs9565Txe
uW6UXDFMdB87C1XKrXsczEmCSakp1mvwPe69UkVwRZxBg02gne4KPNX04EoFjW2Jp0OLfvY3X/Tl
Ffh1r+RpuYLoKLZLY8SrRX8u6FVplLan0PXGnR+BnCunzs8BVkTNbRh6/zLA7XJ7Qh6H6/qgBSQz
pVcBBvARSlcTzHiq+so9ViDEDhJy32nhv/7xKf+rud9t+qWjc/+tfz3V+2X0d9+8VE80MF7620/N
6//y/8X5HyOp/25/f5n/PXXp/7r5VOW/DgD5Iz8GgEb+cflOmbEJtkM3vATd/ZgABuEfKIZYLQLP
Fz9Gg/8ZAIZ/sCAyWqA64E8J1sb/TgD1HwzJLuWJL0zI16a9fzMBfLWbeYb5D1Zrw+KIcoqC5Nfl
t6Gx60bjMO9lN+rH0J/b696X9P5tVk6Hn+7K3xQFr17+H9cyfhDSUGOo+Xp9TGdiEdKgmvdBXiSM
LJzqdm0aTg9jEz/kmSt/s7X83W8LfG0ki4Pv/eXVD2Ysi1XQ0HKtLWbAiUq9JKth54HW/82lXq18
339aEPjSpewJLh/3r7fRQ1BmkTDS/gij8EE6tvs8RMvwHEyuBDJaRNFtl5kadkTW2WD/z/f17y5u
WPqQyoSuYs7868UZxoR2aZ0Zak9VnVTAgG5TMfa/B6Nb3zLmtGQNZOaM/yD78s+XfrV7f//doSeF
5me4gh/+66XdWCqHCmaGYpLBTvPL/KQarGr/fJVXecUs75oBeiBCoX3eHU4Zv14GZ2WhoR7MIPTm
/Koe++HGTCCTmrJ1n7rLKxWnVcPAqljyB9+imWrLfnlYiZQbf1O2/80vZizM+xR6ocaI/6omi3qv
z+ZSzPvWQffm1L4D7bCuf8Pd/f7X/LRRfP/Fl/1dSH45gKZXl4ndemaIwTN1zYTJuLzI/NeW7KhN
5jnLn17oQ35dJ2Zrh371O39DtRo/A13p5W9u/mX/fP0v8fh3sOoYlqPw8vb9dGLwYuzDzOeBTg7W
P9Htjd95/eRdO8Mcf0knpCsVR403//zE/+4uU+CwKPHIA3Sxv17UGHiSDcP+vYgyHm5I+bBgs/n3
F+EBKq2wA/z1IiHSppwuKk7bhtNdfrFSsh79X7wwKNN9Vn/B+spC/+tP6ZgBJXjUeGFUmFwPtBm3
PYrz35xK/uaGcZ6jGqTwvMgWXldB/hT5I0iK/Yz4cWcNNU3nluFvVvC/eRcUtYRWhiNdQL316rcE
xciBL5r2vTVqL2U8TptqSOu3C4fBnZ575+gHUDL++Tld/tZXb6By2egkugXJWvPqt4Gi7ce0s9zB
aSkB91Q1gDrWHFHm6jfr+Pe6+dW1eBM8STtD8axeh3QWbYNazUJMgIMCiyes8MqhhfMyGAGdoKG3
em11nOVIJ9+hQVVsgZhlL9I29j6RWQTRJ29jqC+1zJPfvK9/cx9CTrkhmi66LD8SZX76ElccJylN
zn7f6V5elSjsDrIeEKJ7bvKbB/036w8PkpMfOfBCswy9etL9iCS+nsmdgVG2dVRzZH95Tp3xSor4
Rk/0AnUW7MsGMp2DD/WfH/hfXmY6SQHFrssKq4Qyr77+cYjkIpHl7qdAx9vVxW1ZG+93zaS/lCM+
rQk2FK6B9MhcFFs/L2zIRrqAEEmwso7KtnXTLhuUE/T913g6KuPs//lHud8DEX55tzjBi5C7Se3P
se11atE01Ovq0NbfYyVU4NfmYmi3gpoCMxXoUHh7JnG/NnRhmeHkc5HuZBGk6QnrFg4jfxKJ2sSW
txHSmljiKxcBu7uZW3+4KUrp0knqx/pLFDMh3g2GyeihKJhGbsrc5mqTJb3nodFGiwLBZyQhLU0v
hI2gjmR6iCq0DUcPbyXUSOZMMx3oEqKA6qCYB6YU74LMMKAvcG99KIdCuls3ZTPeDaVJ4gOYIMo3
kKyDBG5vrPu26xwoqRgkTbYLqhrfpD+6WfJQ5U29XK9V7ZuHdvYjtV9CZBKbycuSL2gtID6bBYEJ
Q9OlPlU4Y6DLzNAz7CyzJzw/MIhdiXWSEUAQlk/VmIExK/kHoXAcKg9oTmtGloiGRk289WBxFJve
+jEabwb896ZLc+Lq67x5qATolq0Z/PZTEV34lKJOK7FtAi5UJy0zoUgH2aeopxN9AQcuLzYus3qb
icK+RBJnw35g0RUnJ/aS5MzoIL3JyA6Z4AwPdLGdy0xwaUeaspvc5B5iBuRB3p07rHF93Wpl6xsd
NOCSgDEDg+Lpto4q7mrGlWC4YJeRqRSOLmgTk8FaxzUc0YPWjVSbiS8/P49OZMXZjZzqT1/1K9J2
YCL5tqm68DMOdJmcZUOQ975eyxQwRyT6K/oj7p2rGDn2fTMCUtJBlO1FzovyZgzbMSP9xXUe4crQ
YUX7Ti2l5sqMO8OcDplGR82xzWWP9Xc2dhgPWAlBqdYmDj8hsR+KYzf3PjOUwtCXGIE4QbjIW5hU
xbAM/bbqZXTLrGiJrmGhCtrVKwyMlpvMqHLKPJCSQHXqa4XUm7ksy86wm2GtPeR4QrorzJWMPRV3
83lhLFZfmWrol71a866/rqE33JecoT0MSzLFNBM4zfscWwxEwyIGnlLFs3ufwsC4mQuaTjsnGapv
1ADLexa7pDqmOrEf46XCndU2+Ac2eFsujkEMBfGxQ4pMvy2p0y9kt2YTmpWl/+QB7AWwdimuNxGJ
KN8KVgAG10VTPKU+rRZ6L22GbiMDEQurp28PGuWGD77LcdS2NebixYIh4O+7i2TmYZ3XtWQI59Yy
2fVq8A6hBu6ybRpte94I0PXDVhjrECw8epjKXSb8WPE8UUCpMz4WVsGiMG1nt2idu34pmuFLELeI
TOwcglAM/aF52/i1P39I4so+zkCPSAFjFWStSBTTHpiUCPAc7PQIDvCwh9toYeGCA6nFWQ2DXiG7
Y2y78cI+eq9gn9LaibMCrmkYuz9a1v+/rfC/6cf8tIf8pa/w8ClPbf+p+llX/P2P/OgrBPoPRqGS
UsXVFwa2ZoP70VfwxR/GeNTrlM4yBBhPx+E/jQXl/0HT2iXN5vufuJyk/qMsdtUfgVAukCz2QmYs
4b/qK1xqkl/Kth+RUrQ9Xg82cKchMR1rn5bbZKKb2Pq236Qmg5w99ENMPhs27jcpSYkwafxas8rX
aoba53KuG9dNs6wBE14mzBi63HHGZkOKQnJOh2D5tkDDAII/+/kujsPhPNYY5uAiE4Oza5aKye6S
rQxD0ZGaRwdDUgULb4DnEvlN+a4G0mz24ZTOOLJWTPlbd6iiz3oko5AxeD69nUWTx7dLL3GzR7j1
2u2yjMObaRnX4Jubl1FyKIlo6a6qupzuF7A73h1hm8a/wSe9xjer9ntDTVQlMXlWhJS8C7oymK6X
KatRnUySyJIVH1fXzACrhBCI7MD2wdGXvQGYmQ3rpRlYS7EvVRH1p1pMlJrk+8bte7u4gCAXNNgu
4rEuit+OrmkfyjqZwvvVaOQEDFWr9Io+YCbuqqyTRCA0cVreOHVSTg+6ayskXInIgX8gfqpDVAGF
z+3YFnmhxpuho83/J4gp2ZwZS/qD3EwCSx/wPEIjbhJ3Hdig5SCC+nHwhri5LUOp82rjDtMoH7tB
VPZcCi9mJZlrY99lXbGsB63gGPVI+KLCgrWKa/1nXzlTG2wIBHcBAVhB18IglMktA8tgKPMQ8XMb
yW8Y+7v2WQUwGW4aLMjVPXW5E153TJvL+8GsIw/AjPklxjwVY8VAPvIXmLFyCC6LI9KFNHkes0HX
9zGlSeZtPRQ1TEHLXtb9TT5XvsF03AXoEGy+RgnDRe5yGGNYPZhkjYA++XkZvokHLaf7Hj9idhtU
wGK2RA1X9mtYT1E37C/pB/WfqmvtJSPFsFKXlr4bnGAg3GDzM7TGbcpo+LlAAOACwY3NrrONIANl
vWytTEgEdKzKqxOyNaYMSnNS9ndt4Lao8FO8qlVchh8jzzQYk0zQgdKzUdyt/CCHnJ4ISFGNzKK8
3JzmWHMX5E7JqbO7Ptfpe7HWtYXVWjpXZU55BqYlAUuwdI33INsSq48ZcV1WZZ2hDQW5HBxqFZNm
FHqOcDemLcSIr03jhxvHgszIYvXNxxKFECjW2GBkLJ3ObHMruqOJakC+QgYfbc1Yu2+6td4CdUyL
nRehutlIUzZHxEPqA+3vRcN3aGCIznFqpl3UZ/FwbLSnvqb96Hyo/Mx/CggOqo9rmq3RTgdeXJ/q
tin5p3RrvBE4zZ4VnfVdhdiUyLrY18ndjOqFuEmWhbNMWvuxbWV8lQ5J8snNJf+qPHfqZltM/qTO
fRil9ZvGSYt8m0jEFru1KFsK2KYMu8d2MTlhA3GMzhtT1MMc5Tg4bQaBf+cXhhoRaTpZjGvzGMF3
klhVIfLviBF6U9jWP6E6gyw5q2DqDk6JlICqSS4co93polxD2vTSxZUStyIBjwvZtG+z67gcwDPU
QzRMKGZy3A6ggunvrVFl97JWi73NZHuuzNRhCY25O2zBMKCwI7LOtGh8atm/qxLEq+RILS0o63EK
HssKVci28xYlDqbLgI5i9w0JYtBSHXMo098YDdTZuw7Z+BXi6TLeFRQnj+nEuOROD6w2uwhtzLWy
wBmB4ebL53kp70S6Sohh3ZTdGn8c5+tm1NGE6TGcsSK1HlI/1xLmmXVk+wVOfldDdy+fUF7Le9sB
sUfoBb+b+KbxXZs53seu95wrpUpw1AWL6ogZOgYkBD0+MIegympADnzGrYebU+fZtS5V1mzctFcz
Kl/To8x3UMhufHIOAOqwOgckbgoJcwaAof2czajMz8nk6JveQVD8BHwSW/JisCm/2LXrBw5UxE6d
Iz0Fn1K4LNUBPHeKgjSxvXkcKk3cwGx7+T72FzRznlj4M3WA6WZ72Z7BjXYJ8sWGr2HculPJZqiR
6kIHlaXe6mEi+oMMAs6ckpB4dMY4zC/pBzRT9zYPkNe3vamBZsEYm94wAnfxeK9FdIvrWtTbGfhu
tpN9AE0ILlG03Dce/5wdEx9PvuN0mC0HXjnEkFMZJuo6LVfweyT++uNNGfJCvNAmcomgTyrCFBqi
FlCOUUWCfkWcmCNndKcbx1+d+tTafEJBXiUXLUSRekiG4B+iIcBLceF0QXnEZ4fwtXcMwsNMJ86h
E+nyFuNG9a53wpRAhwTn+xkttyEJgNG9OtApRssdt1Fj907SJvfVHAzibJumUB+8OkhYhYfpQ7ZE
C+sK1t121wOrAnuzjKS+dIBuAGkZQB59MTTVWRdlLjcixlJ5SJsaBtviqjx7XKK0uy+R9eBN7Jd0
vqaRLyKA621+ltrmzalumnjc6CKtquesjYfHGfpVeBAkZBRYsaWwsN3AiBwj2BXlAX9sKMGC+cJ5
7MVQ6qsI/ivhOHNjh9t+hauHHjmO603TJg4GzqZdyQIxlUuhzoYZI6oUQO7R2JVQ3GZ3nfMDHtG+
vVNjgvwLlpOKTzhXMUzMRMQEV33A3gdDpBmHb4tb6BD2AY98PxaWB2ajyRS7to1Rm6bIW/hP5Sw6
HAuRAxFaGti82DeZ+DbIIZ9FXjfAKZMVGKgp9XhSOhq/ToNBmV17EYhXyCrtcO0HbXhnHJaco0M2
4opwHmzKc9h1hYah6k4C8mu/lA9tMqoPjW7AKHswvtgNwwg/g5EpoL2Eo0wK78qdg6Ny5kAeVMRQ
4QwTuQh3yog4fhN3LRVLGYJ6IxBliE9lJfF3c3B1+zvD0yJdZZoiALVFKN8PAWA7uSlSP69OziCQ
zlQpNRKJcCnxTUUQecmW4jpDf45+6n50L6DABAoHjfLVDZeTDpO8uG4TI58bX43BlnqxOgauNPcc
FwGAZj4C1zer7KY3/LvFZ2Wihdm5W1XpWRDcRxHXL2b8gtreuHsOSXAgZ6y2yw6ZsQ3exZ31u5PP
08/JSaaXGiPhA8V/gLkDkiyeq/BZGzD3exOgcOP991CLLU4vqkNcCUNnhRVouXYmvEe0MRCw7go4
0QgpeyOIcq7mkUrLFtV1uabze1RxRmzqZvDBrjb9PO4zRl+fQMDDKaMvME0V1PUicU8WzCAYoC5H
Q82/dQz3pOPpZI/EERP/oFqnuE8wwMxPqI+XioSKxOG4N5Ojdp5nZpa7LigYqAHuWA3LD01vct78
1julk2twlIxuYq9JR1j6k1x9zHlThs3nHc9c6WuPerh7aQC2ukeMd2v7KSfaLNwqX8bzA/CxRT5y
9sfQP/RZZEDsCFwiXiA/QFDu7xKlMkumaAs3Z4LxlRxLOtZ6B8AvWneQQYfh1Ng5UzvjZZVzDsl8
DB4petTlzKzT7q0B8NPc5gklw0aO1XwjaL51wIiUwtS9UsyUHIKLt5mrsWsTtxyEH5xCe/WH0YW0
fk/viaBC+pPqeWS00PCeFc19PXY6JToiBQNNCYeLmFx1xH7zEFbutm9bEb4oJboBgqlEQh54RHfe
OIEf0ZJpLETMtWiLhi+mqaGfZjrkiB14xFpc8dbjG3ahITj3qYgi54HBJo33LMLcgbSwyUBg7wkz
W5KDWsQysfnENBCk3w9EDCVe9+z1hc9L5yd0TD7CMMymL2HNovClzyO5fg1H3lz7zXX5UMUejnMB
VTANDYkmAFEEwU9BPau9bcEa0jUMp+sBXme2K+a4WGkJERSB36BPP3ml73+YAX2a/ew0sSAlJQj4
AnB1TvGB0sECHlTQXnHMR30+TDOM9AnE0oNEawSzMsRNTVgia0EC9KgYjMJNRYFe71wwBhlb1YIX
LR2sE+6rjF1pp1J4BnSoK5fUBL+NyX5IAaODfa2id2Mexvi7Me5FcL5chSiZIWEQAULZGGAx3gfp
ZirY4a6gJvIS5mv3I7Cm+IVlFu7yFPIu4cVu4f8bPUL03GAH7MKPhHa5mKUSTqNvMIE2xdZqv6JF
RJAa2s5CsfgFrKPRXjMlScNNtBCXe8tj9dPrNXHCJ7fy0+woAf+099AtKJ0I9wQhWtft9LQqJKYP
TTUkHj6bHIRqyLlUvBA2jk6XY7wusQXAcNt2lHfjk12sYPu6hMdcLXaKxmNCL/Z93a3uN7fvJgS0
dTx/Ek4gnwxoFviQTmNR+MeDqna4obwGQOqUvlTVEtlmY108FJSLdc5bKC0zpcNUQIfnV5rNGNvm
rqQmOfERDh8Sgc9oo8bBnFwYlN8yEXA08gVSwy077mz3Kk+D4rbnqTTABtqhhoW39GUNNDSbFE9i
WPVDZiJSM5cVH4Lg8e4m26OQcXVLykHYu9W1wo9E96tke9vERaU74IzFAPins2x6GfRXSBGtGIhx
aNj1v8wyrob96s6kRVWEZoV8WwVfWNN0ACh6R9AunXWh710U8vZBY/Ort6pQWbVdOZDhqcRZl1yv
c6ot61tB8111urqEzJq4P6uld27BntBBd1U1mRs0gB31ukO0HNlhXuO/14U1XxWZPf1HIS0ouyRw
Rn2wmTdYHAo64ifMlb6H8xuTQeaPnnnkr2j1zWgcQ9JOKSWkVu2QkcUPb7P8JPwJO2s7GGS226bU
8p0UdDkQv4P5ymVAB6DTvN4MF/zanNlv+uRMQxRlfE9q0fGSMBbSO/AjojuJbUtvJwwZICu7kTgm
z2+Et2tRwhPKUFKXXXeohnFPSqpUYKvSvJmSFjuUIPeposNu0w8+Bdm5r6PO3caIEN9GgwEb1jZh
8gwQyX+fD0GOAUzk6acm6lfQqhUybU5R5c50C4nXY6LCBzy96Z+BYK6wc6a8OnOR5UEtytmzsOaP
Od4MTgGwpMvtEBl7xJ7dizPALLj8nuHV2Da5hvlCLBi5GStlQHyYFQdl9rmhwhgcsWReOVSMyVMM
a7D+s0FAl25dq2rvm9OCwXkqgfqp/coUkjTr3gCUJ2ioz+/ysC9u7KIFCYjQaMjDlUG777osN2+8
ohWgQRyXVTdi16oGjJSujsD05A7WuVljJrN4dDtAU3QstuuclBcvYY0DJ0WxEdZ3rg4WmG35cIoL
Axqrh4nXfbGziNgsyr6Pr5zFlow9YJiocARmqLyHGR1iATWwLVvQD3SSH1R7wWCqxOA3YrJ9XuEW
RWdLSY1tNo9ijPLxOg0PkUkxoParHGdg5HH8SLuwXPahHco7bUcFVQuI4HI7t7hY/4ez81qOG9m2
7RchAt68VhWq6ClSEinqBSG1JHjv8fV3gGff3VQeZiEOX7o7GNHISrdymbnmNOqxvp4D3ez3w1DU
yIYGPKRoldbpJ7om3Z9anlGnSh08k11pxd5n2s7TqzAwKqCq/dDgZQ7x9EQEVIx01jXzQudVUnbX
yBZBdDI14/ysluN4CVkv3YKZFyRwVJf5nwyoX10Q82pYi4Bcf36dD0s2XQ+Niw50D+ktYlXplNCj
UWQo7fUWe3Zyk2yAm9Eq6A77TPWwcq8RVYuhzUjh9mvMdFKu9KDvIQV2ne53QTMJvGN9F8HejzAg
JbA+R4GQXh2aa+I2uI/1Ub8xA++h7yMP0cVpBGiL2VxuWyOu9JusMJHiam3ngZKy9zLTR5BerYqW
wUWjZap1InFKdw0toRCdd/UYP1pgbh+ocSDYioTQ/KJmNGHpxVhcpZ0B6xEyv3NEXG8V/4wGVwLy
33b8ppJV28GahrdGqRDLWap3YeDZ9wa5VhSp2ngmGMB9eoq0ZUIPi/ynO3etQufRRDous4PxARzE
ckU7NXzRdLpkV2F1+qeiXtXNNk1lpjoenBMwyTjb22vWkYJ2+FmncPJNg2ztlh6JAkJT00KJo4wT
aK9jkkf7Lk/ZisSOjbs5zPQ7O1xmSPBy7WtuBe09ihCdduEV2pOnzjQgNH+scPhCuyUlxKYLwys0
ytKK9JIVXdP/El2yMcquakGs7enJzAnu2oYGFpbf+gpbywRuEue52fcKdNWUCaPoj7EMULJ4qUG+
MzFb79FTF+0+9nr3nqpG3vLqzNBzahxb7inytA+JOk7DkXjbTP0onsnxDapZvwCWI90AJ5lBJjhX
HjRP6S41Q+0q9mos/jGtZf7tzkMFC58yWzVPQu7+KaAI/GVaQ8L/ateohwXY3WAXF6SByXpF+mc9
JBkKg83Yv6xdkDraJPQV7LKm6SC78Rx6+nS66OD51ubppp8A/6AE2i9fSNUb05FybRHeT307ficd
VRXHwa7d31ws/cK2l7tCMfI7b+WiNJZmSHc2Dbv3te2Ft5hr52eaO4G9Ab1/T717Te6vpfs3GIRR
c6l5kTZDUBm1OaxRn2Q0wI67dv4218e5+Ub30wYo429827+FBOPvsfSMBCJ5tYp2oKU5ZYgvQ2O6
sPEazMYIS6W6QzK+8Tam9jfM4t/hBCxbhi3qU21C9K9Iod42IOaGcmJ6eFPCeQcEKSBM/v289vds
4mhlUqX7xo/oQsQ9RVEnHe7B9FzWsWLAxRwecm1E6CaHbqBy+muUIp5i2/pn7u7O/wTZBAXAAzqX
0B20qBoGTlvvzQDpMDKtpm/0W8gq7W8Ex38n6Qho4xbybSrrVeXn5urN0W/oZ7EKfULXlbSClfCg
w0KO0nNQGzua22BqLsNffcQCRCPyArFnNKdUr4xpA30hOUOOACUJKKsXrV5XiNcUf2hU/EwsShbJ
K7/GkXmF2gExx7yxxZL1FZHo8zLDKJMylsPhnHgGUlVHxLP+fn77JHU1Z/37m6u3DKMWTzDw+Qsl
GPpCTtGEG+kgY9Jenh9BQP/8u33rzN4MgVJXi3hLU/lDRfKmqU/jag3xCEaEa/oZfQ6jhCDXpBzc
bWB+BIznv2OKFoWecQjv8YXg4FTRjCBle1FZtPCGTwoqf3V0VHN2LK4gt90AVMnuoiNYFhiHiBQH
EGWOpu8KZQIwB0eGfgt9+qGkY744ugStqfVU0eoZ/cy7jRMi20LBxGh4bpWHtq9fp11+HekIETfx
uCZskuWRzrbNe7he6X8hR/8uqmBs7AYZKe4hA0XK1dqaykTM/Hb2ikd4zVB2nuF3AEexBdWTTUww
LcOixYYG8R0sCyvvAaBU3b4cJ56FYqstSfLyrCj6t2czM1M662OQ6iVtZdDpojGJ/BX0xaXhF3bI
s/6nyDe65V47Vt5ZPxF/Sv9lpWhxPvm2ol0xyDrmFAy+EzdPQGz3JjS8S320k+QT/1Kbe84Kiab1
9yiAVxav2bgeslkL2McpKZ3WCfkhcQnlhTneUqM7MJhewv92XBv2TWvj/ZMNJdgXs5ho7G2zFXIM
myOVPGQ4B7KJJdjfABuwGAjgdccNUyM5MbZgaiLiBLXXU5iolGdPVS4r214tAOKYVGA6CF4a0oYQ
g/yplmlvY7OnCEmS+UccvSACef5HSB4HWzA95IwggKo5teTZ/ZikaGF9UyBzCPXPtv0PMefGI/SK
8HvvOAn2JqG5gp5nYOoQYa+Z1OuUOAjtiGEXleM/o3bpGXD5qUfGX082NI4oEY1wgjRXpVedctqS
0oQsP5HNerxK4IDrItWjdddT7VIi68r14PjXYPYofykNKPGsuT6/SDIDbQtGKwuspW5CoMUDvvRO
9x6sPNzHVnxjaMsdXcurqs6OUzg1yClwEc8Pq0tcCRGJG6KUkbmrCYMQ66tjw6xicDzc6bI0PV/X
aI2en5wR3URWsetu0TJ8NnuSIhg66wZM7mFNwiYtNNtTfWo0uF8jKIzK76qKdo3zcv5XCtjO/xpa
Ed3t9aqRRegmvx5jDEAX/HTaUwFn03qS1zPLlSkXA407dzfPTxNaKzwnzni1eYqFnsD//gZLsIyQ
TUZjrXKVlvY2q0HAkNhvyzuPO8t8sU+R8Z2UwK5Z1KOjFBuHWjqs4Fpl9RI1ZPMnX8mpgIIH9Jh/
hZUq3U9YxI6DyVJAUAIhfI2W7K+NJV/fsHcukwgHT+hyASZJM8ikxQ9t/qxZxUpHPVb2Z6O5BfxK
V767I4F7cNNu4zQK3Yb/rrFgHBt0aSpEKpmsoxzr5M6Mu0PMJQaj8tJq80Vj/8BxsBBITchqkd4s
/FWQvndu4l69sgYb9AYKA9vPoeR6iE0/jorqgAtXm99FKhzQSIShdl7EnzYWWWKeaTL7+7VVm7gu
lv88gKHxs6Sd1G6cuzm55Wj1Rn5rjLfjeLJRbk41nyvnjtodD9PcjBfnf4PsJwhGE5JYOE/UAAVG
HX2K9MFeaBULYt+ODucHWJ+a9w6SYNh0FflcsE90tpD628Op9gft2AuO0vnPy7xMkUMyGnSlUGs8
lpWkR/2DyCOwtO+84U5vHriWI3Af1GPXF3z0eOTUjZspedYswRmL4J21Jpj9CcK8YV/b85cuCH/A
Evu1msNjMtc/dMPcwuxLdknsL6Xlq58pdMyQIvXg8Ny7ZfRg6DPcexK9G++05KybgqVJqFvnbmth
4Errq2onj5tuiMTnWdss3zqVcwVBTecSCOSGcVOl5pEVusq75Gb1X2fQzXaYfsZYb5wIiVv+Cpl8
E19BrG7M2cxwplPeNTNole4pL68AzgIVuedIWEv/48OTW8/9m9E61c6zGsKP1yhnwJ9INPcY4FgF
6Z//iW02z7rkyJmCudATPQOHwcTGqjlQBPZ1A2Ks7hhOydHNml/4xeeXcN2Yd+6sKRiFMIusrCiY
U20nP1fLv5qh5lsamvA7bxw3iV0QmxrbFmZVgOtMRp0vwiL3Ea+Cc7vdiD5lp1mIzSLK0E0yLWv/
UvlS6sEnIszziyP74cLFH1SA2OY8EyLF8z9o+76UmfPNGdpf5z8vueoiqUfggB4YdGPygYL+sufw
Di6MS8rbK1Nb+rG1N4SrThIZzlJg8z7tIz0FKacBFlY/dNPl+TlILrwhXHgNyH5ZwprkTwOlJ/U4
ztV1uDzoZX2qVx8xftj0y2TLtf79zfUDXJNoZoL5T1L7SjOxvryhixp+JVv8Qd/cEK54imiQ0nvV
7NP/vF+DiomwwHBREeNqtHhgwFv3GJQGZrHN0E1//w4awmWvDSM13Y6akRM0F6uVJ1DD7V5Xs/lm
WWi1EBCo85OFeEy9ce8lR9sQ7j3ZGlpmoe7y+8b5A1e0BoIGqSkczPPnQmJXjHWubzZr0Oaqs3g5
ffLbj2qgfmk8yAC9+Qqo06Wiff7YKMLVRzthLVrQVUcTFGSt4O3Aut6t74xZLxdemR4+No5gCJrS
quFV7mdft2dQiJF21Ufld13tTv0yPHx00cSGttwEAeQlTKfR8ru+7O+aOji6Zn4/K/HtMH5sa3TB
JFD8KcHyDbM/LjXeWXr0yv4ib8rnSmmfQuNj2VV41f86AIFbBW1A3syHtwMhuzWSHo19HwFwQRJt
YxDJMynSBCBXF9iwPs1gCNJ9FqFfpetrxMpr7ALW1uBK+tABWNs83h7nUEkHU9E4AFE6HAttvC3d
rt+pgYkvihaTkaWfzg8km5FgC6LSgvfbRKy6cAa4YXP3ApryY5VSKu3C6KB3g29r80aGSmJRRfIq
D/AMWBQcWwhq7z2YHimq1xeNW/8EOrmxcusPf8fBEBnxJxPVVtsj6nDDVdourWHJwpaeXy2JFdOF
+2+OWasE9AMg61Uh3roUXwEUgs/YWB9Z/l4X7v2Y2VT4vQgrmX3u528uqYd4jcABYx0Wi2M9aV/r
6mP3cm0yenvGisgCS12yG7R90xiatt+Jkj0aECgf05GMGCCK4hszkzzbr2H5G/Pcog+gUnPGPHdH
pASOrgoWEzUasEo1CusWYpebXrrkSIssRl1qjBM957gg/XRUq+rgdO3da4bZtVCHW/ablk22X69Z
pTfTKmfF6SrPI/ywlBNZGi18yiFlp/BIODAXDw3Cypv+iGwNBZtgt7obexB0+gQdmE29HGDs89bo
k5Vc1oS67X3s/XktD76ZF02W9DtAo+1H1fjFCt2LIiN1aabw7w9pi4y5t5mYkTgjr8H3m6F0OI1V
1GhoAUWhCk1LIDSnerA5D+ZaYgUitoqST4Cslu4R5XbvZQhpPKtGLXjUIgRSzt9s2eIK/kNfNnYW
o6rnOxSOctv5hDQBoDT71CMYDuH9l7Z5HrdqZhIb9ZqpfTPnHjseVhkOWBa1v70Ybt9sAeR0fiYS
I/t6Vt983LYCrw+VevZDvSp2TaXu3UD/3I+Q9RrmxnWWXDFVMB2KnlBYUBkD5LZfDaqvduPPGdYh
uoZhMkF2PN7ikJE4dur6E95MB1ipElgDQ60bQgUxR0x99e8y1DY2y1+y9KAqeA8ODYuaGRU87En0
vfaab7OdAU9LW7THzIMyJlfj0N4Mk+OvQUBuoXBmjD9pvLhZnTLNiz9DeE+g0F4vYXFxfiMlp0QV
4o/Q7gfYXIgNQrW/D7nbWVF/O/9p2aIKpsSE4b3q1jNilSi5u94xsFu/n/JkN2TezZorPD+O5L1U
16m92TwDQlE7KhgHSbWbeaCtnCTg40cDfVUIKqZ5ZVUKV+cFKm93cG/S0rxG5eDH+V8vsQmqYBPA
yA8uciyzvwB/Pg7QM18YZouNAiB9GxWwE6jG2rMAQ/dOy2rrY8ZXFZwMwMXdgHoDXpKJtLYXFRA3
D7Bs5yRLSJ0glY4uzPkZyvZH8DcQe8ng1CYAcKhfjXp/iBvrS4OpP//5982E6glmAt1FlKJttt9T
QK973CLVKV8SOG5trbyCIvoqry4/NpRgJqKl07zGUoHQJY+r818uEBlUJwp3VxSWl2arsLyuzP92
L2nb/vtEA44slspesHwJTNAwEYBN1i5WXH0a3HagELJJyYGE2vZuatstp/b9fYKW9e9RAUfXJtpF
sz+X8S0EEBdoHt3P5caBe//FgOHk76/TjxKXKtzwvoaIBsogn9to+BLE+mnzor5vytbW9L/sQIJ2
MwBHVg2O83GPWii2u9yIyWTfFoyAo7bT7Jh8O4y6xzVdopTehpmULbtgANDBrefc4fzqaoVUdn+F
RuXd5g+XLbtwz4NOT9VlYdnR0aY7rr/JV+wFvVSb6QrZCML1diKYVJxKwYAF3YFKm1nYn13zUqmy
jZMjcYAhNPx7Y+clmVRvoY2NHqzbOXvC7W3yZ/5JmF8XOsIisHRvbLSkkK2KtEJz3FSxCnsayf7q
i4cU1tgtl1q3XCdqeLHW2xXVBMCJHnM20I25aM7zeeMiWUeRnAum5clJCo13hsZEr0iOlYXyTG0c
smjDfMlGWP/+5qFEasIztNgiFgMEP63I2Tq/6W1wt0Gx4eFK7olI6zBFwDXqxiAEM6aOJhD7z3aB
R2LoRVSpg/auUSX14peZizqip9uHNFDSh8Jpu5u+qn+olYW8RgBO/PyOyAYULn3bgNtvFgY0aE52
iUYizdwjPoIgI+KkNkquW9kr2UiCDViAIyO0GzK1NKsu7BEVhzhCKzIoLPeQ99AR6wjA+IpF4f78
3GRnQbALDd0sbZQmC75oNR2SbJ4uYWyJoZLXtIuQZhn//DgS6+YK1sGkVb6d4bTizEXHwTFPNDZe
qO4Wi+f7PiaSsn8f6RJR3JGup8VPUEYKp/ZG7dJrZLESpL4pOJuQKp2fh+RgixDRZHTmdrDYIfj7
r+kCetaQgj//adkc1r+/uZZuYthJV3MtkcN7DXoTl9po3F7bPPj6sjEB2SjC5SdfpdSR4+K7rORZ
dnJSm+J6Sm7pwdoGbElOlSM88lFlNPh64Fma0Tu2RfxTaZS7KLROtTpsvAayIdYNerNaXd+j2IVa
u1/n6ZPqUYglF2J7io9K5VZEIRtDuPjsA5UYjWmgqtQDxUbnx5x6KMqCJbp0+y1eWNkwwq1Hhw12
uYipjOZU3Q1jrF96iXJJoEc/t7ZhxCQX0BEuup0Nehyj1wiBXRftS3W+VVylQ3kk2igvSWyXI9zw
VG1mO6WJkA1IEKtbLiz7aQV8JVQvkII5bqYSZU+zCO40aHickxF7DF/6XpvuTKpIFJMK2t9bWoEp
LdWrjrfb7LddccnyiRjPMmhjWPKg3lm//lq+IhMPqGzJfic0w0FURnP7y5oYo2CikQdMldQnGDhv
GiRrK4pMZKpmoqxS6qipHJPiZekmCGBgvwiGizL5ltI+cn4ciXGw1xP65lKhM22mKVpKkAMrp2EO
qRCqD3NENqB/6f9D1QV3d/i7/PQ/8ctbfQ4JFgxG6b9HiSPPTHWr0f3cOVZLA8OFejVNChQS96sc
mr1WuazpmMYWfG9/rC3Y8Wti+51wSkRwmnllu7zkOuqIKADpph8YKg3yR57vqrqEasaHE+oOnJKK
kI0Fp0QCHRRgvTZD0CC61SquvwUHULCdZpVcfVuwMI7e9DXq7aYfRYnhq2pHQ3iUoi0fOtcmIn3z
xsZKni1bMDHAns008XIL7FXR75D3hNgN6qvT+WMjO56CbRmGCIaoLLRojqL51IZjGJah2qfrHWa8
IX1MAnyLXts8QOt339tIwdSgN6Uk2hxbvGHpoSGQMc3nqT5mCFi1821ZvMTK1yl4hI3w/PwkuyRi
JhezgadRjSxfG+2ryWpObTPdorUBm4nywSHWpX1z8xZagHG2EstPjI7uAig/b2j5HS/DOGyuJ8L9
8zORmDERDglj2BQgomX5oVb8SrL6hvft0vJ+nf+6LEJbSebezgL+E+TH9Nbyaz07daZyOQFINgsV
DpT0wl30HzQy+pbVXNLK9vv8mKuH985ZEKGNaaYQzKwnO9CsfdwRCE57Dfasrrzt4TUusktDUTc2
SWa5RKBji7zU4KL/SqPwmr2sL6zmFq3ME4MN5V3LkIl7TKfjoiTH7Xyx5PJagpEox6Vp84pRNUCB
cPd8GYIHtHkPyXRsrG+MPc0h4eld0j6tDXaujWbVVoJftryC4fC8kT63TLFg722vR7T9Khq2u/GU
F+O3YelOrpHH+x4mmPO7KbtpgiWBrc52I8JF30Kio2qeVnnhoJ5v4tr54Aii7RghKwp6JtSgSDvR
fJZN6Q/Xi8nlHc7PQWINRZCjUdGiPZQB1mmZEySkwVGryrW+0C+75FdNBNNtHzycH0tyn0Ww42zk
3gDpn4msLXRj7jCccnV4qfuNAy85eSLiUSm6pQZjZfo0L38dLfNXHMDQe/6ny4yFiG9cxhFeqvXt
M9C31ryfffmIjPA4fs50xKiJTqp+9O1iw/JJTpaoXaElS5TaS2HTEaS7+L/h7ZSFz5XRwhHwwc1Y
V/GNDbftDBmrgCE0JX/SPfNrljbHzTqebAKCFQhNpTaXKbd9aATQWG7pu2lqAPSaPn4fIbPa2HLZ
iRIuvDG0Cj2XTCKoOsQ6nfLSVNx5n9S5f37fZQMIVxwOmRiWIhg/kbCEg8y7jo0a0qZlwxeRLZNw
v7UAYkddcS0f3cv5oM4UkEP0Nv6sjGU7fcyMjfMki0JEgKNp6YNaQXPt2zpsKoOHSnZBtuGXUzEi
El+oP++SVeBaWQ7NFiJRYltExGNnaH0yhRZ+nNIdod+7mpbsqALdaekgLRfzDjfo/DbJrqcIfkTo
xW5AUw1+mP2hYcF2gy8hAu8jb9AIMRRgPcjhDjrkYecHlGycKJWGtmoBk1s+0LH6s6rtBwf+N7X+
PBYbt9NcD9g7noIIf8yVMNbq1Bt8aEAvZqL6ToFe4QbOS9+Lk11CesItlT01nYUcVRDBo4QM1QVB
HDHfmr5cO6qmsnhswvAQOv2lld/aYXNJP1EcaagQK/s6LVZ41mAXLx6wfTiY/aK84i/mgIoxaWor
Vr6r9PuBqnD5YoK4lJf0vhNtTFIW44hwSwMVV7urgMRadhouOyi2ITEqtNi7Qiql/TyYmXrrLBN0
tyjA23M23mow6jzDujZe133Y1vDaQaZwHCbD7E/TUFS3oz6293AdEF43nRpcZhAVPswj7eEbdS7Z
zgsWwXPGtFoicoM1vOvj4B6Q2biaiudkMx0tiWsNwSgoQ1zYwUQyX42UJxPmhNTSHseVGQDp+dQZ
P58/wpJhRIhj0FhKSc+16ZvQk9HZGkBgn32ao+IAp9lVrujG1uWUnGUR5gg1rN2h7mq+Gp8u6m+h
U/DaUzYdE9e+wAOtV7H1eNrBPHp+bhKzLUIel3QBlkMt31/U5gYk8Y/IhplfNTfqLbKlW8/Gm7dz
DivLLdwUa5rbKILX4Z1VgFLO0S8olOWbN25YGdk01r+/GSd0zGlAocAiYbT8g/r7pZvAWZP932RO
/3/nl/ran/jm8yZcyXPXFETCFs2wXbzcziNVnK3rLVslwQeoTaNOU3exfNVKP0X69KWcls/Z2I7w
YkLTsunCylZJcAISQkQNwiXG6cNLp3NuVy77pNI3NkESVIjIRgey6iZumUbmAPTKTg7EYbaTgjl5
srLT4kU+fS4fO7bCzS+RfXeSnpl40fBpQFIgsu0bd8o2LqJkoURYY6TAH70ABvc99U8FqOs0D+Yx
1GbX/9DPF6GMXW/ZeRgPyEOM5U2wKD5i8neb3oTs16/H7M1phT4VneeBX+/OlfkAhDU76nM8X0El
XX07PwFJX5sqohbtqp9n0xgtsEzf0V3VIhVWbNQmbztlH1VXTRlgw5Q9fktevJBk+dgR09Ypv51a
DKkhTJfkU4r7Jf3Ra9HFahKRJunrHqogB5XojaEkPpmIX+zCDLyiyVDtVaYewJwGifVJX1qodR/1
Jt942WX+pohdhE4ajsv1qM1md7QmNfNBoJzauvFXrtfBHe6iCsJed36O5+z35uwkZ0TspSg7lEo1
ba3kOsZzGf1Wm+bGqrZgZ1IvU7A09CJXdadS9HLLwTmES+edytz4k0OfeKhTu/w1RHp/mTZudx3b
a8t0vkVOJJnYa47nzQkJRnSvMoer1Uyg/BQ1+1Lb0WVTdRtejSR2ft3HN993NZj4ppSsDYRxt/ns
fRk3sySSRnL1dTXffFuj/B13WcNZCMwfpaFOe6e3r+ELfMjRTV4C63I29G962WivkYmqFz6IrhNs
69B44PmmRXMDkeDGHZdcABGgCesakkEpIWNrJD9rEwq2KZihJc1XCjUq9I3zdbN3UOIrighNrXWc
yQyIHiMPXsQo9H5nnfFSLV9THXj3eZslG0Mwi5C9zmCqdMt3nOClX/SDUzb7KjaeNt9x2YoJ3s5Q
63DzVoRxeqbfDoTzta3tNVzT7GSHymHzHZc8tKIwV4guVD+UzCRdlOsoNF+C3toD4MZBNOcAIB7E
0FtmUHaVRfyltYRpaAcOvg92yNAgIqNRWg2gekihL0x2MDHaBUS8WwNKnCERkMkaomgTMh5cK09q
Nd1OkYH+V3ZXze1h3MKrSaclWChzcWw9b4nzgxX/DutmWXQXKlcsTVyE34o7END73kiOaM03G862
zNiLsEwlJmVowBnnz2l1OYb9oUGU4jh6nnbQPYhRF2dVII4fU3VVtre9azMjGXD++MvWVXCZUlhQ
wXElJGgs7T4tvAtcqNMIXDmAbmtz9941v7onwjVdN6um2cxsf4G9usr0kzrX11n9f5M7/Y8jzufX
m/fGQpIj69BlqGw/pIdgt8RfvVEt9mqsowHWPTkOSi2wGH5gwRhLsBdxbA+qEWOT1B4QvO6Wd69e
IAGAlSfQsG9lY9+9zYwjWA0s0gSvM9WVsXxMyBq4MxIKkIcUbbYLynIXdsnFolyen9T77GyMJnhQ
ltupo7e+Xxp9W4d8MG7hgPtC+iffNUr5CRRnf4xT9Wvr9M+DGiY7pYoOkdr9LK0cfuJ82m/8kPXc
/a+8DT9ESKtOiuagC8JdMJWnMr8nxtXK4DLqnqflxVCekLH9udnO8+6jzVhCgKUCk4jRbsT0m3Z5
oRstSmgwwpyfiWz/BEsylM6k6NX6asfdjZZpL5am/p7C6AQL7oycHRKx9qhHF5EZ/To/4vsFK90T
4UpKU+hOrPDQKMDVgLHtA+MhztVDoa6RFmXSDvI0wq5UPS3BRr+GZJois11TZkM3lbblG3GU7DJj
PIFefJpt99IukkvXyV+KQkdabtmSvJRtmpA/Gmc3SdpktP3e0UJ/pQDuMn2rv/99+8+REMzhSKqF
NuXl1VBdhqG53LRe/Csr3S/qmNR7xdTuwe0emjL502mVtuHuS8yjiHWNVAtyrZ45adF3bTZ1MtnR
fi6VauNWvevjoNQr2Ed1NNwS2m7bz/vyBBZiPzbJLcpQ/kcNvIhjzcMi1pDMtH3DUu4HMqHxqvSX
pGG7MYV33ymmIJjDctI7vV0ilmiJ9q6aftHbCEI+90Q74SnbKoDKFkowg5SS6zIoeKf0xaRLtVYg
Pw4v6153DptJKcmNERGt0AT3HvGI7Y/uXbz86Khb17CkTsggKY6xOmxwzm6s2ruuJ6smWLi2Vkvc
9J5Vo/aJDVjNqXM36KG/modNmP9roP2O1XYFYzeZikOemOejD9qDSdDYm4gZ21Gp7Yoxiy+QWgpQ
LsnKk6unF46CAlGdOo9jPAMKKubs4CDDsXfyLRpHiZFwRSMxobHhQYJOyzZdSCYKKxRStnBTskMi
2AhLmfOc5iNc0dCgEDTp/UO1FLi+phIfy2FwNzZPMgkR5hqViCVEJsXrqoqcPZqg+Sew4sHG+ySx
OSJnaAVfLp0tGO60sa64rV/0Kb3M4aQ4/xhJ7qsICg36wRzJw1DbjxDF6Wdnl9TPqAFkRIoIwWzx
ksrWaP37G8+vKrUpCtFu8bVkto4BvMD3fVpaP89PQrLTIhloME8QqfZMIi2Df0xnuZ/i6ErhZG8a
HJnj5Qg3p0I1poxD/G+Q7ofBcX5ORYEwnBleqBNOuUIJ27L+8Vo0hSL0QEj+dKV6wyKis7Dh/EmM
xP8CiyZpTnqBWdarCkMfdqemDW+TrH8GyNvs8kCf9lOibQQcsjUVbo+OjsiyVOxYH2oPCCchGRvA
Hh/mWemXM3Ih57dOcrxF2Chi3TULm9qwD+SHSqsPEexGCKRu4F8lRlxEiGZjrIxGxu2xrMzcpVF5
mqPxkFY1shIcFW2gdYC+gWrWqo0LJZvQetHenPREycgHFoBlbFP5knTNQxYjf2lVZbI7v2KSqyTC
QZ2pckLTWG8sHGH7VYMFbt/l5fzHJbsuokDTPHTmxuLjxoAsppZk4VXbFssexusF3WJUw86PI5uE
YA9QcRm9LOU6Ga71MhTLqSraj3Bk656I3jSzJUgLxDR89B+RONK1H8D1Pxne4/lfLlshwRAkExI8
9kT2xnKQ/Rp08F8laDbl4mPARiYgPIrZhOJNgCKS3wzdraZUdDRF8T9uYP/uvXLjlMpmIdzuSEEw
4TUc6L0cvlvnMU4VpKfM282AQzKCCM90EXhFik3l3eqDOzL8Coka6gkTEcf5jZAcIUtwluvQQJ4w
M9gIesC8OJp2mln+Of9tyatoCZd40uvQRuqN6oFJcgz97e7KbpanIUS2y6mfwwi58/MjyYJBEZ0Z
1aluKAvr5KqOT8EYvw/vDyGTw+qjtfqd2dyu/maIXdStD67darzeGCnVrNKihxPNV9o5vUJL0T0i
AbtFXfN+okz3RESmhuT9EDss3zwgkpidejXZQ8ryqdZ+k+SkJE7mGejCrtH7D26Y4EBH0IlCJs0q
kri61GvzW5N4DwEKqaU2bJddJC+wJdz9eQrqQG890wcOTky7QGFiQzDXL+pF7MCtXC7unTllWz2/
suEEQ1DFfRiiSGL6YWoYzq4w9fafytOoZRVNelUhGXVrRHHlGx2K7BvnUfJ8icyTk9Ig8IJ2pz+M
8+cI6SGkRIFobR08WeAu4jCbUIN4XgOVnum/tdLeu/V8XL1ZbUl2aM/tS6W7mu0Fb2YDEiZZRBGM
CRpgUEqTCaFVdhN5wU03avsoCz91dvZs4785W0BrydKJuEzDDIpwcGzTd12kfhCWXDn4h+21k1hU
EZqpaSYgs5Hj0JgGDnpvHRQAuCMNqQqkZBv+mMTyiYhMequioWks01dLLdvnUZQDNTCWK8dZ2pOK
hPNjZYzphhl6vw4N+FJwAxDVG5CUYsm6bDIPfR6vkisxvR9tuwsq/SUcki89JDBdiBqg7dzqbfqr
WRDog73u4rwBlq2qYDmUCZRVignzx7F66rMBHdbqsxt0nydn2EgbydZUMBucCdV2HMNEPcb+aaHB
uabdkAH8hAd0tcmLKJuIYC0GLTNJFzEK7BEeYMf+gABefrC85HkzDJK8uabgNmSu0RthabJYofNI
guTYxs0WOECySiJ0sx8G8hAtDUBRr0a+Sq7QqN29XaT6Tm3dywqcwvkd995PXYtwzWYI+1wD/wAg
rO6+RK6T3WW1gmJGE1U+JECU+lRTvypHw3tIUGvdOGiyV1HEbraeAsWzqZrkqk4NQkqKpR34z7x4
Qgl8lw81urcqmpwwtH/U3Ir4TWVItQ6pRBNpUGNfJ6CRyrsJPEfPv2i/NaJmp9UmfQobz4fkgIhw
zk6Pm1CfGW+xgQ+lhD/t1G1EpLJvC8aiCK3cgnfDQtxqzi5LnR4H6gLtxvbIToVgB8oyQb9WxyXq
8uaXrYz3Zu3QSwSTEVpmPm2aVyj3/Q5169P5Uyi5riJdpZcEZq6vcYQyGVd9aDyHKZhXAwE6JBOH
H+cHkTxJhmATRjNyy7hjkMiF7LwzkGB0rtutLh/Z1wVrUJfwns0FGJsAAKufFzQMRlnha5m38XZL
TIII3bRMpaoh4ccNn5YdHCV3OMelV1+BQN40aZJ9EEGbuha6rWkyhjJMt3FWPyZ9/dx77fdO+xB6
X/dElGaC1mc12aCtvFo/IsmFpkrd1QhkuB9BtTDAOrc37rxpBkoeDgzAm9nsylq/TFyv3bjSkl0W
iSgzp6KiH3AxAkiOvNm7sqv6UtW8l/NHVLb+wq1esnZRO5XP28hrLqtoMAjuJqFndxMtIJuBcLUT
zHw3lgzRl+VtpxX31IuerOFDFAGsvvC8k6A1S6vhGoBgfAwhiTnM8J6gwPisqdFFkUYbiQ3ZbRAu
s+oaiL+SKPfhSzwMbX3g5Sgz5QHk4ab9lvnnIv9k5A3DZPd4EaGl7leJMyLQVQBi/tZnqK0+2iGS
x/Xh/N7LRhORmovlUcg1eC5QKT3NY3dltNGPdfUWxaxBzma/ibRKvL3koo032+ckR07Eb5punxZd
jMtnp3XzkKRG9gUBvzrejUqp7JIuMzdsvOTFEnko1ShqDNfAXYq7ZN5ViN/ORpl/zFMXMZxWFuhq
04M2H7p0UJFpor89+3+cfWlv3biy7V+56O88l9RIAfcc4Enas2c7duIvQgZH80SN1K9/S+l+Dw5j
bV1s9DkNpB1TElksFqtWraVFuZsXALvXo95uuS7qb+eXauF4VKGbJZdgjOsEVoqgawFpwRTaom0C
mrxU/yYdc2/FGrbsWhyxYOt/wDehON2CiN7YmFpkeITq+c9U0smPw6nyx8oqKtdpo2hz/uM+fhpX
sSIj5L4LwpL5GgIeVKanYs/kLLklLTCuUf3WHPqLiDU1R0WMRp1AM3/YwCaM+BZ8fh1QIummw0Wx
z/TQnQq6UvFfijdVLCUEdAUUI2ALZePsnCm61nkOaXTURtycj1uSi/iYN2O/16sMtp+bJXL9w0ri
felq9+ut3p1JedP0eY1MDDCkwuPgfwH/GxzJXDZFV0TEIE/8MmvSmVbiNxDCXTWdBW//y9e8e7BN
nbyeygzdl0VyY41p0qHnQoorYo3Op0vsxVGxlXXfhG0gUuSBAAIzxvHBHqEKQrNdYtUJUvIgHj//
oAVPpQIr03pMhcPxoCJvfIcaILTrPo1liYhrTdBuYWOrvJeEDnmV5pGx6boOjMwp85oAmOzZWWH1
9gmh37J0YjsgSIo1tz+fjB+UoVVey1LmThNzom9KYE4GsDlAQ+VrbxceVE4+2YPwRdHtcFhvLaDr
3R4w8VXw5dKMzlbzzjraPOiTuodkZt7kV3FpfIWI3ikKorupWLvoLT1CiWjKJu/qqW6xaCm05eRz
Z/V+BJbUQT6ft4qP3ZWjYiz1TmSGA4HmzdgMkM/N68f52LQICM9D2nsw+/PPWTINJbBB2EcgSQzT
MBN6WwfEH3NnY4Ao1OM8POAKvZ0AtTys3lYXjksVXwmqqDFwII28qaU49BXK3QFbud0tOAWqXFX0
mIYpiTG0jT78JuSTyxFPrffmfLzmXAVO0j7vTEQo+sZKevAD6d13EMMA19V+js2Vy9DSI/jvlqtV
rTaEIR5hzxlTlvgy0o92WjUu7hLnF/zjBeB/YBkt4mRc4hHMSaCJSPKv7STXMssLwR5XsYsdIEei
Jxh9LMk+E9DRKyasgWVVo4eQ9qYODYh+EVDPQjVuD9ngtXrEPEN/uhuuYhV7XLaqSGLPB06DokB7
gG6o5VMbyQ/DYp/Gqj8wYHZX1unjXcNVtGIJJmGaC9Sl0Ov5lSYwNWOU6UZG3+0ETy2117rIHHcs
dPuiU4I7yj5N0xyw+wwXENs2H4m9DRCJgUN+l4tpZfssrp1y92BRPfKgwBUKR3je6HugPsFywave
LcPAC8bQL4xxv1pkXVoxZbuSohnqNMClXAeKTK+k9DLguvMk8Yche4vr9lJEHFcxfcSiRQr9dnBp
pPUDdN2BhbT3F2YXuIroc0JU9+IBUE/wyHjzxyQFKDLz/GUV07XgFlREX2rRfkrmUiWHnh1hzVNH
7aOe6AUgPCtuYWn1VVBfYfSZYALPGMof0PaBxjPdz4zzbbqFIaDAZ6Rf8gtLUFylqexrRh06ClzX
LfumJfxR4gq4+jELpvUHrE8YU4p7EYhA7MBFyvyAK9MNH+Ir3hrbLDAeV5tzl56kpB0sUqJEbcMR
CC3YhfJXh6PvtGA8MAb7CvrZr4kp38577gWnowL7siRA3KtjhUZzX5DG7avbzDBQNP5shPQUtG/2
4fyDlsxNcQTWSMd+sMEPMgFJD0ix6wjnNu36w2qE9nF0w1VSytqMYL056gCW+A5mwi2aVQxnVldH
9Y48nv+Kj8MBrkL2ZGjVzsht1BqMIcINLz7FPEXXa3Xh+LNJvIsyKWBauZNh28vGQjYoQLNDzX0j
tdZgAwsntQrnRs4+4mnKkAu3stBtmPVj9f60cG/kKuIQBtqmrENSpg3kfdabB0DkW2CyghO3o2ta
dj+tMsM1GbMWhvJLbgZrPV4L+FT+Bxqx4gVKMcg+gePgqh/yo0bzbY7LnEuc/mXS+CYqouOUt9+o
mb0YI/eB9DlJlFpNx9whpFjTFV4yEDWGL7vUsTqkiKqWntJa+4omyJloYcWjLti4ClgMw8axpmRC
ZB3rdAP+KvObaXbhFwds5SdnJtCcAPt+Om/sC35IhS4WeW3qQYG6U4ba0lVRieDJFP0woeG2IZnr
ZJp9ldkG+4m8ir5WzVuaQMVPsIGPjjlXdhnqnPMEshD0i2sN5AteSKW1dEKnoG2N/Zu00sMRxKvk
uki/G9zwz8/Zwv5SYYmZXljEHDjcXNC33hgAv5LReiVeW3DWKihRgCm7j2J4OPBS0KdcoDVnkzhc
DO4wdjLe1MNoErcQU1N6QWAbQEbopLnMGn4RsbxzTchI9tpgIKXAis6nIvBMUOHourbTgvQK8oM+
6dYS4wurpFaLw7iK6z5BWm2CLt98J7K0eCPy5pBG5Pv5dVp4hFo0thkCk1KfHzHRGLReHXcBIJ8F
Y0A22hXVl4seo1J90hgcGxD+hjvQrJexb5EJL/N7vekAkciSl/MPWXAKKrCzSasopQTXlJSMz4AY
gv+l85uK3/K4n9nUzz9lAXDGVYgnbdBPJXvc6nEleus1cx8X0JUQVut3WgWl3vDnhM5kwU3IftbP
out3l15hVa5Pi+ZOOTZYLctEqpNN/eNYpa3f1gCXOvL+/AcumISK/9TaqJT4Z2Z6Y61LU34YsFbC
5HshP59/xIJHVYk7KwusnUVQ43iHJLjTb8NIumgJgiToBiV810z1lXNiwYuqUFBZBpSQMUHlELfW
oNFTF+qdd6vrsfQdyjWrmd1KHGbmpuj5HjroN4i1tCbZWJU4zsQiVLuoEAKZx9/jITGGpDBq9OsA
EKUdrS6gHjNyueJPF1ZcRYJOFmhw8gitnmPAN6E1fs+60NfBVLWamVp6wrxl3zlNxFdJHDdAqY9a
dGW3TufNdlWU6T4porUEycL+V5GgNJJTYadoOKJZbVxD9irZJXYIaqeumACBiZNNIYdoZc6W7nQq
CiajIG3Q0mKO8nQ3taU/Bvcoryc6ChI6u05rtLJGD5lGVlzowqH3ByVonoUs14AsN6ziR0yDbwEv
ApeN426UDgiTAcWPdGAZAVq6bPOoKNSqZ2QAiz6Q+DMrX8Sewzgv3UBOKyWOJaPQfzeKvB7SNBzQ
95Mn0ErM2gGpf57ch05cbLK22p73NQsuQMWcTsWYVFmLnkCEOtqWm8adPbXcjcdYrOBqlk4EVeW8
yLD8IaPodCP2sx7E920FIq40v01G+doX9UYfiru2pym6swCzzhvTAT/jWivx0gcqTohpDTKDI0MH
iNYKl8b9jdCqu2otib2wSirgtB6h+1fX6NmkMviaWVGzIbLfByU6pgPCf160SCrI1KlIngqgkzbD
LM5NW3MP/pRbYHNXlmhhjlRo6VgymaWQ7UGXVt19Y5meoOBbttAfaatMPp7/iAX/o+JLTehBm1aA
Zv/OTHaNHeBeWZKTadmzyhXueJemrFSM6eQ0LbWDzN7oVa49oe2xPAy8nG7MuB0h64e832UeQIWX
0qYcg4zji8D7ZzJke4hzFTeJKF3OBnZhQK24AcsxOcgfGr4ZwQJQbGLO+CealugO6dsYXOEo3dEa
VIWZrLyxy7lYqc4seXBV5Bztz21TmTHAmLV9M5RW5+oT091qGm7n06kemxeRxY/wUqO3GjIsXIxU
EGMOslZRd/lc1k3JLkFWNg66ZsXXLQ0+7+F3x2zcxJmZjBg8IsWrmbN7Ea7p9i4NPe+sd0ODgDqO
0Y8CXEsYfKuG/AsTfK2euRBGqfSOXWFngR5hbF7E3oT+YIujc4NPXswr3wmeV8OQBTeg0j7phkxD
rcGDyi53acWiG4b8SKVP9YqfWXCWKigR9KI64eDy2fQj86Y62QdxCm1w+7jaVb1ktSokUcqEpkOE
1EdlNK7MvgDEhARyWH2j0Q8TrgbKm+7F1qqcLa3RlHaJpO4mm/TB5UABMLnWWLBgUSo4sZwozWkC
OD5pmycos96WNolXHNeCRamgxLo34rKBptlmHKnm2RXEHzrTLN26mnzJ4q9aAR3WLDucd/wLq67i
E9uuTpwSKpebnD9abXCFW0BZi0+ryPSF0E+FJ3bjRIPYAhCFzZ2QuXME+NpFrDlYoVubNtiw2LqB
LZxiKlwRKjfdkEMFctOj7N5auW/JxJvhNbJ05iTy+SlbespsFO/cCW/LuiLIwm5onuXXiYhL1+x6
+Nk0MtBH17fgyZbFyu1pac+oqtkdlP9y3QRiHXXFBPCnovbSfvo8x8sdrz6HUwxtooJ6Zsq2TMvW
cv1LFq79/pESalNkqJEITmzyDbI7rc/CzNifn8Elo1MThHopo8CeuUVrkbcbqnfJva1DXAmERmKj
NcjqbM8/acn8FCegt3XkZDP9J7XRAhy/6anpx5Xhz56a2aab2doNGoI255+28F0qpLGbiZ+mKALH
Ice5WxTsy1CTAxQdYi8fjJWzf8E/qAhGYLjs3rDR1MSswM3nqxpOnqZhbtQ8I7DayXblQQsnjopg
7K2pDmyOdi3O4u1QJK8O7+8ICkznJ2vBwlQMYx+OgT0B2I9I0Hnua/3KSey1YsLCFlURiwId15Y5
0z+IIXwL9eamC+tkGzN9zxJy5HxYizKXVlz1BZIBRB6AxAJEcaLQY0i3C78E/81ulTB1gX6Aq6jB
KW7bJO4NdNPmguf7LqSDjZpIRAzIITfZXUEDYPtKx7KIx6PY/kTQXdD7zDRMqL3kadT5HRDo8+9n
ubYdqkBbo0VbWkPFS+gOlXpHUHq05sKjOVi62611GCx5PhVFaA4UUqiQDtxwYNHMEEI29hBCyNJw
CzM5duV1gHIqKFnWi91LZqN4C9NEQ3ZkIbeXDV1ZuaEemMFRUOR7Xb0qHOsUGEla7XOLAfTwaxf8
92/iS81//gd//l5WUkD9oVX++J+nMsf//mf+nf//d37/jf/s3sqbr/lbo/6l334H4/7zXP9r+/W3
P2wAbm7lffcm5MMbUtTtr/EhDzX/zf/tD//r7dcoT7J6+/df38uugGrYw1sYl8Vf//zo8OPff7GZ
b/C/34//zw/nD/j3X/uyCP/rNP/r8f88/PF7b1+bFkMw41+GYeEfE1wAtjHD64e3v3+i/4vDcRpA
vJg2NG/htIpStNG//9K0f2GhqAHbsHRN1+a7UVN2//yIwQfbILfTLHv+vb/+3/vd/Q0W+ntJMB//
/Pm9XNaHftH4g4eNor4wRKKnp9BsvHQ6OkXmaeRve/jNHP43g8877V1w0csmL2ptoKfBKl2ra56r
ODz0jrZyQs3D/AGHwrsrF9bebqWdgnX05IDouSZugMrJu1X8YFY+PJYwMmb9/YtzSC9oHdr3TjW0
GDMEe/3YuMkE0o3xWjOJF/dv5x+09AlK8FDorNaCCQ8S/JqJKxvNAucHXlpXZfeXnTZBzNOgp04j
sxoZFtXxSj6t3K8W3lsFG8U67xFRzRM0+lb1ya6+nn/tX70mH6ypijMiSRxIWlXsxNAObOjh0YE8
ZZ+T7WCXezPtwbaD0HscPX0M90Sr72xRexx9oo5ZXaFSe4u+7A3J+InX7XUCdXGNHi2rhG8dqpWA
70PHajgqUKkEl3xvl5SeRjP5LAMK0aLIn9KfjpEfmdnvzs/E0gzPh/S7vcOg+9sGJWaYFa869KDG
ZGXXLFiGikoKCyKarMGOt+mzTFPXGrc5X4EMLuwbFZMUjuXYWhQvnXf6pgLCE5Fpwr7b0S0V0LpY
I/34VfH/yEqUnR+2pYbr8ERPpv5mjc2pzmIPFaANFCcC1wzyXUb4US9tn5XZsaQmSNO7T3lagPDU
8dAnBwgz9UMy+CIIdqiubgm4lkDQ7Is49SMz3OYhQV9DcZ0Eg895imB+EHvoQ3u9lqEbnmw1nrmT
QXYidDy9z/xIPI/yperabTSap6C6LqBvSLTUM/voRtLitkNDBq+nbalBIbsbb4YxxZuAytY8lqW2
zep0w8IWrExiB8fjx5p1aGjpNelwQ7rX3ul9S/woNer2sdwYwnID+8c4zWqhiTfZucuNh2TS3VYX
K+XHJTtRfGAxJGbEp4SeZPFYi1cjuWJoKjpv3L8ufB8toOL3kqQXeZdhD1l16uYTGLpatG7kg+1N
DUrs8iDbZhMad7EReZ0WgbMNobXk/hBHp2oE468uXZ6RJ12Ee952x9QpjhJnmT+TZcmuX9krH964
sNUVL1o0Yd1VAvbc99Vm0D6nJHKFfGWx9ErxeZq4mxr2ypz8qlJ8MCcqlgvbcpwYAUxH58GLTNi2
4XdWI7yA6u7kkAN411liY2uZty30OQBkYn5o2ScdeMkgDJGlDb2soy9gjA/dqIwgII3yNzNPlVW7
QAq6s+qzHeQe+AvQcDx5JWgqkuTo6LVrG19M2FbUkSvWaJ5Z/WQYBOAaj1kctIo15GU6r8jLnTZO
XmtxL6SPA3tGHyIyhq4VPPH0rWSNm7drurULDlAlF0VNoxu6HHOvdeByAwl5HHgr1rc09OzZ3/lW
EEJA6oowLGtoehEk67sCNeJxEwl8J0P+m3hM4NwHpS975XJvT6mHXnBf6yTqb45rTS9Aj+I/gVKH
sqskvkdtxuv+Lv2sAY+WXlI5AKwy0WsbOuAnxMD70MBptoY1WTjAVHAa5Ii6oCo0HC3RlenoG2J4
sf4jr/csXyNdW3Ae9vxR72a4GsIkdgYcMi3Bif3cD1918nZ+9ZbmRfH9aZWDc1nCLhwH8p97aa4c
uEuzovi7KquKpGIY14IbCbrOZc3o1uLA22hviMfzL780L4rfs7Ki6VmDhwzBXWndJPV3K7mkd9pw
VChZaYE8rQwlPUXCL/Q9tF7Pv/LHyla4iczO8d1a1k7NbdqP9IQ8vZcnYlcE7QbiTqD5dVwz4Qc7
/iKaytXEpzg5NCzwktJ4GtrWt6vQi0njMyPz0LTiDiLd930M4iS0xBig9NDEFu0/236qdyQfIHCF
xI+wDnF318TjfW/faGbkNvlXsFeh2nloTa9qq0McQhBlW4Uv4PxciekWjEpFspHeHnMJ6PHJFmSr
11vhkAtHVnyNBbp4EYMUGZeUh0Re6WW2cl4s2KuKsqqiIMsNZk2nvGndYQARVR8BgXkP7IhrQypk
ZfWxyB8cSirIqm6niQBQB1cZ7Yh2EMbKRlh6+3kh3hkVGHKABqgQAKSx5k7h1ZS8TPKnDDs3zdnK
DC0tquIpDKNsoQwQTKcs/N6xU1AX3mWTorqKRFSDluOkFtADR+p/LdO34B1UlNQwRgyiENp0sppq
a7EBiOvoloSX3dksJZjRoYzb6FAsOuVt7Lf9Vi+dlflYeG8VFRWmNChp6kynMnhsGuIaAaLwoVxZ
xgVTUVFRlBqhIaRAsA/VTjt9GuldZMRoQNGguPjj/IoufYGyS2NInXb2OD9D7FvjE9BLLihqVz5g
wQ5VPFRcZqKTHXZqWfg19ujaHX9p3Plj3u2haOrzlucYt/uaJZ6xFh4tDTv/93fDVi0nce2Y02mg
+wi6DJN/fo6XxlW24+iIcBQZXrc10GDPHhtr5eRbWjxlO4L1vjK7eeAwvO3pPXjlIn2lbLD0zsp5
nQHFPICPZDoV1YGg+7V8uGwulL2oOU1CknnpAIXRp71pruzEhfdVQUJhPjlhW83vG+3sh7LbXPS6
KiwI3J6NqGsMm8bXse71a3KqS6+rbLu0RpAoGoybh/ej/loPb5e9rxI7t2kVB5YDh5TZX8f0OkrE
hfOrbDk6DmjwLOFD+eiDlBVU8Je98DxB7/ZcFkZTkPXGdDKsR216bNcusAu+01D2XBQPsgDMczol
1T3aYe67BvJJKDxQwQ9jsda3ubSMygYM2yiIkxJPicDIJcmxHMPLXKcK8q/ADtNPTUVPU7Rp5WEc
LzsLVUR/HqG+Hac6DDrbl6aXOJdtFBXG35EKrEsGxpW4NHRoY78silRBrsBDoZsICtMntBIVBjTg
VlznwsqpKKihzVk3oYXslA++WezlGvviQuJEpWvjUVHyusQ8TM7XQfw0umwnu8bTwQTriCcjrLdx
e3fR1lGZ2lImWNALe8I9Gamk7okV384PPO/pD0JfFQ0FWGxltxX2JK1i3PPpTpM4Bszt+dGXZl7Z
mWkeoBEnRKw3apYHykMver1sYGUzJqB5qQobU9+LjWXvg+7CF1aOwraw6gLKrAhObe5O2m186Qsr
Z6HUNYshkIHvq+70/NB1K7DmhRlWcU1C7/LEjrB+RXTKusiNgJ85P8ULlqGimoQRNrozew/HEOBk
CdxOuyvCNW/6C/zwgeGpMCZqgx8BrAPTiSWvjYzugPrwom4rewjZM2BAzU8lq906bTx0I7gSfcwh
e8jYThpbHRIuTILFNw5XvvXjyrXxBydb3MUlQZvxdGp62wtyNP1WnTuyY9caroOdgXq+14FEs+eX
+XwV+NSXMZ6QZ/IUZNFdXZW3a/jwpWWbDeXdITv2IISvMnyJ3e0SkAGXwW2UrBE9LQ2u7Oe2Qemq
m60NKupenaVbTh9joq2swi/x2o9sQtnVmW3pohHaeNIEcin96HZ1uC2szovK16CJfeIUbqiRoya7
k8U0NzcTv9JjfzBCt60ATdO0bcnim7IgfpZYaJSgx1b2K6+3tNUU3zBZrLHyAVs4opD4Tg6jXLv8
LY2sOIdxsmsogs9eR3qsPBT2ijdbWC4V3WRMZdB0EDs+xew4ljX4M6SLxpWV+fi1VT9YLhXXVCdC
Ftbs0waop8VJtk2lR0fTSyF4YWvTbkz0n+Czpb2zSfpvhf1kaDsTSBizsPyi/pENxglSv7J6MaZ8
0zSQ7srTHXr2/GQy0cGpH6rm2SQP593ZHBV/9LJKFC5o0jjNkMtTRUPgyu6boXJz1noGW2v/WlhF
FR6Fck9XNzqVp9IoIUv/U7aX+XgVG4XO9CqKaSFPFLU9XEwuvFqrtG0TK9NQVsjaDaiTkDxxoed3
WaivIqBiKBOyMcFsy/Jkpl7Rr6zi0hwrHkJn5iREx+CAbAuVxcHj2YWJNBW8VGc5Z0ZdypOFoqdw
u5fzdrf0xsredkDL1FiZCaH3xtfuQrG5aFiV1Iyg5isZN+RpKHzz5uJh55r3u9PDSdK2T+tgPPVP
U9x/q7Lm+/n3XXBFKnFZZVZhK1oUWnsBlrIvI4+hhZlddnFQGcq6pIrNaBjliWQeaobisiBTlX7t
JULjssCwI0hUNLe+8G1nS3k3x2PQhlg+DKtfmQ/JGgfCgp2pNGMDJTEYGGEQRXRn2vZrRoq1It0v
OYEPfCdVdh1a4P/ZdQF63Fn/xcHRbLYeVN221nQgk3TDJryniXCJMF2zNFzZOmAxfmsCsMSV1SYN
HgmptmV5cvg9DNeTKHBoT6l4sWpcptvebUC5KcvCjaf6MCbjpki+D4IcTCb3PNib3UM7HC2+r5xD
kPDWRaZxkzHQSgrDk7Xuoh0ub8HbMVE3p8IFY6FHok+Cfj5vvUuTqxz9rWkDyAmNhZNhe43lBWto
zF/+8KOZVbyD7cRxLUM6nkLgaiz7MYxCL2V0mw+fA3JPIZKYvZH8sR5ezP4VPAruJd/zBwFaNNI2
KGrctDkB8eLekCtA+4/niauSsWkMhVjDIcg4fO3LvbzsNPmD8dN2xjQMwHxwSn+a5bHrV8Kjj0OC
PwjUcOKhUW9e1SB5sRDMZdODZX0PhsuK+39QqOn5BF0ayMWgYvCsW1DMW8lnfJzv+oMhzTKqwtLE
NKK0DdV6GuD/umskD2bxpc/XgvGlpdR/91IONMERgSMJyPpd2EPfwT9veh8fBH/Qn9U2bXphzGuZ
7yxK3aSAJHS4Vlxaemtlo6aSd7mV4q1LADjQqLim5varaevPjcpVCdMgq4ApazsEd8EVC/V7TR7D
wfAD+USjTxHAWJMx+LQ3t1mZ3MWMuYTdMIds4yhyk6bem5HYm4Y8Fihc6mG6qSvweZT2PSMQBiG4
pVRuWbx11V7ET5RFfsEab0ABaAqFn6E14fzks19n1wffoWIajZ71XNNxq8/BdTSFw6ZDbwVHzXmo
fyQB80rkl8JQR3k49yIKFjezdqcx8tPx0GccbTP2YUS034ibvhoASSt8bnSQNMn2oOFNBDQ+6QQw
TwiUmuHrgG5Bi+/KKq5G0/BKILSdNNs4YPEzfuhaAszNZ+hkP0LZbWtq+W2ZfqNQlu40UMiXUKY3
XYtYW70QoDyIXWl8r+KrKCJAtFjbtryLopcs2XKjvmb95I8j8GHmoaDYE9N9n+El2xIg+8QV6Cbl
/BP6V30xfs2yzuvpl6zQvIa2KMVT3CmFR9DlNNozWSZxw/zTZN7ZMydkau/MNHELHvhDtpnop0By
L59pP6h5Y/Fnrl+lpeNK6YATw9nYw44E3IsSescTyxstAj4x5pb5TwpZuyh51dv0rtE7T6+by3yu
Shg0GUFY1pBaODk6ePegf7BmK/Oe+cBUVAVDFJV5Zg+ItavqqeRX/Ed5JUKXx148bSu2D9NDUB7O
2+WCU1BhHbEZRkAU4iYZZMe+C9wm2ln1amVywV+q2A4wC3Slw/EhlDDXEl9thBnyZ6ZfVdlTVh6c
7gBJ5zYLoXr1vQkfy2o4Zs0jSbcg0XZrqIT2lvDMuoaA5DUuTXswrTzSrttHDKkHG8K5VeUG/EGE
5XMktlmWeVZjbXONeRoQ1cTZgLMXzbfHAfC6bqOhH0xzBh+iJVHyHNv3Rbhr7R2p1nCHCz5QhXm0
hj0GklAYBDgAwAPbrinjLA08z++7wDXIRCwGgnnMHS+Wd6J/umj1VTg09IdZXM+JFd5cJeI4Jnsy
rmB1P07RcxXGDHh4bcocR2WfGoAK/qjD1ita6OdGyRZaqr606uPAY//8hywEFCrzYqCnpRygb3pK
gzuzeRLptWGB8LVf+Zil4efd827+0dRVTX2JMyiIRwjIx5tKvkJI27OGNbXKhZ2iQpubDrQR3Ryx
0OJkFLnrcPDYHGG6VrryDQs2pGona0VL0OOCAxpXNb3bZsPm/NQvjatcUVgWZ3paYdzU3I7RNm9X
vODSuEpAMehaZ+oWMp5WehipF5orl8CltVQCf9D/Q0RBgA4PCVXfFgXg07nXGHcd8mgrQf6C7atQ
W0GgFszncutQP2f1q0FuRDqAPrFBnSd0IYYOwPFaYLEwTSqOtbTSjhQJUlRjW3gaOMkANLu/aGVV
8sRO1mVhRI08cemF8SlZqzYu2Lo9r8y73cTSTJfRXBWM2+aaDfJQlrFXdwyzkx0pWeOm+9WN/9Ex
quxaC5I+fabBu9n6VUHQp4K+Sbv2Jno3la0nod5dOd9aeUeApefxXjdG0Afdmj345erJTTi0ieU2
EMylU+0PJN6JGNqc1fRU1Z8Ko91NceLy4i3NrwlPXRKLbQ0Kf4tvz0//QpYXNJu/z9NogfuYC+ys
ov2cycatx95LOtyx835TRN+SPEWYo7kligx1dV8Ft5l1b/NvohJejaMuyYE6nlJfS+vThLwacRy/
T7ZtmOKUv2fpcy793F7zwEuBhHJrGUfChdOi4GikkMny+52eXJSE5SoSkUfoQ+3mQyoU37qx8xPR
rezThb2jog8hQGDRqJ4NhH8vyjsyfDm/ckxbGllZuqmlUTc5uOAKFEs0EKmE4iEdXnN2KwrkyWT4
GqIikFWv96YroFBoG8esembhq15LdCQkXo1khz3RnaHFXih/DhK2mXzOhtpD1wBgal8YZH+ybNPU
uyQsXIOA/NDuPa2dCXsN1woZCP7QWDLKt4BcZeIUJVc0f2DVtZmfquKaTteZeWrlWyv2lbFl5IuV
PsbTHWmaeJu1Tw0F+pwSec1Z+GALDksX7CU1UtzvjsL6IofbEArfJn9txZWw/LB/ASVp7AWRs5mq
ZpNPP+32wQBTURtdT9bggkhPowYQ76ZX67avGw54rJrrCFyhcftky6e4utOGp3p4mDo04YZ3tHic
iqs6OFBykxb7ML+q6ltZPybGydKPU8z9aAp9OzoldeI6w22qQRVEfEqNU6X/aIzMtdgxlsEuTnqf
Nz/AO7Whhn3L6+ZFoukpsl6iofcaco9XN7of51d+ad2VXdCH+lCXFIEaGkuS9iYmF+4B5ZA1csvJ
yxHjDhqaUa6nNVf8q6b8gY9UMaE1mkGiMBoxMA22KIu6pHP8KLgPc+JG5qeM+Xr6OXn5EmzNCYpG
X4j5PUgnd+IHh79Y8Zs55g+VyO5Nsjf7dB/ZjywRWxO30zJEg91lwCiugksD6GBXMQMKI6hy17RP
NFzZqhy+9IPvV7Gl9RTrSYLOmNOUmai1Q1Z914+f9PHYU3+Ef7/ILFSMaVzraSeaFvF7jfq5j/vJ
ZeMq9wJuganHBq/NyUmvEtuHKuf5cRfyzlzFlKaZVfwNsOnRnSqSYuPYX6N+q+FIKUjqd+xhDL/r
9vdaHqsYVZum84fymBdyK8TeHtEv23SeraM42YO8bvom5A1SGhkfIcJA0dXkG8UNaW50Cx1EmxY8
/DTINrH2U3P+L2fvtRw5jnWNvtBhBAla3NKmz5RX6YahMgIdaACCIPn0/8o+N/3llFoRmojumequ
oVggsLHNMtWm5X+MoN+qtj1BgzdsrF09G5CMW1NWTuHaP0lxbvJkVEefnV375Lopdb8SKfjkAN/K
71HPWCyeo6YfhvvaOvhoYPz3kn724Os//1fSU0EpqHYYdrBFEu+XKr9IEj577E3AsV3PNq52j6iw
RVh4rzk6V9974ZuQswRNbygjx7Dkl8Gs0+x/Jcj1SabwPzJ6aoYqg1yA+Ai6sEWlXHiP0/yV4vc/
kht/O9E3+T2Er22zcB2UgjBCE4W/h4p8GTUmQVdqTJn9B0reUd7OMnKFHfK6QboCg+pyqE4jtDwX
Zrz5bfmHGub3YvctaHYFdJ2D5LDsuTf+tl8K2/n9rS90C5tlOq8h16ZXINdDP4/JV6ncJ3vqVkWP
BaTsbYHnKqSzRVz8+d7r3qT9pYFxVVUDHwNtYGHuvglKDm5l8jqbe4PR4XW5F85Bqr6cfVx3zF92
0q0s3mRWqi8UXnjMAavw15B6TwGHclx7qP0pZNNHu6CwGONqMCKnuEMjM6ocMEfn+zb4VVQuaL0L
+L7k3FVgoTSv/TI9aNAoxyaPccvkHGKOVjYHFqQQu40E6G16Xclp7S5syJpmo6xsnVCtj2ctX21m
br/3IW5iRkUa0x56LJjzZve74Su/4M+2zU3AkMtcreWK5TLqM5syU35xfj4pF29BusVkV9Zo2Zjj
O2ftLnVYQ2OEFhXGOkGB9PKbp+kmbjBtLwpkPIQl0saTP6bSf/zWet+idju5umbvX8/TvFEy9r85
5bpF7RpdztYuwHMt86Be9Vd8h0/W+xa0O9u2Yqs/Ad0uHj1we9sOM9InxeCP9/C9BbmJBHZHes9k
Cr3BkR+VRAtWfZHOfXK33KJ13WGxqEvw7p79Y4AcMLEPIqDfu8JvEbu22zqBvD78apG6pPIrl4PP
XvrmPJLeYeNQIgd1qx8e/WgwThH+V56Nn5zKf5oj/8o7yrxzZ02wSWASXuWR89VLf/bcm/acbyJv
9jugHsYUjkZtn31va9ycwpkujekpvK6fvzPr4LDvzWpu0bqrIQRchRViXoNGHHwkv/e+t1jdYIUn
5mjWCHpWTCDr1HyLQRDcgnQXH8RO26/Qcc7yy/T0rcW9FRgslSvM1cNDp4NIvhL8+GQj3OJpNXXo
2jj//5ui7fPfb/pP3/svd+8/jZV/bdtctqgBoHq9124fVXUAhAn3fmpLRZ0jdw2XUZvvR89Kq8aO
aojQlBzTz5ZhinjpIYYUSq/LOlQY1Z0BsFrbHof2mfevjcM2umVx6V5NUvUvgOWSASIRfgPphVxF
7ihh+GGTnYTkgVs+BeUFKmid2LrTySZooZw7MmWqdyNfvDTTsOU22tPVDyBEIjgc2/BscAF/9Ror
MkGNiWYT+mOs3+Y1306d3BUF1CXmpT/K8aRJuwvGbMzv5xkNlX3BNrKBwYRUEoLfBFBXF35hhhH3
eXlZdbcvjWTx9IbgRgnlokOHr1va6S2lbeYwK8PwPG3hh0JLzw37gnmbDo6h//1FPvnMV8Gqf9cv
HcQT/Rzu0PugjvMu7J0vguonwe8WPTWY2OWzj2qgHA+SvHrQAx7Nb4ISbuFTlKmyb22czt79rcjD
wh//ezE+e+mb4Cf72oT98Qp2xZJOgZU46lVgU/33wz9b6ZsQKLnQi0sYrhnwGKu4/EpJ8u8vDWGv
//sFBV8EtN6x0sWUIRMPOU+vWdR/v/Q/WNv/PbD+LQBJlI0YIaCEe2Y2wtW24rGliLTPouhg1jtF
Qs3wX2Ix5yRWwYfhvfbAvdYyz5xpunOcr3RO/r56/q1HcRUwa6w8BHozeDW6Z/69nMW/9XwszdKi
DGiHPemfZXC21fe+Nrm5/C0lZ15phE87ZU/Lz//+Gn9fhOAf+at/Rc8OxnB2QUsMhVJ2XL43OPuH
O/Cvhzqyp4OaimXvrzR20NNeRyBkDA/Yvy+ivv/3guvWVN2FxcKgB1Az7NxLW8ggme4cN8j2S/nY
fGVK8sna3ELzS8BKnbnCgjfb4fjNGcUtIL+2cg9eQciGIPTwNOAv9r1U+VZY1JCm6znow+8rZ0y4
fd+DXPHfe+Tv4SC4Bc0PSovZBAN5P4qtmh2MkADLr76iKHy2ytef+q/NAnwfmS2F924lQDkPJlho
33vt6w/814OJvy4FmxEdK/9tMNa7oFEhRK/4F6vy2XvfHEeeD1K3JXbHsJ7lcuq/wvRcg+z/hkeI
MP7f1zaWbq6NHLPUPMijHig1DIWiGiwantfwbTdjcfV8+or//Qm6NbiF1DPVrd4kMRW2i2ztaTx2
bzM6ba45Z7qRmcOnCFKSSS8GNGUxlVGXOo//+wN9toI315ftdVrLErGnvsfI5ovI8A+z8y/rd4u6
FxVAZrRH8GkDti9UMtZdqAL3DNe2KG/KGFbImxa6rz1yp4V3iWnCGczY9g5QJ22bLUEAzskPPCHS
bVYHz9w8r92uZuArT89VoLYMrJQcCMLcmn7q6b2WD7XcmOsWktjp7AeRoL8N/ytpyb/r1DrwUP6/
26Hi9tLarlj3toVez84BYrzrOXxDjdBU7R4oHKfeLvUZ7AUISkfSuivJ/X9/n0+C7C0foCpcUJ5h
wbTnxVGxMszXrSQvDd3r4Jtz1VtWANyevBH7AJCQ5/X+K0OuT/bVLSdAiEo2jR3M+6bGt/STafnq
zBP856/H07/1XHY0MDdN1yK7dadwVBHpfnr6wMzXQP7SQBdye8NgLtbTqPXfp4Jh6L4DhgSaoCJS
tR9O06Zgh6CfoVX2ov2XwNtp6xU7NjS5kQVWF0uI3o+QW6PmxZIH397a+L+oC7x9FuVGyhbZ2qnM
AMCv8zbQd91IiKGNxY7ir8a7n51819N+b4lfPp3Csq8jz7bCfIbWivOnc+WW+I+GCE7dCBSlc0KL
PQncIJvNPiMlVCC6Mp665X6dSVz3uzG/aKtF69GL8zaPTSOPhLHJfZRWXg/+dxAquz12dIiZlglG
zhGo8rGo7jkaE3yFQwfUyyam74veTF3jue3/9D6cQ66/opmmftQETULyh5bt8obsc12ms31Z1wOA
zVE7xJBrDX3j2HW7ybGiQtvROH0sxoEUZdRZG6diqXA4VlOHXdclQ/7H1O96DkLHB+bTqj56LJE3
qYgpnRjmifKNqatEDN2mthgIVWIOexPanou5nVeZLSYkDY0/ms+XBVF3aD8Gc1ePcmMHb/qKvC07
tHBTF7O0irzwfk/1n9LcyvKZdFVk8h6NxiJejNMcTJms3GeZ39fA8AvB710O8i8OMMUom+kUegix
rr3YVR+66+N27MFZJJnpXmilwtI+Dc0aGghLoV5Si9G0YWbs+iKyEY2MHO70dMR7/6qro9NbGQns
qAf7wZr7OCjX2PEf0DVDxyiUc5Dlyxipsoko5nSE7IWAnUr9xx/Kk7NCPgtsTm2fViggBtKNgMUM
bfrezBnwx7EWXrYWVugrnuAiBRpEmvEA5/qkch5ccpH0kc2PU3WYmsu0pDN+OV7/t2tc5SSjYYCy
5FNfn/D3Fn+fHmmmknVIMTkVNInqIq7QN+cwXPX9TBIREtTZ03SagEMpML/zTlzsB/I6LgNQNQjE
7UdAfsj6ly3fgiCb8h9L/sNSHw3+nW9l9ViEpc/hxmkcmyqpmmO+vuVkU7nACfOITZe5OffNiTRb
pNORgQW1aA7uMtCYca6PnB9FmWjznpZm6IHJMhinHFiKqujheXRGHydlxrAZgqtu9utUtbhfwJRC
diHeeLVtlTjmzQKhwjk1SZuOA8AVIL0UBt0E7bzhzhmA4Gg0Tu501N4YjTDfhmGgxd8D97GFKZAv
m3gR6nGGdBlBTwIqeUfkSclonTnDC8udWI2I1y9rt3XHOZ3YXnUkhi0TjD52op1CuF1ERg1PdEQd
Az7S9DqYHVKCQOSD61f5oXRqQLKx5LqqQyUpWiMAmKxzFBAZD0Fm53VY4kwVjTrS8uI6Z9+88AC4
7BiAdMzELFVAO+HdF3cwoTgwh9zPDVAoNpxl6+cKfdUVSKcWs13U6UH7UI/lhgojhnxEAoHU1sB8
GCjcRt3z/reY64sXuLsKLri5XWW2fZ8HPGxqEXYGREIwIJkljO0NHRLuoh5VMdWPlC5hL53EH354
ogazFfjznsUjm58aNFNUJ+LKeoAub+g6OhT0SUlgoHD2AubEtJgjPzjVWAHK30tYgbDBj6qebzDj
jwwofSiQmW33APHyuBNPjgVcniw3c7N1wTv3pxh8AwCt6ljYz9R7yMmzKsWJQHqSge9IAesgdp8C
Wp/08o1N6Lu08hWy5z8tIPp8ahxniUugXZurdmbUeXDPEmpTmU3E7HErUDFNNTgIZv+jAwS+mYfQ
BEhCNW7cB1ftJjiFy8dlaEOq8nReVCzWMvZbN62WrWzGfd+kBUtHAy1iL2vnh3UCLRWOd2rfyFft
nNXw7BEQ+O+M9gUtVKPfuUh48DtmCmF2460t7jR20JBTlG9XyVgewmeyru2zhR1D1AODP6AgLPWm
rBBwLzpXGo2q56p8cHBYihZWkfkuJ3SP4VjU0ir26re563cI1hScM8Mu0KEzgb+2kt68nyySVbj5
JvvJ9u9XCbBlEzfwkl6Gly4H15PW+ElbzY5d2yXO4KCtViQ+mR9L+60VOwvGu3bRx9xANw70MqC0
oEBr6DfZ/3bJ1pZI+vpt59717Je1SpyIA0R0NtWwGZuf1rir8Eod2wEstfVgNtKCweCSMK8e9ZIZ
k4qX/BkIIquzYuqQsO9T0wf2qvw1g2RH9Z0rYyYf6PAqgpTPZ2PaKVJux/EezR5coc2if62OFU6i
SohhZM2KXfTDa98laqnCEmjS+bsJIbbqIahQbUkFVvURXhdQVeiQfIkN65aQd2mznDpVhUOL6FXE
0rpYdZe1UIMd5JrmfhVajCWlewEZcNuw04oOdiM32vgD53cC0I7Z4fRbaHyKCG1CVEYuFPoYCH5t
u0Q9p+E13qydjHI5Pipc8vKO1+nCzo4dz/WhAM3SLzPTznAZAzsW1WUflk1sWu+muZnJ3nWeVnW2
nGerudiNwnjsbjAA4AKBWTlhTs5TEKQWZlDQwahwHeriZWSxaDcYJUHU4b6cngzcfQLG2OHYQ/94
FWje4meA+kFbdmYMWOrK2IvxnU0GDqYT6klsicrjCsCyzkwmioRs2vidOgaNhMU0j5wAecE6nInI
4d2QnxqOOQSyFl7XMeSFIzZuEZ5Pfr9XiE5d30clY1FBZWZoNyK+RqoFWdV2Sgio8ap/oAZL6+lY
aZnR1oBCngppmYJHdinQvCok2rMY+5bFh7kca7Ln3R9IRRrWpSl2o3rIuQrd4ce45gmTl3JADJ6P
ffm8lpDEXUUc2MmItrVT/pD8pSJprSE3p1IFfk1QI4LB9zlQVepDq6XTJgL4h6g2ICpFZVtiE/lw
yoIwCiLA/ELpY+Nv1vE0uF08lG7WqH1H+cnq9almwGlBGGg2ysMATbEReHujxP3izT4qoz9gLmdz
J+/7YYj6PI/LtcmKqf81zsNmVomPP3RORdTlw4FrDWXcOySHCAVBCrSN17wTeEPCIixeRiOWnUwt
8gj0T9iyOlqDAwy6ibXl+XVd7YvMSTjhDMmx3o9YAg8VRmlkXjVBTzprzT6FGfWK+40je1mR09sB
ehDYxDYy7MEuUg0LGrL8NHDBeVADVuK0sPcOyTQMzJVfbFascjvIqHDXs3LNpHWc6wGghdrAOvw4
guhku799IdPah+WpAVZY3m7HxQxtQaMB+6bqu01jvc1tH3sN7HUgA3G0RjvMXZKIsUyt0ksmuRFi
iOcGZELjqoWxq9Wx9tRD5X14ziX37mt+QQI6SpmJTidrvacM8BJriLpqA5GYyIMBMlkV4jvYKPzY
WG7sVEXIPffodHUsB+SGHdnwfgnlyrOuwcU2NJkcQAdzLRyNLiIIz6ODVVMEtConm9zfmkLrb8Hg
YfL7F9s/2fNTv7wiZ9hMpn6DGQR+vL1nVh2Bl4LgpoHf+rX0mQkjmQqt2NU7zZMfWuRquIfNiLQc
vrOXkjeRJHetlnHg9jgYY2QgoVLeDJC2RkEwZ5b/UnA7XRXc51s3XIoZ8k7DnYBaZSGsi+PiytEq
lEO9J3aLWsBPWLUvhzhHL4I2NJJTEA0cImGeg45wF9IV2Y0IIln6kW9uB4FsscYDOBZFyNit09Wf
oSrdXxZ1Hvo27Wt5LP024kGxAYw8MqB+EeChPvAZVQ+haG/FkC/Y2H19mCD4bWOZV2M90Bb4Mcf9
0SCgCsjrWEiKVvIxgujn5X5IO76VeuvOTQRfwHCmyPAhREPcJrH5fF+vOmtxOINuggiLCidk8nNd
XAJrPq4jxDds14zG9rfnd2dS7kX3Lu0cvqoEl5eGw5bc+BIo/eIkO3Ccgn1fGyFEqOFTl6C2Bc+t
yyBtHOYfU17G+fisPLoxhzaFfPnepjv8ORrrpXCLrFhSOie2PSc5ZIcmO1t48KeaIJVD26T257hg
cX9lTB+UHtNuSUf/7Nt4cbD6Wg2gulKnofcTT98TsmQjekCdGYRQ4kvnktyJnh+GEYBIAQhrgMKx
j4lXYDj2NKJEZN4zK7poADgemWPF8iRgXVKuPuiqejsFw4cPbfBQj1cbGiWPff8A9ZbQI3eqK39y
p7gsiDRgQbZDVq5lBPgC59BFng+tNSG5gxy4hahdyrndcgjLjHZ3osHeBU8MAjuh9lpwtjqgk4NN
3t9LcdTMQ3R8LelPCPP1YQ8hz7oscKWhAipHQPgRxaEJbCvrpAP0eVbBImuYU8vs4lrYRw2NAd+y
Y5ytrF+f2qufDS5eVz9ARjHpA0iV592jdudHE/rdqqkjDH1AbMyklTUOfuBqhPW8HKihk0n7Kbwi
ABSIlM6ToVChVz3CECz2CY2WBfUECkldrZHGEZzzNlHrsy+REnAHpn7ehlYWLnRqZC1AkByhsh6h
vS/mC7Vxu1pwFxvc/HkVdcTd4rQ6NCbm1qzrCx0+4P4TOiBwSnuOYSaH6wJl1exEI4qFJZAnZ3lc
7XOr8/06koT0OI/unuZ3K4ryohiznKIKZkNMRieCz0zWFj7sJ6ZD3zkfDlTpodI/dJfRhk3niVk7
aEKH1PpByuepuJtoEdLxgLgFNLsoj0OFtsaggIROPUjre+byaBSw/s1JVHfNBWMu5A99iDFv5i30
zq6KTb7Q7Vizo8N16jLyu0aG6k3FQfvPyzRgWoWMgXK0YNawFHZKeRm1oMa2NYKHZ2Q2LXYmoFhy
WlCQo8EA3TaIQ5PQtqHAw1nYo5bAkDf1cmOfeycblYb0MUzWj8pf4U+Dst9f7YzZx8kDAfeqZd/B
P9CDzxqFcV3QRzWiHXGsc2kUR42RsTZjB1QwA5kOZ+AokdggMBpYvLc5+KBNsR9kHVrlz7EtnzCV
OaMrAvEGa9cWuOEa5Z8CRzzKMc8At0O1cAm67twXd9V8fy1MI45kuBztqNLHpsWA2SdHTy9R4IxI
z1bURXvmiVOf4xpY3yGLGPmtHZLWSNbgDY7bocYpQt8IeNymwIh8WsMGE+L2rWtAW792cor7UbxX
aNd4joPMrIkH9gH3C/S1WCRx1iSE6hf7fQYwkmDq69FfuV88BBN28JK5Kth4CqUKDMmK2o57D4Y2
VyqNSAruZpwmAm/m64/O90JD+hu3h7kYzjs+PaTEMxZsitYPvWaKqFGmHlpvzuSgwMeZgC3AGICj
PV8Dz9ZmcgO1Ind8yT2BIPuxInCOoHxWOTtxY9owJK2NjXrCqoFAriJSNh9zLyNA02E+cHdti1i4
x7QzPlRkEwwnDN3AgoG0WfunHN6pzPelOWYWXImJtVyGgid+82GsmcvdlMBbPLCzuaBRsYrMxK6t
bOSfs7txkT2gNrbsNbnakmM/2NvBD1DXdnHF2YY306Wlb62lTh26Ua4L068JuTozTytebQS9VcKK
ofRf+boz/ZcJEB1m/OmWC9oaS/DgxnWiy9+CBAeKrlDtnxZJ0xo5VatrsLzfiPvO851Gp11s9Nhm
0kkluMhGfayRyU3ytWq3HZoYjkpc85iXYzgCFquLny2ElKvCC3scJlE66bp+zEhYVlSXM8S4bXmo
LZ0MaBBXEFVyQXdCfw2wbX3m2ngRELZUdXuqEKeHBuYJvNkWAxgtdA2tCnC0/q6d5rgu7bBDXbrO
MUelDez3gU3BwS/sDUcKxz0W0vmNj2pv5ue+LMHEP3csiI1BxSN9d6QD1azyCCtUMLPQ1zQ9rP60
HZ36bLgDMuMPHkzRmE/JNCD762RcT1M8sRK+PjnalU/5mm9okAWYcXlw9Sn9Zs/Fc9/mEV2RW3Xu
XgWg1Jjo5I7XOtI9DsWyozICLyASPrDpHo+MBtASyaMFOHVaO4d+RhCnIryaZHfdjFaTBfKDjjiy
gnlw0LEDEBWGK8OEDThY4L2AqYzMSXSwGWuffXaVpq/ObPET00XU8GjsDnnMe43fquKiGqKC6IMO
sFF4fWDLaSbNfTXMFzG3YNojiFVG6lhlNnU5+gDg9rd6UyNUCf/Nh9HbAPyLg+1CTKQhRomnIW54
LyN4WZZh3Q0OfXah6oLuxBNYuhG03o/DSp/qVm8daR1HZzou+ZxJQGlNdLaJseUNZPfRgLz+9sox
kI23iT9XYTMZW1yHZBEFakykY2w6jsvP+T4Y7f04jj+IBhSFoApVuU4ZydHS7VzwgY2HQqHFJoBH
s9AccQtyMUWA7FesuOChyeBP5UYv4pdJ+4yTNR5MUPa4s+OWkYyda2Sav625s3cBN1hcWJfUCSlr
BgYUyP8mi5fuxywBih6WE8mtuJ0OHUQ65h+2P4d1/uiyVyboTvX1Htp2P4oVkZvqTKxL5FY4IN5L
MMHuxvoYppcB/hxO4SerAROdMU+Kuk840Wcpmjn0veIeRQnQAfHUolCnr8UY7HTRvs8a0F2vOy6D
u7VqAUUJ04A1vD9iJIU5FAohjUBUV8DBa+yvJdGOEfnDwbD0wRZY4+WBLYfAOM8VPtlGFryITPZU
+UnnIc2nI2wKAmhVkM6LHVfAzGU1o0HcudBwU0bFkES50Zqf7ody/eidrBc9rFQMdN8k6gwqxlSj
7i/okynu/aq7M4YhoTXZtXJB/3pIJWR9mA001PxAka7Kge5ET1CbYYcFE4VgUB965ZuWDxyNi5yS
nTn66GwOXTgKFznT2sWGc6rqLQNo+9qtS5noNoTcOeupABY/0DruYNKQ2M3QAE597zLQWKb2Pbgy
G2uVFpRgCKbS669hFpPamFUN+O8RQ4Lrr69c0bxbE/gamtoKwh40tbFsr3UP1JLwYK4spIgNNCWd
Kx57a0KuxR4OIxIGuRZ3PlGh4Rbopbofc95BXQhSNJIHkTeC0+JdQGeMa4x16r3maMIIpNKzLR5k
52ezFqHG1DmfzZQp9J/omZV2bAL0oswhGhf1ACuX956CfyDaSPG3HCPX+cMVj37+a1W4Jg0/Hd0+
Gxy0g6H1MfW//f5x8HecTrhzJfw4j3PRplKVia3OXmCkPn57v/5BdZxMbr9TUmWSOjHEXsGhoCES
gP2o4CN1HESVseWtXbaFu+eEh7w9UO95MGXSaytkqxkb6BpUZhKY4GpaJCphJ90W7xJ7v0eL18KM
jVDk4R0axgu4FBZQX1aRlYZ4LSfy3Gu3wXHUGVpf9zzYGf2m9lmix+3iru8m0k4xjxCaAgGSbXO9
yYdhowwIe7ZmWpToUimV5pabmjgICxZbFb/nun0vJccJa2LD07hqfwfLHHVz8FzakJmkfv0QVFZk
1QDTG8CfrRU5QhAmZbWF3Ho36T2ujS02eDYKcyssxIF6+vAQpTrZb1brkcG6xMP7D1j9pVRoMeZ+
vATO+zhOQMqVd5R5oT3hjnZbqGl1aCCta7tpp4DHvunE83oHoyAromj3zfOSwMP0ANWWO3jGHLSs
D4G3boqSbHPD3JhtgKrOORRle2cByDWOMstRE0zcSYd62jgTnEcwtrCaI7Of6uWlq37R6lel3xmu
AAvaJvVhtN87jVb7eGYuTKDvJtRsLbSCGTqRaJgYRpPU669KvtDlpVYfM+hW7XJypg16+IAJmkGK
DqoNZ1evBk3heB1fC4uBgnnBQNESLZ5wYeQuQFeGmltj3M36rhZH1p+c5mgVx9I6msuvmVz1vB+w
DeOpr1NlGHcQBW0RmlazipocxORaL68FiJ3SP03uubnegI9DUd8vHgrSgSfNMEVYjN9d90u48GEH
vFHixp2TOafJXEaIRAEUXIoHD/muiyZ8W0Djk8WD3UcroCkQCNz5DgowcGXtnd2cruXlQi+1cRYK
3aP2aOT2/WqLg4srjTkYBW4gS47RWyZd0IaR/a8XV29z/gGRUsAtDsr8ZRlsY9s4UPpYVYk0nufy
ScwRsXZoFbRQjar1VadG7omb9TaNebfsUP43wfV775Vvn4zyJMez60C6BNNeDNMYupd7Xe9aFdg/
qpVkYBftm+6NzPRgq3tHztBibk2o0dB31amzC6fBmE7vrvk8FlaKSitltITjIeyuRjiQ/kTMv1sZ
3TiGfbzK4zTqLiheuAKwXT0Z5TPHvGh8CPq46oOdU+wCpOYbx/9t6Af3R1ttDSETuTiZNE8WP4PK
j7FGJLNgAtyUJSyHYI+0HxduRQ3isc4H7NuT3Ux3ZX3yZZFAID1rSP7DK+4KRATThcAPckQMDFD4
BWXY+pnYopzhnhOp4EEZzdawUf+Y+EE9nJkegZRMTIWupPHQs9+c8V906JJ1ogfTZnuPrAfSY/Qs
pR0NPrC9EGBtkIfTMkhchO9ySD0MH+GEUqIL8FCjJHXaKtUjLHTGQCWiAG6psGMyPcEXEDrBEjPn
vTn+IkKnwE2FBK2PBo0Ml5vxaBkPc/8b9KtBopfR49+01ZPS3UOgHizTSP4bX/F3nIJPr//81/t9
2TIJl9b/zymYFEoDKNjI2Ggxv/9Ce+yz594gk6qZd7j/8NxApgM99v63kPH+rRmpWZZm5y54boVB
ptqY3wVM3mBkW1iYkT4AAmwREJPGJ/oCAPYJwc+/FQRjfLDnkRu4lGxvW5VvkzHB39vCHYuJLHGy
uR4i1pCU0z9BPj80hYTJPOZvVMQMlPf2p1fXX7zLJ9/kVtMLLH+3qa5/xsHFaCquv/epb2V5plp7
Qd3hk5j8tGCUhQH4t/ZmcMUE/WtvBqtHp5JzMIasWFVJ+RXg50rc+V90ln8rv1PaIqhzAn4zLpvW
5ZkdnFC2h3mzfkFz/USg2g9u8ISlyUZjKg0NFVO064ZIrWPGeuTY/4+zM1uOG1uy7K+U3Xfcwgyc
tqr7EEDMDDI4Dy8wkqIwzzO+vhdYWVVSpEh28yHTTKIIRABn8OO+93KK452ytSJ5MUj0INS0LSfG
fUgLb12998aEMPQiE9RWOtZhMiOKl5/LVXfRpF84NT78aCcTPuniSQ58FMcpWW/axeJV38Ae8Ivi
LG5/UIPelu0ma25R++jmoQChbkKxkEoLjEO8SDhDcBKiK+CZl96oxvfsu9Yp7ofXkZNMEGBqU5ec
M51SvzeEToSMpZ22dS2jdG0ozY7qW/s9Lvvcb/q3sdnnVW5VExfW11KzoIfP9z7viRzR6mNFl4QJ
slF1ZI1jqPut654yfqxKj8s+rPi4o+r6qA8N0iDfu/SJOJCOeGo2tTgRs2YvJ6tw+N5Kf8rzCWgn
kPndOO6V1+k+//H5h9X+rCe0/kbzCVXJMkaL5VhHnYXMozNmGi3pk2EKKVwnF2GqEQJ6l0Kaa9aA
QSrqi31yVuiPlCAk6UyPdiHRRBHRFkvVt1QiVjGdcsvpR9aBle2H87k6H8pi3SkPsvfclVdCldem
dBP4HYKonTKZ4IeZTKly9fnX+jMXwrJO1htLjQJFJeO/T/rrEVZJX3X0Yqj7R60on8OCrxh4w/eG
6CnnZ4yN1ExKhpIVXUzVyrLvPv8OH+xOlvb7jNIyvc0UPWS198/yaD4rfH7dD1Z762QJMPW2gLXJ
s+mknIWYLoySR2LJpgP4V4DY9zH5hx3lFIHYRbImlwZzIFIDZ8ous/xM1m/y7qlJBFlGjwLyttPO
6vzMSp6y+oJtPc/uS0lC6BYvyGKSuk6cvHxNuychXXvWfag+0l7dHEnY0lGDTuj1XLWUwOz4pHby
ZJWXbxp1Ujphm2rBdn4bxndG6KJlXtiUbCKxVoAvWWXgNNZBbddWf5TJI8ovYXRpKK9ieiT77HTB
hTIcJ3PuxXZMK3EuVfshOg9zZAd5SZHxqSC/Y5bV0c80dJEoePwrcIZ2NdFjN78edNkt0rvO25Xo
s8XOb79wfX+gCbesk5XQxBTWRC1MopnNwWEQ4ROlGtia40Ci30T8KBzDV+i4kbsFJ2Gd5Lvwg2/h
5+gs+/tgrAeRSz1Gr/1QHnxv038lpf5gkJ8yF9Xc1wMJ/cC+/WnfFF/s6R8tauZJoDSGUm53JXL9
rLs3aC+KFJT0mAN1S/dx/tak49pqNfiKq4zmQpYnOkxTkfAtt6i3QbzltN83ayMZSRrysKlqWIZ6
8PPpQQ7rC6FnqA3MSzsLXMiCa4Xk8hCaW3/apL7mBGl4NpJPjrWzlN4sofaVs/ujZzVP6F/Cv0ZP
+myKFWKCHQSC/nsUGusUo9XVVLOrgMuG51Tjwq+IKfNS+4clwJy/xS+fdm42EKcpI8YzKMv9wDix
Matv7oXmydoY1n1blbDn9uEEg2GZRl8Eqh996JO1UZFSHNcF1w381BEdmQ7EJP33eidap7QmmXYd
qdwCLVdeqY5+77RxylaqJTWrkwGviPXg3Zgvn+8RHwy1U65SbPq11CHTmdkkdeTW3zxxnZKUzL7O
vX5+AtPDdP4V6eODDc04me1pC6dd91JiOVGuK4EeHQ2SJSOTsBv3e8/jZOrpEQtKn2jDPn9q3ezt
exc9CVIiaMxyaDPYqofSWpLF+d5lTyZeWoUcunPiRFSMlLnE4+eX/egpn0w51fArqVdVjnBau7EQ
AKd+4Vi1ttaSrwC8H93iZPbFKmxNGyUuXHmKEm+deRnRqF7EX7Tr/CDUPSUXtXIUaJLSsH6O/dng
dwuR9HubdOaoHjHzfC9Mf2dy/bLuRYnem0MMOVdNkZlvROOvPn8BH8zJUxCRWupdO9YKnvo7/0b6
3sA+hRCZek7BVqZEYCjelqQ+nvbPP+0HK+kphcj0fNCb82kljDcxIifiqzzIlp9f/KNHcTIdVUFL
4RS345yt7bvtqH3zaZzMyGKMDDLjPOK6Xo2zXnzx+ef9YOSdoohAGJQq/LCRlnCIghvA9TGaucty
jJaePn1xkw9mj346Qc3Y9puIm5AWnXUd1Bd0VF9a/b2NRj+ZnZpBvxC/hulglnW4MHXFzZEbfv6A
PnqhJ9kD37CVuLV5oYYHDQ7ywxdR80fXPQmabXji6TjymVXD7V+laP35x30/Hf8huDllAulNb4hY
9MNexhM2wgSM0KQN/lkEnVUafkx+h+IRX1GNV2MsXWmQsXBtTTSXsrowKWclOWquC1O1EQBj8yiD
dVRoFD3TdT/d6tk4V/r3ga06iCVnOqhWBLci1Zf2aK7ziaystlbMziVh5uggNLzsZXZHSLGMVOFp
4pBFN4czE2DfMCV7XW6Qal7XSLtDk/o5NNnUeqZEv1Q4Zfmk+kxKLkGSradk2KpNtWzg+9mZK03m
WeKPWxHx4/bNoJja3E6KvwpwJnXpsYbn7+lXtooyIVXxo94CsENd8PL5Yzbez4t/es4nuRSswopC
bNpD7m7w2t55w62B3khCQJnb1/nI8/Ge+khaq0LbjqJZNXG1G2uTGsbOakbq8v0mtQ6ZB7kcfaoO
uXwQlMqLRWf/mLMScb6rLMxEar6eESSDtoyRAfjyDqng2tcx7PDTcboo4x+R+oz1AYfDTUbhMNM3
E7XnoV0NOjqWyQdv6PZl6obovMP+Ncf3BcLI0et6kSAWtoYBH9BGV6JVTHVjQpSUUKg3ftA12uz3
WvvYJWKd2v3aCEiSoNAeX3L1JaJTydBvI3QZykWTrCSB7oaabak4VbEd1J+k6Z3ebG/jOrsopGY/
xhSVOiqVmJRrLXcqJGUeGpNYgwHb3401SunuOCKZ91OeRHRuUZPDoIZGCgpaCHZfaq/qoEQDpm+S
QHeGUbrKGzSfz4oyLloOm0WQr+Ipvhvo/52Ed/k0LPNqr5mrXKZWD8+xVSrX4od9ejfRCrk3+ksJ
B3mp88tq2KGQlWRXQzDejuqCaVCY53CwFkOxMYtmUdWXgWw7WdguNf01Kc+M0XAjM3O0XrnP6hKb
Ipp0PlUXai8mGHdaTW1CAXW979qVPNHZGk9KGtRXQ1nM6i/NqK/GrnFtnBStKrnoNtZDeEQ3baXZ
MgFQbkmK04fdtkOF71uJQ1vJqaDtRDBtJQxW+jkN9twEObowYhpl2I7CRzC4dYmSpfORYs0FxqWq
e67uVVvFq1ddb0I6FTsFq6fwBjxV6TKwmk1Lra0Jg2WCWCGuhnVp/mw6bxWGYpPB1lQD7TXzkU5j
0PIp0NqpvDRD1c2S67HSZkSMY0qgfavkPFF/hNZxxMpAktQhHYI0VdA/L3Vsq902geGMs+9w8hAT
PSSiuLQnmExUUIyFhB9Bkg4iag4Fhd9yWKb6w0j73Sk8s8DftRsOQkfyZRf21J8p4koJ3gYft6aC
JKFA2W7kzqDfyH2/E/GajBJ1UW9toLfg1ovBX1Glg8HhCDToyIJETQuHQ6/IyMUyRJjlsk+mm9bG
EFQiG5X1RcYb07P7ariXGYlIowaKBF7nOamXI5VKF7UvOdUIg4S2L5OwFlp/D/e4DgMnHrCYpChT
p3TVazsZmYPZBMjZqFoWqH0TTADPeaxhK9yWkbYILI0+iWD+UpyN1Vk4DisoUKAHl1F8Hac2woG3
TrMXdKhR6p2UYU4nTzR0vPDOdDR4QZp8ZeC6xrgDPlwFn1UbT3WergKqGXZ0k45XtYzA3BcOLwON
1V7FMSwy9PaCcUwysonvpbSCTKThxVA3SW9f+oa47qw98q0U2XMR7nqI5sWwMivz0LJAW/WDlOAJ
jPGKhrUrF8CaI0IriFuUTVDPJkG8TJqHwWB+tsh06DjSaW8QGx1VxoA16m5hPJeoW5vhrhmytRxa
1F4vYxtspr1BHKQ0sdMG9I6czY9dvMunC4UtTAnv6xZVfPQsTH1TFCZyw2ojLJnsXLfIsXImRreQ
ZCYdhp8LM73MY4bxYCxsdP2y2Izi4Fm0a6stiNG50zW3toJ6E429m8fBmxwlOz+4TqmvM5fmDbE3
EEBZ93qfsURmy6nx7z2qXQ2y4FSkB9N/sn2k8Ay4Bv1cT3+YxYhoqGCKyvZdhNIjo4VOHk9Hs5Rv
UzTxY4q9eMhYlyPxlEqsiMEQV+tkMF2zGZzKIPdsVPlj1ZnbTj5DlBpAi4HxgHUYAqmZrbRw33Qv
SnUIk4MqP9r9sIpyduWBomQ9I3P7vaqz7f8Ym3JbF9o6jq7QGi5HLztwAnB03hvdYKr42ihgMmMD
bAT62obikZduFEscKvXQVS8lFXm/dxrg9WYDx9AvlqO9NaphUVq3jf1EbsmNws4tzTsj/amZ1130
SN8wV8dK4hN0tNmLhY9hovOOWluXVXQsatql+NdRdZeGK2bUuve4mpGEBz8ejz09wUJpF/cWWjpW
YDS4sFUdKi4Y8YxyEUc1nmB7V2ey06eIB9I6WrbRlZc3+y7Dp4EWx0TmXaLdNIlMOEyZQjx645Uc
Z+hwEbD4wY0/XfMxXBnRkWx3L1rnnVXypaTf9uG6ISeMlWoI+20i7SyPnLA4xJSQCkTsMy4lHa3X
NmfH6d5yvHnhmKzSdjhrLKxugvlbPnhC2Q4BVdYaZafEYE1kGb+MtzAo0s0tbaVwIBTuCdSujPYr
gt4HTAvrlPEW0DzRwxDT78V43tSKG7I21xXO8PKn3kfrjNCqQegSVhlNoLCz4x+g++/SNyWnD/C+
hT8nNb2KPTY377pKUzc1fOI81c2ZnlFO3tHeNm2H6ArDe9g4VSBtqjZHFS7wal6LBGVolq/MBlEV
wuDPQy7d+CBkfs+p/nJ+zZugjYugI9PboVdMcL0DrykvA7Xd1FLphizGOI03vbYui+nMVh4r+wca
2IWamK6Vd4tgwnuJEatA5TFEBo7sCzqMLCZsEf2EgVRalnq7R1YYDpdRkSwLkPNmfGwzTKuRuq9n
LWFBgEqpr9FxxVuFk2Q3sXLZAD6Ymt61c20pe6PLWfVHiglVxNMq9KFSUTQYL2mYvsoxcobbHp9Y
2BwNVEzaSA8i+bYDzWhhJom8QxK8IqU1im7Xm1cR+1TUZ0ufs6TdWocoRpFGNt8jssLARp0hj2mT
2GOdrneQgpRFWoZYylcVlvue6nSFKIjlYKqepnIP84dICLuyld/LEuhrUokzhraVzozSv2pYuEac
AEO9EuVBGOdV5TbhpZpPGznajrz3GjeX56MqlvKNpvoO4jTigp1XrL1kq/a1Y5qBO7GcGRZ6TswW
to44WymWun2RsSjLZbtQm5xVHMknRiLtWW+v+vQqwH9GFjafU9XhZYFQDmKGqMQqjAlA7bVk4lPT
5LMwOZ+kJ7YMFJm9qxE5Fd3VGFEn9Veyd5jYPKvy2p5s11fX0rDor6z6UA7TwptrLfLeny7V7MZS
jkZcLWl2vNApkoftobUeanyZyXZgWTMJlw2FkTzr4uEJxLz3KXyygU3E2P7ra6+/k+XLwH/pqn0Y
3Xt4q0PGQsr404zzwn8RFV4qLhzd5FU4d7wm1mDBtbHuU9Kiv4Ln28cAF85goVumEdqyxYhYpfLN
kFzm1NUtOg8gtF3aqboVqrKyTe+KptzLWOxphGHH1aookN+r6lmTB9uM04+HRDxPTJRTvB4xUi4o
7/L6KfWu6/BWScUOkxBAQO3GG9oHSS72CVM6t14nc7js6P1J5wXavLkZjc9q8k9tfqM3rBAyRoYg
33moP7WQB4BbOpT8awReTo1NtJPZBMbLPPVoVTYsOu98pHtngdKtfPaUq07NFxVGDGHBL9BvDQC1
aYhbVo7P9OK2S9bt8BDFo5u3O3Blc6NQwlZUWDoLo6IdMqaiVlzSdXjBJMMDj4+Z1g1M9mclumoJ
L2TevrjF30XfkaZ/rry9RlVYPZIuIdxfqgiJm+lg6GdhN6xtW7gQQBp5P7J/pPpThNNhEHe6/abQ
0s8M86Xf5VeW7t9mmLVDMCMwUBow8G7rIY0P2IFizp8+bO81f6kkQB3GYJ0qr14zLu2BMABVuFPp
Gz1Yj32Jk32vUMRMTM6+9X0c5RiiY3RzLaZ2MAxdfWtL9V7OaRpTBg1nZtPbTITXeVs/BACyTdHi
wQrWugBkQJXIxIPYNeg802bp4zqo9fLGbMUWpv55j6vfGlG1Jm5qgk9TMN4pwulpsRPNR/GeUAj3
f2seDcz/gXc+u2iAp3j2qhkEtTmWcR+3MmCBdApWGJpKzgD9HMzRVk9IwypA7pv5g2tjmrDqXSif
qfndQAJNS0aMIpMTe0TkeDkU074qJvqEzO9TjOus29Tddt6E1KT8GerJJvI0B8u5Y1cYIvTrkRRC
SrZJwpI1Jb6L4QNkxTZskUGbm2HY1ZF9YekpxtrwoGlAchNEhWWzDPx1BHTFrtMrT9HXDU4Yv2rP
PV3bwU1bjwHSqZ5mb9WwmXR7a7Xyvk4Yj6xINiDm3niUsP14GQtUfeUj8K+qp67yVlaKvvmGnj3F
6J2NmXWdxP1GsVEeAsL5Yjv7cxHqfe/+dTOzTB4Gnun9iLEQX3RQvX1+4Xfe3J8yEyepwl7pzF5X
y2Fvt80ti9m5B6ZnMIlDNcAQ9Igaif/tFNGn/QaugRjEdDCX7SdJuYgHeyvX011g/4yEfy68n59/
qPnef/pM85b+y7etJlGinzfBhiX6IiYImiXKfZG7n1/+vW/6n65/kmHUY7vryoSSXiFrbjPJt72/
y1RaFfU/Q+nabxUK81ulR2nc7Hr2xHaMzhPrvPyy/e47kO9Pn+AkBwmgPDcZg3xD8igTDnt1TPGD
lEuUZDuvF7gu6DKZXwz0UQhxOtfsVanKLpOdNcUeqesAVcFW5e/l+rWTtGWAESyMKYzvA2mt9LdT
+EV+kd31g1d5kri0zAz/BvvVHvP9oqTHLtk4fIkbpBHXHJ4xh2R7AiBaeSRORtU/C1/LBFC94spT
fZ2zo0yB7paY1NgLljpW6QHfQpJx/L3sikfN11eG2a70Sd8FRbcMpEcdhXiu2Rcif+iLzhn9cJmm
d+VkOX2MG67Y1vWZN95lTelCNxI4YpXmoooiJwUqUpFoLr2jZu9sVlPWNKcwz3D+leV9LLek12Db
NHwGDGWs7nWOISieHKt4BBWSeLjZdk0HkVt2UYG0qUXwiE1eau4DFsoBx9GQp3MmwfGkejFTBsq2
IKp4jgOCxRihLgCNpMEZGtiHxhy2ko6ifyZ1LO3kTMhLTKz6hF2xPA/ybT16jkGKUCUPMWjpJgLE
FXMsyBvM9MpWL+IFQDc8qvl4GzW5W7XBFmAqpK1HSyNsD7dxuStIsdFqKfSfp+Fnlvv7AqNPGaCf
xsUIoUXV1kZ/JsBV5/Q1oER2Nk3heRWG7MbE7eyqvRIxV1LXH3CA99gZ/bW38g0F2pTFq8b6OjxG
unrI8p9aXm4Se3STdnb374rgJqymx7gn+DHxDZrKkiOnU4TsONj06uymiw9qfEAoCtzJi1ZifNFS
ZTnK0ZXVvIngVVcDt+iBx6UWiY+Is1a8qFTZGbKNVFw1VuFOWvGzr7NNI02c2R4tfY+QHLtrc5Zq
2hKeCQd53YGqtOjM9DhhJu/xG1XdsOpzjwRScobh7b3DuB8kjzbCgiDJl23xEJMgbmd7JSBFa4pI
I1n7VDkPpkND9FiN/q0h3Y9RtRfZmxXgqjVSd9DK5YivoO3FuR5ou8bXXkKNDATCDSG/SZ2G95i2
WrUBtrag0fp9hG8LulhbrAR8jSzVj5Elf1EH+aCYo54Un8o46hgyXk/U0ZE1vB78wJVsJCQB7rjp
K4XDB2v5KZcbWmumAhHq9018m9Jm2KjPBLbWz1fyD854p3huMWUcUoik9rm8iXwa5g3jV+fHP69b
6skWYflKqJPZ7fdDfWi7a3aALy78QXXrlIlrCi3vM4tMeQseovMmyGBA5Gh2nMlfbW/zqv2HzeVd
IfzL9mlYWVLHk8GLxclRxA09BE3SZbsIZEkY3Qbyesxs1pnQEbrtfP4mPnrNJ+t8NimyNc5fqwqe
NWuODPH0gQD4/OofPLRTWK4dB0E6tbxn35DpRL4f1AYDKhC6/sfnN3gf9H94Zqfk3MhrUNIaGjug
Oc4r9TaswvO40F8UnyQ9rXlDVtZGebW6geNtcp56D3bFkWTuhIfhDsqS2xaAw/xxExecaOX8RZjp
tsFvSfFuVXXKMoqSfUY0/cUn/ugtnyjZZHP0Za8YKDXiMDQDygpmftYn13Hw2BcP/tBAWfMfJ5Bc
OtAPEcP0sSSQZs1C6lF1FVg7a8xIdi5TUnrOpNcICPznn+2jaXlS7aq9SIEuZ5NLRHfIJjKSH/z8
ysY8//70nubF7JexXXIOVlqdkdBk0TE1xnWZ+kvR9FvVHNc5tjRJKRZ1nriA66H8QOPI8juBQUgh
qe1nGzvqnch8UiKUlLm2o9q08AI0qZGTWy9+xModX5czqIS0pqIQZtATVMYh3MOC8mtwWjJINy/e
1Haz1ILH2HuOjWKJP25TjPFdPg6bGLlxEh41ivkZbVZb8eR5ulOLdRaCfpiGF33Qr+gaTZZA++Kp
fDQ9TlbyMRaBX4Lk3ytJThIkcQaAwTR7o5L7l37931+H/+O/5cf/esT1v/6DP7/mxViFftCc/PFf
h/C1yuv8Z/Mf86/9zz/7/Zf+df7cYXzPT//Nb7/Clf+6s/vcPP/2B3xlYTNetm/VeIUfPWneL89n
nP/l/+sP/+3t/So3Y/H2n/94zdusma8GRDP7x18/2v7ADTUvwv/+6/X/+uH5c8rv7Z6L57//+7fn
uuFXDe2fwtY1i3Wwf3v/G1X9p9B0VdYVmkia836X5VUT/Oc/dOOfBoGxYtm2psnyu7Wgztv5R6r8
T11VLU3Iqi002URk+N8f57dX8r+v6N+yNj3mYdbg5tLeN9X/nR24LDRhY6ESmiILWzbfPUu/zJJs
rJHYdGSuhayoe5sWPYso9ujHGcrDam7gCIqJhE3b9Le26M8Z9t64rh4BO7qJYW7DPsea+IwafCFb
7RuggZ5OR7M6dxeTfV9NyXQ+aNlT3fCL+FVVhLSj1ZN9YOxNg5QiP00H15cNz0lChrqX9hlsyOhZ
j0xpYU20ru79Kl3oOoiAIk3xbE6kgW0R0MKeRGOYPMDXJsEUqT/8cUxpu1eZkBUvar8hiZa/gvGS
V+mI92PSMPz6xbUqA+BqAx0OQyU0CI7qvZ2PRIiUf0VsBedSEtCnNO+S+zrK0oNWKwARq2YdH6Oj
aYtNI/yzKYU1CSMtlrdiomW4fwV0wUZiTaE9qxRQdPQAXE6+/wDbYIJUAgkWLyHiLqvHELq2MIrr
whHaKgowKIqFPeqvACqKVRoYQCTqHrMpzGXHALvqQWjzt/3cWUOyImPRhzklchM1iuSY6mtE2Q2v
tiJr2WIaqHqHA7DpsiYpRUoelobVaD8LGspc+FNLVC9p+oNUSc+pBv8ztSja6LWsOKk/RWuhpT+i
uvYIzj112VRavhj1yV+rs49Y97rKyTo4996Uv3btYLuTnwtOCFG9q0dAOoNZ0sNON3rokNTw5EwO
D2lf94CikRALpVKpcdblTZNU0UVr00kJuyzYjTlDE3aVzQkrfvBLSF6WlLx0icxZFxrnioIxIMsu
apERdMmDqQuFma+k53nNsG2L8inpRg83MZUDpWzGMw3pNkCc/EXRFZx2o/WYJX7NY7RzxyiFuoy0
mX/Z4DxWE+OalweahxYqO1gSEVADc9hYwrocDaxISUH3xlLPZaczxvzawzi+HmJxa2gy9MuUvLMX
qZjU20x3QQTUuG5D7yg3pMDqYNT3md77j1pvWCT5AIuUGUwkSnBQd+W0DZ9bEz3/2M2DvKUZrFVm
CLQTzg9aJlN68sd8F9WZRfnVA8rW0WdXKm0NVhkAH9Tx+pkXUcP1BopcAZVPUMstr6+PC6ClFKsk
3+qWYVRSBAcK1/30RNgdUlPjMNRMOKzj3suXSi33C9tahcqKOj45PSWeYFGoQ3Ah8SKXIXpp15ZI
08ahTQV6yiNXFQABaslivio6kg9O8E7tpRw8c44niTeRl9bpfqZUcfmQBAoFCWUSTiujNVctOvwq
9UA8EtkUcMOxVV3Wxt7JcxiqPAdiDXNKll0wNE5kAJm0w6TdAgahxEp1azG0nr9s/FzbDgJegdQV
ijNqqccxXiMV1EW02vW722yYMYqddge0FVO7Isadbs+b92Dex41KM7tcgVhohT/Jz9ZuAwXO6Q2+
jtSOF1lVoBCRyAuICklEYDGT9QwSse+DyoBAErHzC4WStmmvx3wGj1V5eUigFW0rEY0Qlckxh8qQ
LtXO42gu4DcE0N93WZ4xT6we7IDvT0vABFS6S+ZvFlPOGH3OdmYaPvcSauQ4tnJcFR7PXqrGlS2D
qVS9BMFHOz3aOhCTSBdY3ruJU9lQxbxRaiC2ZuTLqgBi1FGnWpXYUr6IIX53Gv3X1iEU01RNdi/F
PlVMS1mBoUyrsqMltH1KEsRgJsiF7QopvfVMvyFR7H2halPYb3+J5ripYQiNe1J6VzRVO71p3NPJ
phwGkH1z9alEBAGMIY5+NKCpbVIBtE+RNZKwlxrzCfLHFzH073HqfHuKuYrCpqwotmax+/4WVMaF
XLSK58nHCLpxvYgYiL8EDH/t0L/uyL+firiBKQObty3T1AgM7HdZ2C/78Sghm6gKSztWcfQkhdFD
qenoSxrti4D79wDw/T6mzLy0bQxw3OYk8C6TlPRAmRjHrForIzDlbUGGPwg2n3+dvz0vU7aFqcAs
syy+2qmJxkMkk5dWKbDEA3QTr3LwRUriD8/r1xuceoTGFAxlqXKDWjtE9XmkX0bp8+ff4fesx/uj
wpzHQJeRxyn2acc0FOCm1IS6fWxJ+QfdXp/6xaBfyvrPInj9/FZ/eFwcpE1bN3E7mZo1j/5f3j6P
K5FzyDzHUtv12UqoX3Sk/Pv1FRnePGGoypexThM5qldWyBlK6SiRP51cAo3PP//fHxWIHkHoKmRD
MY1TCXShmKoiTXF+STultIF/t6LKBBOjV5af3+jvr522iMLQbYQitiGftlCNmD8gabro0kYB2Un1
Nb2DHqvefvn8Nn+fJYrgveMQIhrX+f/v78MSbYgXNKBW3Vxp053vNwulfQ2od31+n9PnpmOmMhTF
5JUohm2dpr58OAl5X43JMSgOSXKBqA/oE0nbWvrCzHb63LiRoRvCUlTLxPV+mlMaDalWRttH6YZo
Tk2epfA61r9ao3/P4Fs2NxGmKs9j2GbGvBdTfhnFnV75HmPQP2YRpfm2XYysl+IyTM4yudulYDNs
I6K3493nD/F0cOuWOZ+WWECZOrp6OiaCrC+G2NSjI2Z7722GUX9+fe33TML8vYgrbRkZn2ry3/ve
9Mv3ClFrj1MQRcfBR5fXdF1+qDSkEdVAlV6VvXaZjpm+qDvwz0hWGqczZe1JbVnAGyl/UOUeuFyH
kFAFNXmZZik6ftlEZmiExxAcMjj2xlpnmmwtFXBJjg3F1q0DKp4RO+07p5CAG8b8ooiBM9fC8C7s
TqH3gg7800w9Y5OrRv9FIfHvQ2b+1rqqqaqu6capKTf2RoiXpRUeyZyKcifycyU+fv5k//DmuAVz
1lYV9AKnHqkENp3Wm350zM4MTjRfgTdOZzHvzVCJ1lVDzOftU+l6UYpUGAoPOY8OgfZTan82gwXF
Sf1igPz9a1gc2XVZ1XXTNOTThi91GkFc7Mv2SNfBhX1j0Rvn//c5/X6D+Yv+MgB1W5USslPtcZCp
G1DDcD+/PoubyiV+zQfoFruCbNBoRlU0tqKT+l5kapFMVwngu7HaIkPKFMDjcbiBTD1scgiVbkJM
/6BGEGka9ph1Dw5yFvEKihsCjXWm+PGBY7Xfld1yiDqYrh1Q8iIMXo1aM4/CE+0uSCLPA/mkPspy
BHJpINhC8RXq2ypHKmdxViW10KvnchghR2hT1A84SlAeGvbeL0HSLVpKKurWkJN+mfFQzru8SW9o
IVegkBhm8K7m/xzKIV1PWRH1Ows7wbIyOo74kT2sKix5ztBrsetL1e00VB10q7T24QsRyyPjzad+
F096stLqtCB6DxrXtIvHYsCr0RVq6hTsgc4AKOk8lIMU6hr523wwgxHoECU7Gjp491qAYjYSY7nW
LD041ElJYkXr8gt7kMorK5bzZUa7sSczbuuR2qAXYGCYylu9xHMc6Km5s0y/WrZ1JlxYh5AV1EB/
CXmrO9vIWhfAPIoRYNU/aq/pHQSnQPSLXl4OpEyc0Vb8pWba8ta2OZBIvtavKnt8TUO0knXWPVpB
rrt63DZLkSBWp4SPmTCEj6H6wZWskhoOshjT9WCuoiKLnN6Ohr2PLtltyi4GdK4NHSb0hCfl6cUB
4GUGfrKjOYoNSJKzGbWENBCHPIGfV4Yd5jADAVKbVnzMCk5MCXJk3YZWw/kUKjGJnnaTd3GwVAoN
nlrWIAufO6WD6ZWtQ4mkdFsmlIAF1bVLxZK5QTSo0WbKmjulocdIKUVw/7Tw/5J2ZrtxI9nWfiIC
wYjgdJtzpmZZlmXfENZgzvMYfPr/Y/0Xp6w6KKNwGqhGo9EtZjKDwR17r/WtZiMtQRcXO+QZ6W1A
uxO0md1O4rp1oXJlubNcKOmCoxPGgFzHfOV2CawpZWCBn+9qX3+kg3PD0dJslkIAjhQZtgUtNEtm
0B8eB1a9j/12+OiK5aX08/A8++10MY7S10vYJdt8DJbHSgXN1VCU069o8F/Hwm63ImvdQxew3xMU
sWazMEjte7M8ZBOZKD7mlJNdBhlRFrO6893Z5jf11B3tFehB2A8PceVy9PDIcyFqhd6xw/8tKKLn
AIffASsIiq1+jg8KMfOvwFfERDikCxSDN+1hQLhXHJ/882K3+SUT2B2iwtTnsgJ1DOQZr06vnUOX
6vFcsnwf52GGWhzrTkFLRw4uBn/Z2pZTQAZArU4Tot7ni0Ox5628rwzRc2cc5PGR/NlqqJulYnzU
67o7DcIQcRNZkhNiWhzp9EUf3pjDx61UDK24IBUmQwS5ALj1Te9D5hEPlbuUqBFB24GsqW6tmQjb
TMcjCG/jnLLAD86cQs11u9iccmtbnW23jPgfu2JnV/2yW1oGTK4ZGDjrxeSQ0sjk4YWHirXxWqKZ
yDCwo5ZpONIB8o/oX9RVQesfeyqGmuTSdNpFqWUuoUWb8WfhfqVjcsuRgKSIMKmuXQqq60yhxs00
6tSIXxBRfIe+6cmfnF1QuIiqgOEP4Ff2o8reKY++9MrtgWcGlf4BHg/zSDd+BSNaEYARMpGPwTvE
nQ9eI4nDU1K0w0qg6y5O5ll7d0rjc0vf9lRUSCRz0/Q3g6kBX06qgsnu+2JjyYgeRg8Zra2HN4Bp
WHXC3r+nA0STSreI4xXwy6Rz1Y2x5vSsesY7Wg3pacitALtCBKMSdvLWL9txl7sOtOw5meu9Uxjn
ca7gGRdmuGG05JISw05m95b4ablOd7X4M9hGttljG/egraAWbtPY8JyC3D5X7grYywuMKkVUHQQd
to1fZ9W9PdGWKxKVn0q3dG/G0VkOcdO8L2kdXAepZV0U5K+tSAKUbHYFC7UKXwYn+EEC93c4AdXW
TRio2XmSHJzRjjblXL7JEczaIjX08t5ns8zy7HU2RXeay6J6sJtp/ACGlGEaHDS8HXcYn8a6Sa/Y
FhugCCFYudqu76KKs9KUpcnRBMmjPXj1vsY5tqU4+uKgjDqVUeQdqgERLv0iVNFr63YAm3eMl2He
W2WVHAaFOGhpE2szWdzXgUCS74kp232VRgVWLlOftDtH35mIwbmvsomckiG9n1zL3ycgs9H0zvZm
caLh1kwjAIYawjlCk9jaRjUYzNKqvaepXsHSVdidOrm+BkP2u63jY+jPraJ/sWG3AKbxrYntnvfD
OnB7Uy53LBetexKDyr4EVern6OUNYg87FJelmcVtn98j4SThq5i86a0rPPGULfR82hR+ME3fx0ZU
y0FJMx7sGMmdHU8fZaUYtJclmty0wD5Dh/pGD4TYRJRkDDs9OvBp/FEHKUvcXZiFhqU4WXEpic8h
8JEXaXI/e+q1SrroXY6TtVNd2N35wF9f025xUiiia76FnOtbL1WS7dvJj4Uau7OJpQ0mdUqvZl9w
6wbqiAFk5TBr4D5tZysHPWOXPcS+i1Sa+JXomI0Grj5v8mYn+iGB4ptG9yYY9bhBPbAcKmqM24pS
YQ+1nMiJ3ickJ2i9Y95V6UEU8Ru9PAPPvpGX1NLfprayCYyLXgVfYgeGim62oZtdbtKwJXwlKNHk
oJ2tvmhNe7tJct7hZV01Wyd0+4fSA5/f9g4oxIQ4BV9E8V74jlmhw/i6BFQbstCKXl8wN5EBNnvW
fRUiH2LNdw9zjlIlCpv6tit5r/t+1u1iLSLwrKLD1BMCDK/G5GXilHEu1lZu1cb8aUf+EKaProRb
kXjByGEPH8I+2Jx9NuMYT7tmHFoSRtJfKcavn7Fjf0zrP5PT7lg4/SXu+mDYttB1bpxo+km08cRq
wCSV+zI/zeD2Pxhu2dQV2AbptL0RLPKzmpT1c+SUfBg0mERcnfLJuCibB4dB+IamQguX12LOE47T
Lg9UdBo1nhqP2fE2CWK8Ggn09MQ30PSxNu7xI+Xop3A2DtD174dc/IyqKsWcGrWv0M8/tLOmbeLb
A91lzQbhv5dczXmZ7N2CKcfk4tpA+LchmYTNo48tzsv9wCvTGqdbN4+cDRJ7tTNynHGN1pV/DEb3
boJ9rZgj9UKT1vHcRi9+FOwT20clO3nRZhr1fKcNfclwqH9ZxfLRWnBMo4GoKmErHIMyntD3OhU0
QBeA5eDKjWFoDJACh1Xtet3Gd9txCy27gTyaWjcpRx7SRJvyRF2c3VTsPLeM0/B3Gfqx4+LkKLJw
j28t4zbfmSkISivHbo8DvpvjGGC85EAA3CANzWEIZHRGCWtvnUxAgYeabtIBm1TiNheVKQIfSWe6
NL0reHMS0sOYEi5PYvxDPjvLUS/gd+c8xmOTu28qJZlSCWbtfjq4V4AwnKPtNPFXCNbjplYU8Fmf
DWdY03T1GYShJgqC69jybtsAhjn5ltZzlBu9HxjjPCd2zpyxZJ6JTUfTO0/LNL4MvqsYV+AStmok
vVEBFL5ptP9ofNr4UhFNCrIuIuSrfyvHLryehkXjatI/XZvyKynsGWfcQpGQtFF1StZ8XkqlarfU
ut71g5ft53JwTlHh9q9mLkPg5n5zHZt62sqith9bTVFrs/fz0o3P6Vw9sOL0TnSBf5f6Y3afd9Sx
7lx9neOWZdO1krAkqz2XrfpW+z2G4riYiR4o38lY7fcYPFmmtJ6OvmRihjs0HnZVgWs0b1xmU7oj
bqNOkDBOoTnb1Rx32zxu5HOn1XIItM1ZhhkPoH6muVexzPBJ2mogUkiN7W5Ch3xPgsF0M0ZOdMNG
Z05IXMnSdNL2oJsxZ2DDxM1GXMf6zUEuZmhebpIGf51qa/ecmQZ9qS1KFPi6D5pHYKjOW1Fm6b6o
dcxJpR6eCiM0b81mPBZe7T9VrJW9b4+8kbRTk77kS+dcgeXbWhyZLj39xGPX8Rg2tu4vtvDfSxm5
+6Zk4FtFEoNjA9FqHlV0oEqA2Tg71ibUOI61ToKdWeQpJJ9gmySV3jOHqLGZkHgg3WE/mg7jKCz2
MB4Z/TXkejbmNaOTs0nT2pBoFn04hb/cBB1rH99DcI4TgkrM7BA9OGKy9VpqSaVH6xAX5Zqfg0NF
1ti7GHHB7WL4t3yZk6S5C8ORKddigmk3DlqchiaI3tQy9welesDZC9obpw7TU27s8TUp1XLjiira
SxSjpyYvzb2vYvOclom8NMtodtpacOBGpoEXbDnn1ujmqjYj5la3Sb9alj0SWNPP0y6Gr3CEJD8e
Gbt7+yRQj05sKvJa3HnaLKGTPSq7PrWU6DUdK4cewIZjWHWkdIsvjq8KbIQNJV5Xhi8jo7AD+2d5
dFQ37coOVb0qMVjIyYLDvgzNpo9NeKjF8oXjmMvA2zgb7pxJmO4G8cmETCqXxJ5+ll3p7gcgCndL
WfUbZZv0nNicl4UdvUVN8IXproUgs+g2IRGkoM5S52bEpvLospbObthER403+0ihmt5qR8+3zeLo
g63m70nH4LCkutzHA5FAgdvW+2WhHzBiu9gS4ENBmCH1752ccNtk6HaJS2EqjKduWkD5LimLWKbq
CS4fzp4Jn9ehZc/ccVh/SOxoOuOVQKGTT+2VK+bsMHbE4rK3yWsPOcCWk3B8W5Vu+1DKXF3ssnT2
BgwFGSyuvcu7vDy1Nb9fk84kMsVrmEnpQkJeaKbhDquC73WcfFiV6DZV7TinwvJDRnzBj74AP43R
4puLbAErCPF7Igu6K6mSmMNn8Mxxi/n+SCU19njJZDeSSrc09i4cywqCvtJYVKjaXT0651QC8NRy
YJPw8dLYCfel1AksCw8agB/ZgrGPizRhebISHHu+w7s6ahco08FIE7JzgstYOO5XnUzj0YmUc0yC
RW51U4FJH9x6m2ZoluYAs3i4YED2B8v5CvAWC3ey4OWa7HckB9m2hll0XaT5qwmd9jxmZtyqJZzv
+iaajyKbPgZvCG5NjeUuZcjAHlnN56hYvastm31speVVpbzgVABL3kc8z1viCmsMXrgJ+1j7l3Hw
9MtklLebE+l8R03qg+Mnzo8bB6ZimbO3ZgYB6GbFDz2SRVXU6pbnxL2ucplB5xf9XvaOs8nhbONV
chURGJxPY+KEyIeTxW6ouv4w+BzkGkQBnEuTfj/2GRkoIxY2a2CLkROH6LnHBqfXjJ45xNDojv1H
WLW0ieqB5CfBetB+5O+7IRhA6g3RKbDLfjdEbnqpoik7+AnRJYwZrMruzgRqyRMPBvp+fUYj4Nyp
LCueUOC6yMbr5yxow70ua0Rj4QLnOk7SA0ROvoGd04B3SHjzrE6f69R+gfZMx4AS7hCIzNksdTYe
8iJe0fNiuqnpbPKmki9Z21p7kRYd42Y1HenyywP9a3rqXiXnI+2wYKOrMuamclo+TyJbN1irPCqb
qIKhRzsySnY7O18r1Vjj7CkoWNTSIS2YhHObdD0beCUF7cHV1ycj60xW4i/VOdCJ2oE80xw4dmcv
YpP5hUtOis4eq5Qaymu68hhPpjlbk+mOHSrZUzFU0cltRv8w6qDdk0jQ3/AVyn0zg4bX8WST4zz3
P9PU/o5SoN/6c5/unRU7Ek2FOKR6oGqIPX1Mm5yje4g6ky4Wp/ckZoK/RMV10MX1UxWl1R2zYbDs
HJ7sJhu25D2RizOhZwl0Wp74nAGZuJJChRYq6VoVaaw1cBrQCKQsth3ZDHp49fgX2xsdlJwUkDvO
MQZljR/dJmbJKIgso89NllWH0poChKJddRX1dP6nHiVVHHK7865Jcd8V3ksQCfmzX5TZtzN+4KXD
ZNU1yjvBJw2OxAV7bNheA683Iuewnh26amzMG12PONNTiX83HXdd20tCCE0Bmzi17xhW8Bz4KYkq
aWM/1L2PUmbpBAVmmBwnEv5IkhTuIQqH4DD2frfRnuLbNLo+psswnNwoHw9N4n9vtOyPJX2x+8Zg
Sw4SQgJnydqdUd/cpU4yHqtwhj1ir68qznYHL2ntPXIKIl8dF5p+476M7ZrEgf5mgxof1VJp4odI
29VZoU+5QWHT7UI1NWfiwl2kImN+8PsZ2VKM7CGsk+wc5hldiNTPdiA4NAqOxD1FmjlOVQz1njXJ
rtgXMO3JgziQZNa+Q5ePv5DKDPqQhbphlM2LNFmbyBwXpy3E2MMS0+KYjrFVE14KHKPreH0MuOmm
btAkNOTyOhtzhL+eTROgBhCF3qMsrwpHSFI47JcsbsQ2SkOffNkeFepEMgitFeIxYoJIY4mPyEXv
cS2FnC+kEBXHkKPQHhl4fS3BDQD00iXwIIKqHU10y5Kj4O2J1Nk2bmbfx8idTlPEe32xyo8lygqC
16bhUJU07JZiMJdUZ/R0e3yIXtTnR37I8DSuBpPY6YJdvTjWC3h9f1d4hB7Hyp0vCJyqSwKEj8QE
9ubFihBB+bE4TEX3SvOcfJyceLnImzgiFDWQ0EWmDo5dXk2DBWNm0Fm67ScPEY7MaxrD7bMAbA/+
pVGgPdMQtgJ0lkgF9iOBOnBRMfsaq542GRXUxta12RZ+YPBcrxSeiuN7zqn4W7EQAF0r68n1aA92
Xii2dTQJ3g9oiyLh4avxOxpTS/Omc3oHjI29/SQae1OmS3u/9vjBd/i8pqVnPqa4h2/RCEaYqsKM
mAxZdMqKgcQx3VjfQk4M17KlN4mKlpKBwz1sBKEPLb26xzS7F+VVlmrr1S9mAEm6wxWZZNxbG/QL
jcyYFhY/rlaWuYntLDtYo58SjjJ457nwhicnDpEmJmK4mhNBHoKKiAWcy3GbtU3LN8/X4UNvsAYl
9S5QWNLGzmN1uENyNVWetRsLRSKbXuNDMjRobW63X4am9PGydz5mpZxIULJsrJ0kS3lrWRXB0bNN
WixkcvauCnOxO5UO7dIi2YcFCqQAfEuf5/ez1X0jOJMpwIQRM4txwC9yagF+0Dgp/al9z+pgvAvt
lKjbiuOsR/bQ0V8S4rhDIAohhtcqLyH00I2u6NIn2H88mrj7UlLq6CGqvmpdyl86FD5kjgkwxRxC
JZ182m69U4nbcg5+GhjKxyadbBpTOWWhWGM3Z+Nf2dOy7CQb3jGV2BomDvZb2q54Ay2THZRfZtdz
Kt9iNyd/pHOU2ZgxLtDIYRGdISxENSEdZfR9wOd2OzhUWf28qK0ISXriwcHzxZGRk3JuP3SpSx5M
69Evo4kQ7aJ4rAi7m6H2J+50i2wKQX/VLd86lu5dL+oi5pDo+8gT62/NSCizb7f1k2aYpxEWhAgo
mFfwslFOkv/0UyEh68TTnUvBtSEKfTyF8WLtnC6xf/hBIX5xTPzu4I+9Zf4mfgTzkj6nbjVgQqDX
enEjINVSevFjQy+OFGHxRAjXmlTLGaH2/IMddOqWhfesOmiPO3saiicx1DjN/mLeDMtSUJsuxTFv
mLHuKpPX/n6pSWOyBtZKkVa0tVvPueOU+c6GONyFKrG35dw/MkOMTzlvApq7lA2jZDI+wvFiAAZg
1Dipuwt6nAVtqqGKdIUNPRuAV97JdzEl+RXHS6Y7TTjetSLhTNoA+Yg72ohhrMmGbaZX5CfuPnaK
+DgoeyTUMreta8PwYecjt911rJT7FOcgT4YzcpamBwBcmpoqbeHUCjP+tMmDpZMQOa+eGwqmD8U4
3yWta+1rFcuLrTA+ixxSUmHRs+5ojLbbImbft00gfi0FQFoSn/JHmeXpl6SJm6+udvoblRULaV9i
3Nld0H/vmdVLL9nnPyx7Xk5W2o/nWDQKetNMZGuShjFvp2R47e1cn+kxT/e58FmW/qQCot1IYMwI
Gf8WJOAg1DL0VxPvx22TEleVxr51Uxkmwp3dn6RL9rrPvGvPYaylOWWl6capCDOraqmu6rHujkRO
9Th2STWvvMw7FiXIlyFakQ+wIc3XwfZTyeCMBm3rxTWUAALyer+3j0jMIQUNqt8tVet/WPClDm4V
ru9ozlxy/bcyqSyiUKBVEKLLfDqrf4Sqt0+2TN9nlS0XJoQvc7A8+2n17lmCVvUQ+2oghC6vUEa2
TvXVH4IvZNSRqcJSzY+WhTJ5mvtu3graBc+NZev3tJEGC31EyGCYxYrygf4VkIeClz7xV11eqQeT
LwXzLeKpsDSZabhJfEmSMMmnN3ymZdPMKTJsWTTZ1vJ8VEoZculuCSfORKwXNBdphK95yWbSZvmJ
jvAdx+9xqtJr09SglrCOHEobGWcCDB22l0hv6XIsNVEzY1TufaaQu2yN500hDHyrXMvb0nDWW/px
zVZGVXuADy8Oo10yR4xhJOiwj/e+FcdXISLACxEN0SkO6aAMRP5xovGybTXZjF1K4FcF8xBiyeLx
VDdmhVkV2SMHMkSvjR4Pc0CckmNTRetQBvtUa+9Q9GF0qIpxYTTPHjDkS73Twmc2ZwBxFKMKES9L
qv4IfPQYkeXnwdrD2hm6u3GiszQrwtu897B4SK3vY1Mb3uQxvTfVrMGfQYsjOgCMkEZa0uGGbErk
GfWaKiNyF/Llp25a8U6Tew3w4r3+ZWyJnBqGaF7jVftDnPUTJ4eCXAwRtzd9mDOAMhMxdz5SOK/z
gCrPZCprt5fUf3TJ5y5556wtd9NCmF62FmldULS7JKJ1oZjRbAXAhpPozU/fjjlmFwsZL+sOn/jQ
4VAN94N5nWyJjbMVLs2e6AvvPf0crkYC+q/ZN+46oHS4CHRLGhQLGVikcAIxxZCUvavq3nLXy+4V
U6Z9MefuNgvs/NEMgfOS9cX8bHXO6h6e6cHiH5a7bsQZVNRjBxOTFrKXuS9OVymirFfUmouvspGj
vFpKcJl5YqWMbjyGkRyIRho9GEI7GDwCf+oU/rRM1cRAmSCj73rgQ7s5m39M4Zopt6RVfw46d4Ss
MGVqM1OE3A6KtOuMwqGWkGmE7bYH6U/9yQoXuGDlMMLyxt6OtF5vXZJbXwyx34LMTQieVeBNd0NT
OzvlmvjKjZT4YeWaisnp4JU55QzLwZ0UxlU5nD3OL08ex6dtHBEabQYHxYFvV9+ClpWcOsbsjKvR
wIcCDr9gmj3EU3opRC0ZPCK9XxjXbntLETinAQiBNumPfJr5aKzBP7giFN/asqE9LkJ9SY2uv+S+
rZ+iAt5GmA49g3H8usnUv4YzWe+dWxbbVbu7Q6Y8XsV1Vx5Suy9Q1yfxxVo0v0cqKZo8JtekxQ+t
0++82uRPlsnTdyaD/mscathY4Tz+qusENlM9TMditrMvqQmDky2a5HXOMrr4LecZGm6Yx0JwGktY
Z08ek9JHhoyMVEcLIwGp3bbMEKmLu2FNmJzEiBpfLYl5oB/OqFZ0g4SThT24pjvAwmwxvwxeQZVo
fBghNdnCgyIMj97HsLctBe5BN8tujIH9JIM2B0fltwqR8t1s1Q5GF/VeePhGA0X/elLkdKilSM8L
nV3GUNUqvrGcNzEUK5PQE7QFnVe4ioKMswl2Zl2Ij5i6fzMZK9oqWXmgLKrNIrC94RAcE8fdjIWM
Oa3OmHh6+Pa7KoJpHLNwHrN8St/pzBGh59RLcs9QEZk+j8txHCr0Mg1ojpwlHm8DW5pNpdr4Nmeo
Rxt+ERDRaJPbVR6cuNvdA7gfWWz8Qd4nQjGgrN27kbIHsBH0lRVTMh7DgUd1kQhFKILFXgrVnKss
b/d2SzQo+WoJHiMi4HhQYhLsd64iZnDJiWja1J4NLkEws7hOSsmOTbAuMdxh9U76MKYDY6krt5Lu
93jExG6inKimfK3eKFIODAIY2HmR2DMgDi693evdyKgpdltrNXeYBi8l20kdYOdPoxgzefiRRDzq
ulLyjtmE/F5w7HJ27ULx3hGmuGXOgXQgdxIA364/mee67ruTtDVNB1ja4bGIFS371rZus9V4SrHX
7q2+c5hg4bOpKoJaD6EysP3bPv812jp8IdaPYMA0cZ+DLKRrlYJzhBzI5CH3HieV6m5L6dn9Qbxm
/1MWihHAFg5PrGZw8VlI2Agdid6JmvsEFpTHVBguwN4ZiiunMXdalV/7KPwhUCFU4Bn+Xdj2T2Xe
Knm28VcEAdLNfwD/g0YsCZvbPdEc7TGY/qPKHUk1Ng/MemhdmdLpT6K5OLGZ5TtjeGez/Qw0gf9A
lP7nxw+Q4wkfkpBEe/oPfSQhlNMAjeBOzPlNFow7oqUO/36HPoVBkU+FaPYvI4Dt4Qbg9/ldW5gN
xjiR2za30o5s+koWUcc1qrKrvO3x3bgFceOLXvaR9oAGMfW/DYXIdnXJedlKu/xjGP2FI+sYi8sY
Dc4+mOfkNGuSNaWIhvsKqcoPCgKmAF5FBfOH1bV6mP+uW/zr4wceki188Ur5nz5+LkVbz17R3DJG
3IzlXTcdE7zyvf8seFAryeMUd3+QS/7/m/L7VVepM40IDCnCU38R5f4myBRWFDl0evvbyO0IbQw8
GqbEVSD/TMCIvgqbzkuudb0tUyZfRPSsdwjx2Yaig7bbQgW/1MH8ROfJOSW05tf35/QcKg/PWo3V
CXgrfWTMGl9iGigHi3Sik3Ach6lG2hdn1CTuwU5IJTQc+LZOT/3GfHTYLYXNfCnozjmn5F0prWDL
5Pl5lEO5wwVa7/iuFuqL1jtVlqFrCV4Xpxit/rItv4az51Cj4bisoljqrbbRH1EIsgHiDTyG5YJm
jkzqfT7E/ZWX9HiJvSK77XlAvphhaG+9iVVaLs1TNof9XWKTSlnCCYHsaNch0qY5ajYhmh7wmrO1
m6f6jWpiZdU23bM3WWjPsKXvWqQbO7K0/bP02wtFMnV7nFTTxdL5B2vVf4hHn/m9Oy43nl80Z88O
ppeEeQQ96NH1DsbYNauR06DR1OubMcVc5vnBL5NDZkT5DxpXqvzQlXSSGqeDI7P6Xud+BOOD0uOh
rqPMOcxFtpxNyxmzxNq1V7NbXILARDUDUTt5wiBJeNtgzVsqwDfpNu55WUVOBifvpQhtt4do6OHy
DGe1yfjf3MS5YX/lFEMRkAAOBXJKEKVl0seugg0wefYIPbtGqVh04Yfv5vF+au/sBhp2gq0piq9M
Asw3hY2ym8VU3cOSsj+kW9KPnhmtAT92aQKHC4LTrnO9M1Idcx1J2RAhCRKntiBDBVYAz8RaWzA+
RfpV4BL+Rnf1IUg92DfeQmlvg0u2yRo6L0rCaOmD4sipnWrEZB0WxFBAdpRd/pB2ldmLrmEk7jcG
bczohPpgfFqvG9sphquevuWOLGp8fXgrXQJ0yco9ju7yNlr8dyXrL9vEU8ZkxJNwboeloiKO66Rm
NhAPL+jDeXt6C1m5mamunLL/wfAk+RpVI32eDJET3orotunFvEvTNrlpPIfuvzWK3TL1uGniqiYV
PlVwVPHYPNTWd9N967eJlMsROSlGwDaOv/qqvrfa6jrh+DMWYXGTLAPSwDiH0bqrnsu4Uz9akOdf
oqZrjgtpQ+faLqbLYA/xbTDVPjGhguYen2BhIJJD6yMlzr1KTA+TiHn4N6Bsy9dSUf8s3am1p5bp
Xwq2J8FTwLDImx+ExzgvKsPvrZnfwk7Vr1YLOia112EirUofUDmkLcY3iqkfiT4Ns+IttoH8TK94
ughA1AyuBo79XTksBNA7/rFtBojgEuqjBMS8c9NREhiOtrTQ1AWAcxd8CW2QMN8OLIchZRCqA2Md
eROPJrpErvVeB2RV4kT9iBAY7bocYQsfIfyFkKY+zBZ0v8lqh600+LON1/wyI0dPN4abG0WrJjUX
3imv62A3OnK6SN4w/NSJizjOlk++5CBOjMRPl+rt3W4jeYkyL8EyXOobKw7aK8s1oHGVbmASTuO+
7qbguupyDvdB020mBwelkVZG8x9DZ6Fr+sX9kkb/iXtFOKpW+PMc33eYNOL8Wt0Sf9vx7a5yBviB
LCAmsN6e3+Xf38OfXvX/+PufJf6yrjoaPdVDnj8ENLvqP/j+Ppk2A5T9mPxXeyFvCSqxT+/JJAhh
blDI3DtLeNXDuXP0cMlHbx1dkG7PTLP8Y0zc/3ZN7QshA4mPivrr93u2tAB4I6Ct9zKOvXmPHm25
E2GZfIl07b32UE++tj6iTnj1HIP+/X7+7l7BHkYps7o/NCNKHcCT+f3awgozf5lR6TflMZn2pBP2
2R+Ky/Xj/08RsF5CCV+u9iDpYqz6yzb0tyUBfiG0DeTRW1z883u77MJuD2T437/Hny6yrpu/XWQp
8kqHiotow4wNJu1OJVsQhf+3q3xa3fSP8jQrYE5x9Fmm21BuJYLI4T+5ELlhgY+LUnPHFLdLik9r
EMHaYvQYJ7xsk+EQAbK7Tc0Y/WGlf75jgW9LfJRKY0GlPPv8y3eZ3dVCNMs9Q2ZYuYvJjhlkYniu
CsWkBC3+7/fu9wrUt1HSe1j3VnfyalL+bHW1JyI9GHdAA4+/oUJfphcg8L57L7uXMAFlh5jz3y/4
+xdcK3YskK5vrxfzHdyivy+JrF9i25hSMuiOgc5uerEThChI679tSf+4zvp4/23pTbiE6D1U8kYv
o3+XLL7ZQ58Lf/zfvs16e/92lcHPK4TTfJsa4EVMJ+/NQsU+/DdKF1u276BmUgp3Kk8r//x+GXB8
TV63cfclcXLc8s3Wbv0/LO9PvwtnTI8/b+Mow6EO2UX+fgmsOKGKRR5+Yc5OZ5jmqPFoIf9h1/l9
Y1tP0mynEh86e4/jePrTFykJEQxFU1WPvdytShRvZ/5ksl0X0P9sbOsllM2W6bsuMlx+5U+7Ab5q
rRjRNY8hVVmi6l0YXyCepvynyfH+sJo/v/i4mAZGg1ccr+Hq7f/9rqlmyLUPx/9R/mC43n7999X1
v/x1NgEMqZwAhKc/B2FZk+qDJRTFY0Eu4h6V+X/98/hdBXAfPDV4T/1Pu7PjzBomhUNAxxRskgc8
HH+4O//8tT3Jk+5qzGcuYshPz3qTTPmoQ9t5PMCOEjHRDqL8b056ZsTSxQzkBGwoa5Xw6TEHX8UW
M/ftgzcaRC37EX8bx5D/eKMkSwqviFq/Cd2ST0uqSQutxzzpHvyjmxI/8X/8858eio4AgtBa/7wa
D94xlod///Sfn2yAE/RhOOxTACq23E+3aG6KMBFyqh+EM+17NGCjwG3wXKC5//cL/WUl/u3Rk6uk
CoP7/6PsvJYkRbKu+0SYIRx1G1qkitSZN1hKNDiO5un/Rc/323RFlVXazNW0dVcREeDO8XP2Xpsn
lnaVf/ZAFbIwawJnrJOT1RaHFOOgbEyPdoMmtWzz61lmyBiB1C68f9NA6dE/4or63/pOPBIuqhGD
HW3eK73zpgpQOzuvq6G7DXeBti20/3XVzH89uxfLccYSnDcEDQ04dY+c5hZC+Jst7WdISH//HX9b
9lzB5q0MTculdj+naWRGXYWd6bW3qTvsYDIPP3yD+Yb/cpv+We+8IXmWxVxr/rppDf2AfJlt6y6T
RF416ZHh2Qo70RLwzr5OAX9rjNr+/p3O+qi/FRrnyAsUw0nUm0UOTUuBCBDJhfIdiLnRZ9rXSA8l
0yoEawetrI+5bE8/XH6uzv77nf//5fHBeywC0z13OY9W3CCADJkCVurA2+G5nRD5o7Pp4hgOchc4
9F4wso3SOThtcq8xWPrhI/yp1GIbp7Jnx4UEc1YrxKmyjIYh1snUrKtBay67LEEjYk7fHoG1VCtL
x4/ehkFdloO9slVM+IrmooZJ3hLN2alkFqkayyEn1shURwTBP+xDf/yAcCzZMChz9XOqWtuF+EZx
EpyynCU8DUgufFjoAkUV4RzgF8eVcpoP/Bo/1B5/fDgY0IFCp9/tsEn9+kTWsiZ1jxCeU4p9qx6Z
DBScSmi05/YDK8zqXr36Qht+2CjO9qv/PBT/vuzZxjsy24mU5KEIxEBPaVd170P/OoYnO/JX8fAc
BDho62uUOvhQox9Wuf/rMvz96mdvR5ApJRa3PD9pKbNU7LHHzK1shjs4qZz8vSPAArUA4S19hHcC
bcIHw92vrHPu7MxdcrzbAH2+kJi42IX2QmdIPBgSv0T10Ufkm7SRfmPTndsYbbGWPddQU37jzRIO
uplEVEVL3qjeBgDvd0n63oJMRfgCeDFpxRoF1iDNWScFDvTZxxQNANem6RnTC5ELSI68nnAIBIx5
GW1GMnAsiwcmZBfpzWHXBpJOsZU9ZEF47xT6TZASCVHzxzAeIV8iN08WB68y1mKs7nrH3/glqhKy
f6ZFTyTeWnYRBCxmcwIb8TKwc5p3BvkqpblVjvnVVeINrxfW175Zq9xaKtprMbpUhC+IrsPwvoqJ
305q88mow6PrfaUM+WnWPjpiFvO23VZOLPce4eUy7A30Vt3FWIr7QesviqRaE1knlh0eb1mHtz9s
BL++kP/vxjPPod6mUDXP1xn7AL1Juokn3fFuGCGDNPMHiY5JOwwkdRBEuLbJDwIWs7USYuWH4CGK
+6WBLIFh21vRaiccLj/tkPOu/+sOidSVadM/1Rq0kLPtySoZSMeilKe0+rQ5AHKfBPoVzXioIFMj
p9DGt6a7t1o6Vj8lAp9x4uefBNkTwzWb07Uz/79fNwAdNV3njCk1SqcVxwkx2MbS4L7GjZgQqg76
t0IK9T75DeYPV0ki9qZ3xBXRYTJ0fa1llnOAOg3ovBoxrcVhcxDMHjZ6n7aff799Z6j3//usgnIZ
EA1F+TlswsOPgULTLk/K38fdZ1w+eRPwCD9Bb3AjUKok7WWov6JdXZTVleXq7wr6oT0VF2q4DiCi
YLhZWd5bkaLwK76HgQdTg7luYKPOmC2Clgiti0GPaYqnN37yP5FR/vPxmUh79nyvaf6c7bVxEkpG
aqM8TaI5BmN6k8ZVDMVA+yk7+g+7OnWSQYHBmBE4x3khBu/RUCaawVORIdJmWBN9otzJYJW7n0Mx
5NexL4bLxEEHgCQdm0E8iB9q39/3WD4CzNG5e+jT5jpr2jhunPdBW8tTXD2OvX1bEMyRo35CZu5n
H0LPfnjJ//4K5Xq8P2nc2AzWvLNFpOlhqdspP25Y+M6H6CeypQRAwNBtop1dDuZDnqoCza2B46H5
EYn9x69rUfeS68Ys7pzIpOktqsGqkJwkdJzczDYXYVncxk2eL7pR34uQJALf2f59Rfxar/7zRHmm
8G0atKwIyzz70rUeBcxJ5h85Am5a06Fwh/+9QuCH/e81/lmU/2q0xG4gtalr5EmYWx8pRTOSrGM/
ImPGUDesOp94+Xg/tsUPD9C8Gs52RbqkFq04YdG4Oq8bpWXgug48flHDv+88A7VZ9zChwfv7T2j8
fh3KcYc2PUNS+s3nfb8qRl1tFq461YZ9XQfFg0aE0YD1OKTrg89nBeDpHt7GvhFqU/YTFbRao20j
HDuXtwRLrv7+geYN99fv/evnmZ+0f/3eWS/zcfI8RUV2bdfsTjw5yK0XWq02fXr/94v9/kKcL+Yy
wqRRgE/tbEsaoBJN+OKwpBHaoJfo29tmP3n5Dr39D+eQP1zKAPBD43FuQ+rnbe94ZP8bUbKd2ji5
c+zSP6WG9DdhYn6HAWEOf/9if7irXM31+Z9lzbDfX39FmMEtjPpmvhrFlqw3ulusc/OHTef3Vc9R
lL4dHWodpcVvQg4fm2ATDfVJ2mpd5+2bC0DAtjx2gXSdNPUFFpUflsXvS36+JKCledHTqz5b8tqo
3GwwuGQ69SYkDUM76pXWP/395/vjVcAXcmjSde+3Q5vlg1rGMkxjRBanohN3lhX98Nv9Mzo6e9Dp
uNPgQZwsbGyCv94iROUCG9hEbyf/ViZY8X5ESPw5eBwBiddgCC+K04RlLPGjH56OP329f1/6bI1Z
WHVCz5vvWy13ldGgNuxwD/39N/zDIzh3Qnj7gfAxOfL/+v0KiY8Kibt945IJBIDJci5xq+fHKQZy
/fdL/b62qNzg2EFTpKH42+3Sks6vRyeJT63tTjx4yLojC2rSyBibBLZ0+mHTPNujUMAJn7uGOEo3
aZWcbxtpSD+7Lbvx1BngZLUil9up1WEDZ6Nc+8h3OFTU1g+j1N8uirqYsRlGbBgBM1rv198zyAiq
atrWPXlB3W4Cw+fAE43psbN7dzPw+xLSqaU/PaXz3/qvpxSoqk73ce6lggZiGH+2Q1oVrZNs0LWT
idZ7rysj3TQNKIi2NAAL1aFxrblx/8SBEm4SpfLBC+dMKdWl6fPkptgyzYgMAL/ts1MsAWXkWBZu
pjCmUhnK6FAiJfj7w3D2cJso5ugwUSaDkAcw5Z/9TkMS+yq0c/5+EENOtO3Mu79f4OxpO7sAVf6v
N0JgPvY6h1ondOTCJBkWuvsyEMT65D8BQs/W0H8uhbyMph+tM+7Br5fiVYtipzLKUzlhYPhICGsa
fhr5/vHr/Pca502/rk7Bs6A2PmHaEeIJFAO6mcD6MUKB+d75szTfmf9e6bxGdfXBGYPcKk+6kZfo
rX3vKkvydjVUjAFqTEX7nsftKsUYf6wFYerY5taGi+DHrlSykjC3aErxB8DneXtVGUiM83pWBGd0
sXfCakJMmkJb4FYVsHrCwvuOjcLZlb37Av2BObCcvlJNc08J4r1VMlYVoYKRS1M4tuwG3IhJyHZO
ihJI6JTMK5oUqgdNxBYyi/IjY2EMBsHodk+iFfYwLIcPGSKOEazfCset3CJU/vAaFeEbNcplWMWv
CHM+e7wF62QgKi+PaxBYtcA5NvXOFxI4DmtmCnmA5vY2TwHb2RxpIPck0WkaxkMx5bu+boguBFBA
jq8OO8CpTW9ZRoVY9lUr71tSWM1LcARzOLtCHoQ9Zc4xFc0iNqGBmCnpq75RFSvXhsrAfu2Dg4FS
k5pDsHPsRN6YZfZh5aFYYwFwX1wMqXBo03JL/HZ7HWo6SmATSRYzFaxyOhmrNZmY6zpm19HTFEJK
zHxCcxr7trY6shQlBs6ipQKAlCP3KRB8ct0rsTOMoHxxm7De2n1brV0T16RfIpv3Iss9FAYB2FOW
aWuFEXXlWljTA9W91iJ0loXdGt+BADphKrt/GCvHxAg9Di0ALRBSo1C8NadZU65kgInGs9J13JFZ
NlXEnw2CJMgFojN7G1aAjXy/aB7KxhGrNC+I/uuBdV1kfWRemGH+XRkEjNAs8fZd25Wk9YGgU1MC
RrHAy453hfCxkdXfx97wGnc+6CCM0GvdC5z1SGzNTgq8gAjP1WWcet4h71Wzs/2RUS2jTm6lYxxJ
FnnnuXA3mTlaL+HkYIUxIRx1bejuK9Sti7AZs3Wixk+zP/bwzLtivK/cAIpURNNMRlF3Rb4wsepJ
QA68P9m7oR0/kZATMex63A+vqFYOnAZI1RmUNYmccesaRrL26qLZ1w4iq14iw40viPOOK4Ifkemg
ancXuGHNLTLqcFfUvdgFZQvPC6gFCvvMwn/Vi3Rppe236rXXarQ58ik32AauMq9qkdP1q2XEvji6
z7BkRmdRZzm+4JhZdTqoaVtnykU2TiZyBJ9r1cWRdlP0pXdEz9NsGjsZFoWJf6Ft4+HYA7hBPwkk
r4mq8LJ2xZfm68jdPVKvjAp/Vpdhvhap+zoYCT1qat1lgfp7kzHzXQSNMeyNOB94XVrxpUqjbl8H
RnAbhFO8r2UJ+H+oymt/xEpL8FVmYFsEyFgAlNdM7PVCQGBJ8Suu8yw28Nda3lXcRCQH4KrZepH9
4UDOxKOHCC6tvHfYiTNAXoill5p4WIggPhWlVEfs5rz09PCyB3GxLwKPfitOUFog0Y2nd8MqKr3i
Mcwdd2HxjxtLtPZqAFq36ZLJxThWTrQnNbx6SYCPSuvNjZy9trYs5KpqdXIBfCzZsTnbFQfsQXk2
c+xyGlOobMMLh39cxjVMpKgtY1BrSn6EGk5cwF/gFYWr0ZxoiU5tbBcVvlMQzDOHD3heRHpEmC2t
OXa8SdIB+b8DZtIjUVnrwnIVNbqD96apj04QiwUaQILPwqq9C2mQbZrZeUt6eHmIPPTkXQH2wSmn
Ctf9RGc/rYIF/0VwY0yQfPRIviRtbC3TMQQgUceCj6w4/1nAtGBVNEDk0I1HESiZxCfqgwgBf13G
aPgmCGObXEsr2qyFeM+DQV9W+KeWceW+KkygSxGnn31Rf0kMPswWks+OLDlLtvAXB+ujCPIA7Bxf
tGN8uOD+fNg2PRvXDMiMa1uQrVaSrCYo12g7ZXTHqTJdBC5UmaLR7lVKLJdWORnawwiZYU74XMos
knWcs25yhY/TK6ytA0Vi0VcUDp0QITMXmEdFN6LoAmNQP/AfshKzeMDbGyvOBewYD7Fb4x2yq+zR
zfMHB7XmU9tq+bHHsncYJ+IFQ8jyFbZY0FLtrHN1Z84CtjTtQ4Sev8oLLIxYDRF++iH6Tl/DzsRx
f2VEvnMoQvdLeGixJly8F7XrQx7ra21BEazTA68HPOYc8ULVMV11ZLI1eyHWXZLDy2CdbCAlOLdJ
a/RbBEb1JfCz5kpKkRxUzt47F7QXVMopMedRj63V/mYTkquOJA+2O1JtOqdB4Jx6yUZ2JNWCdiHn
lkERj3bf0jzCKYZxDDunsEbSrpPpYHZtv5rq2ryTSeR0SJXbFnI22MotycgoxnU/eRRBzVvdLO3i
Q5NATRaAvjB1CcWPqffhKRlmLK/Z4djzGXL5pffmJ4RVwsWEAeJPiPazMgVrRFjHwsRLCRpUEJps
us9ubb/Ybfs42lBhlJXFt7AtU7wM1IB2R8ngOCNho4pln7VaeGPHMAd8DL7LprY4kg8p3pc+GGYk
j8qxIsWGsHZBlnATxtBWh0ISDTnLczCAheG1yV1j1gAi3k0Lsm4ocTdNhvWomOk9cPCzBeesYJEx
VVq6bgsBJSqyRUaEymFwxbAxlZXsa7x5V10qGDWGAiJtIL7yimlXjSnxoDdNs+6NzHsOIE/B18vL
XWYzDcEnYG08iAsrhu/mcw1MDfIRWjI8N5N9P40evudWJPhnQqO7zeET8czrxaUxJ6H3WvYtJzbI
KEGuWOuOgreqxddTieQ6t7t0x2RkupbM6fnXVh1eCKdHrI0F9DjObVP4U2QRjyMZ2k0mtqFdzxHD
IMAyDOq4kVr5WFQ0rNq88pZ8VGOjIXTbNgUOymWpNQo4c+df40XnOR4r/8NTWB08pRkrOG3+DRxd
b02UG4LpoWG1ZhRPQJsjjK7y0Sy05s3BfYg3KyVK1g6mnLRRfWKzNwkFFRvR6yejqoL7oA1hjbTV
sE0LI1iFfjESYs5QzSfEbxMHHmEutpa326kZw3sdjsmtGlAO9pb0WJXMkKI8cPcy7II1x0l5L2aL
Juhyb91o7ECAmZgKDlayQY7sbWNPT1ZJ1eH39elvJ613RyYs1KmAGjLqvb4kD6r6snARQeHMevSx
+O4zw/nSBSOwqqCkrRVTPp13cLjIurR8h9Jqb5hk6QuUoGITJxOJU+OkrvWmQ3+c+HzhOaczPyax
0dyTKv3m1HpNCdR+jgN8tHGw1GWnTH2V6sbnYM93bqC/5kgT+1zvkXED4gKgxxgRKM2kh4EUTgqP
vV1WESmfDGQWGlHsC6+Jp41UNhMCfLIbMRrDXTCMcqlFrMgoyx56NPAgN5JmVVSGszZRrOabD6lH
9zpyWVDHnM3xo4zbviIEqIdDsdCHvt2ixMZpk4wpIxzH2ABqG9ag4DJMAkG2RjqGdawOIdJ4FL+E
lBucG5KsOcRxVt3aVZ7sqsGxloCo+kvY1c0bP/a4NbsUO1sP8n6duP+ckquarz1kR+KTElzOaXCP
tRynOxbFbcERFoaiB5iW2sPAURCpo5kY7VNTemBd0TSvfFl4l2jZw409UTNZ0mluIGRxCNDB27/W
CQeOTarG/iSBVyiq1K56ISjoYhjsVyvpe+szEVZv3NuEPlvM9a0y28Ug2oKNravyFZft/DCmHWSC
2rLwttvdunKaOVCnsP1l1g7ASgWB6sNjDRbp0ul5LXeOcBc51v693WAazV0/ukkL4ax9T5ZzRp+z
sA3tJZtjifMq9jdTlVtvaWVwbvHyKMYOiYt2GcbF7A9MdKoonzBi7DnNIsi8WJGfaaV7egXjusuT
6MaQhBNhDlDuXRT7wC2VuOt6fCxhxOSLvd67cWIMOIELI7RSFc4ryOFu84LUED0ksw6PQFwr3lud
Fm8qyBL7JGPsrlFSrzKrlqu46z+BkdjLMarR89cpQC8BfJSmVg7umZpHd1Ifh6u09ol0n3zUPxvd
U3z7XuGvZTdbFFHwkgVNsRSpMIHFmgmR5/M+iJ90IR1SEeF3ApAaxugyb1wInKYb5Fc5jKpk5QOc
o6r3ND4pcfawLNnOo8ROxksQMGDbjMSeLj1D3qRV9tLCcCPTFy/morVwWWqZr+AnQN9xB12tIjgE
a9SD+QaMJa8GSLsYInk6sdFGj5QBNI4Ak346UTh8uHrQ3YzM6nf8BQO0nCa6gs2IpC2cbAPws9sF
bAhG+dzkOFXNwrPgHQ3uzpwia6EF0L4oObq9GbfudRooFnkxAxc7YhdAe1X5StUjAB4v8K/pW8FO
s+uX0HW/tIyGo8kJ5DAQ1PaEEFXbqlEr3/wxAPLAFGuFt0Auowb8hZZHDRbIQGPsaWEcZUNY2lql
7TDI0fti2LfQgdGvqiBUF06PNUK3iPzyUKosJId6c5GU1HjgC7Wt6HtiuRyQbjd6PXgLmD3m2gjg
CtlhMi3yFOIhQWu0uSx3WkLqMVZ+VHz5ISARWYION4pQLAoqt1Us8KskUTyuIqw+GKI0sSr9drox
7dHcTzHAR3B942VopQ5nDF/SOlNqK2wZXqjaxnSf2x7gv7i9TnO73SIwa18BpXtHZ0i0qx4fI3cq
7jY5mP/niG2GRG8/XSVDCiSWx8m8oaiFvlFGcO/8sr2D9PbV9Urto6bzF0zEpgszumuzDTF/yZKj
D7fCTI0XiteO/YWaR2p2s+zbmhlxI911xPVWZmjaC6ORHPkwyqarOIrSlT56/rMoHazpNmyF9ylw
33BV9Q+hWZT7xtYIA9DzsYz3jDTgFNmVAa3eixrnO0rtYZ+qwVoFQ5KtM50Js5QBegkDh+s6H+vy
qm7MT8eytAOYvWGRTXN6do2jj3UVwyroWPcTAQ7wJZzXwnGbnZWVNEhcYVD6KQzmpcWEsUgYzuFM
fvT18cnFjERdNQL7qyXVnZZpW7clwy/NB3B5BdUqOiyQSGmJl4ekAtYdcBWMvzWIhOlE66JDoYZU
hFGzc211OO5il0FfUpEZEOd6tItFEO68qlC3kem5d3wpa+G4PJaxh2qo7l9BkuHXE9i0dQqoBT1c
QCFN1677NBdPbSzj9dhk1msTmeaVn6RmvKjq0Puemox0NXbTYyfQ3GRNDTpID54wj6GOiDRS9thG
V42AuVZkytzVfheusNu+Tyrt1qBvcHN7FvsmUsdN4rsBjjj5PsAFe6C1BMqGzLQNDXpobYJbPI6j
uC3c6GFKevIlNR1Gk+WVuNLHfEXP0cI12H715NAtpZHKXdQS26pl3D09as19Odr1rd0V2hEmiXuE
oxxduSKbNnnqpesJ+jH9WsnXMOYTv/bil1Z5jciQKrUpFE09QdsiDFiW9gdvlS+iWqBfIYJYihHT
fKMNGM562185s1QojGOXlydU+crpy2s31rAyFlAZCvghfD4nIj/DrNah7r8xOK42WlsMHAzt+m3q
6D6iFqWsqvuNKcr8ioqwexoKyFmWCqIFB8YSlqGttkHepjOehAPBJJ30hfi0cFMUnbEyRztfc5Qh
tEAfsbTLJkt2TQljPXTNb1AfqOvkNC1lZQOyE963lHoFdzlLD+y19iXaoWIlmh5BVBha6rbKW5La
/azBwacEzFuMJRsPW/BSA+C9kbgaF1aSv6N+jVi26jMaoM2AODCsg1Pw9LeT8THb+knRlfTmAElT
SpP/8JUG+NTK2jauc2z9axDaNOJEZ63aZoaJJt4FEevRwUKEefA9NgU6Wi1pR6kHnwKwBdNvgF5a
pD1mY62fOsuITqq2iks/9dxnbJJ0pjiRLvhxob5PgA5Axtg74dbj7Jm11jDh87VwIDvqJpWaFrYm
XKyyzl+axgmO0AjVLiLscBcYdXQDrLFeFcQebgduy7JNevNoddya0AnZxPXKXpc9YK08SKZtmRD4
ZYI/gONn4C21QMCTRldu/8kSUWG9mYrpTYtal4arHJx904tog+UE+hQV28aoITSQQN3vmMLB1fIi
bkfWk1wSC2ffD2Lnyfi+coA1RGXdrjPRcBjTo2TPWLy68sGhH0xas8cJ8CmvFGWI7y5z5YvjNc+B
zKKjAQ1sm9YQkYY4+Qzroefj0/AV05xdGDQtXtm4DmDIOMOKoSctqkoCq3ZT/RrwPOvbhnYwhr6+
zkur2bE4rQ1hJwIToCkPmhqKOzNI3Odh8t7dYuB50dlvcJE2m9IFAzVohbcXdlWyl1TFfa159coU
FBR6Qd6SkWrxS2e6zQWBpNnSjjUgyRR9S20idzORGX7EXJMPU9wQuUBHAni80wTBHTfD4MSXSZ8Q
UOgMriEBMjtI/4zasV/Gye4ONhsGzMLBhAet9P6BV52YO7rmHrGFfh1JmhKUQN1u7NwZ48grErY0
004BASaX1P02vfbPBGWLuaAfR3EdheBXijbLv2m5IgjzFDvy2A7OpUea0y0VuFpZduo8DgKVdALG
hJTHgJQSYmo3ONsAPwie7Gs1aNkqdIeSvkWjll4wDkR2NJ192Tp04SYTpCFBqc+4UlEFDNUXZst+
R84PlJWhb5BH6FiaNgwmwP/0sthYhhVdmqrs4cW6kJF9UOsKO8iTM4pnhmc6hZp8tdOoBklQceaH
YdPsRYXQUyO41gyC9tPKfSOki4sLlgmmbA6eD5iqwOOAU6lRz2ZuQsZReb3q8GKbxfOM9OvrO7MU
vBqawv722PQv3Lx/QbEpD2T5gOGnx0Tr8iUm5J3MauJ9aBk0S/J7OEkSFbOGicz+S937kriQsswc
d3PbuMldZ5SK0UBFW0EV7iZIimjXS8Nk7IAWhICW/FA7DFhZcnaE+LF1StBprX+UviFf7EmqAPJ6
bW5GET+0fsTxxOpfIjlTwAW/35I3gLjz6BLAUG6zeIUcf4J+necC/HNuBQs9CW5l1PeXEdmlyZo+
dFU/xCip203SqObBMkW71OvYh6hUk35QRZZ+gGHq7QdQsE+B0usVy5YJpFMH+3CkWWz60SMTBH1Z
eCFhKGTLbQOIATsONsEej4CxspOQ5OaSdCDy8pqlFtbZNml7Ond+V87YW3tVefI914v3tMyNJQhS
DPm2S2ft2HGQVOssaG8yDxpl68G9Jscl4bQUmesK7BNt3fS9NdgWO5lnc0ozQxS9dYOnSh9LiujB
r3bEW6z95JW+WRlcFEXrWpcwrHu0o10Tx1vFCPhqwt2L4EnEWyR1xDuD3SEKVdHgyg2SAxzN+ZxS
IMAFRh7c/+VHkIVzN/JRPeXJ0ak2xt38BVA8r8py4zhHAT4N9j+ULTHASeAtskgm+66qQFiUATEw
hlUZW8eAjdswRAJBBbQ7LyRMA8E2Mcq2ObhI2aew0xZjkj5gAJgbbcrYJJln3xJb9T6axnFM0/uJ
Bb/VETOSckIvPgMvT5rbpehHg2iimjQQPf4C1Ixlwz263U2O99AGcEmT08wdSvY8C54nqrFLM2e+
s3RHLfqWom/vE8erXw2AdCt/BK6A+9uYeL97iVgnedOdXN2aDp4Zv3pW/RhKHU58BnKiMTq6X64G
/X0oFTe4iJc+tNd7q4Q+sRDw6q5bqfdHUUJtoyXcL8pYw0Sm0YguYtoRbVGGdH0bRTw1h1JQTIxH
LFieVgcPHyhEv8gK8oQyg44+faKMyQa78MivtRQ9jKlOmh2xCG28AdCFRrnOyWMZiwh8Kx0akkd4
qwm3va8H5ihVHLnHLBlf2M/NrcuoY8m2p1+DZU9WAeKYZYEG2WHhYw7nfM2MKeJM/iYw8zEgNOe+
D++eRZZ39VeO0WRhpV65LmtqNfALZFH14dfgDtGaRK6pWDPeeK7Yf5YMViBaBcMbAQ1QCOkMMYTR
KUkAQ29MTXAkjOWgfxpaXR9lAxAjIYFnEdK7WaiO5F8aT7DeaRScrLFsbpM4Qu3d6YZ165p5QWk8
yWo5Fv2rxTa1yiCOL2EjvZGzzrzVdKqRHm0rAG8n4s0MPeOSeU15abOV8EHs95Kj8DEJnRHSrC0Y
mPhIsmsjwqRtMJHNg5STefaih2EFxD/xD7Sc35uopdnrefOEMsAhkhh1MK6ypmvuKqDPIGpSBecM
mmWcESFtu2F038mwvS5y9QYI31yLykd6mPCqpo4jXheqbQe311Ujw5f2SeSEJQDjzC+1VuXymJtp
fqkzQXJRljcDmN8u2aQdiV4atAJe7VFx0QVDcJL08IH5FdSKets89LjpV1aiDfDq5ZwiYT6Wgpbe
aOLvb207OUyunx4cfS63FfeCQSpnZzOsNlWYRivlN81Gda7aMaghTasqog01BySN0jfZ+Qp94dNW
XwWJ/Uyy6iPhfB6Luo7WUxyYO1K+7J0/mNRvQTN4G0aU421nofBq3N7aA9AY1n1d5xfloMB/1t60
QkQzQimF5pZaoU9YmoMAVjjDpTb53tEN+RPkJL+WNdzFITWYA+gmmfO1Ih6G5PYl5172TAi6p8hQ
kVrpgaP8hdLT8FKBWGcm45oLxugwuevghs1EkJIVGAfHyNJd14h4NzOAOdyQCWkkPgcEkkjW6QDB
Gi08OasjHSxgUsg4bQQGKPUVE0CCseyoehGGUSziOWNqoIu7aUJ64l0CK96nTll0qcwPJoUR040w
XQ5GVR8HHC5H3Y7Nt5Q0LP4T5Oq9gmoGmLXceTj5Tgb12TZM2lNKGus2cSrSL0RmXDbJLNoWVreC
szodkU+Lg+PYci80nA6lFxBopmL1GsWxXNOdy5aCSnQ5+bnJ64X3AFEYKeE4endndQxkAMrUR1IO
FDjfpl7bxcReEhnIug2bGDg5NXzTkewoP52mne+HzrrrRLTts54R8/Q0VZ3akVNSrt1OtLds1iPj
IvyNCcbTnWUE8YU0lTwCjIEnaXXVSdqJx1RrbCnyJqaxVZhc16q/ExSeO22waIo1miBecJ5OC/3N
9lV9OQqsFYXbOPt6NMc72bV0mygwli5FTQEVzYqS/FpFDsvC7z9jwCXPYV840WKc8RZOyr4g+/Az
70Znk3pxwOm5Txlq6/yBboYhFr04caAI3xrbKrYE3JG61KQMdUPCsNPE7a7QDgP31yud91lQoeEK
/QORVv6BV7K5D9NEovfN4fTIlDAEXstTnY5bYujUihq/Inla9peFkac7NpF2LhO1JUlBlMqtNu4M
TRZIGhzq47GEqN2P0cJJ7IdMtv6WEY86SKeek+UqndNvhwnDaeCGBj5EmTJYanE/XMkhLAF/z+Rx
yy+JKvK/Cbb8UJxJmE9/2BYBTo6nZU+9JdJTN479Uldhu7Z4CV8TKivWacdo17TD4pD4qX0AOBdv
kzx9SISbcRA19GNtmwM/QAOLpkiByjCxYdyEps3pkdQxvRr3ph2ET2k4fhZN9YKlJloaVADLvKzp
mHWUAswEOfppyiaL11YoWlz9OgyQLPtuWm9KezIXxOGYq5id6LLI6miRjiMDcmd46Mqs3mp+RPYO
s9Or3glyaNyG9kiW1R4l5tVYGvGGScAV6ZreZurs185sopU98qb1DB5xkHfRhc9d3XJOM658SIYn
tKvpUgxQpIgm9jdBm3mfFGwGXFO3ZF6UglDSPLUfa2g71mi/wkiSO/SlyEn8AMh0O1iLgrPxJiIR
laVgvXpYcpkCqgqU7Xw2q/TnSfTxxf8j6byWG1W2MPxEVBGaBm6FUJYtOcj23FCO5EyTnv582udu
166pGdmC7rX+6JWhOrDU4GiADE9W2ElGFGigAwmae98QJY9LnVpX6uKys1ETJLrEGISWOG4CI6np
jKxa49G8UwdeyXYoUMetbEnTIlbm4ioj6ZLFML41jOxrYilbRAH3Miajs3dL6EG/S038hfhj7y8C
QhMnvZHIOviLo/3YUneI1aw/vImEm3hU6pxxcu9SjZ8msgCA6k7c0BHEd0/Sslso6/XlUlzdcenf
JJ9sDTjFF66b4VGjBHKd9fEHCh7CoIX9Yg6JszaieHxxK8fhhyDB2M7Algij6vd17yybjugitx9u
VQiXmI7UQxmtSgjS8bw1tEfou+1QBF5s9HtT5f1F6WG/7bKkfCEizVrTrmP6RmTTukhsYOmHzSj/
2abe7QZ3tt4jEkVetdqNiPqsqFSENXGxg+U2sy1SqY7VKnBjsMK5uU9ErSSbvpbq2lrl8jQMA/4i
sCiKF+6pukZ2tmTTfdKOVp6ApQQUvxO+kBnFq9uMxGZGpT+yMsBtwoKxfLb6d9a5bDw4p76WPmze
c8NddlOcOhsrtkAXYR4rTfiVhziLaBXm9d++Gt9iLXqhgoyOjrs+Z8qBA8kuctGgyfHmRvwLBDRW
QdNBILIeqbXAuvtop2P7pffNcDN0Np+UbXeVVxMhkToBU0bPLdu5mv7AshhRE6AcX2Uj4bhElaw9
RxlB5CE+mMIyIrBMmi+Gsn5120uR91OoPJlW6htGE149XE+rzq4MSuKxRfYSAoMeCYp8TKYetKfE
O0NX7AyrhszXhvTRCkceuJTppCvaVK0GEt/fkUGZm2RwXt1Omk+WqM0dmxfqHJk1HPA1N4trh6cw
bZbNPBYpnTHhc0Jq6RGqsHjtbWQV5ezmJ0MeUEXRq5Rp6Rv9II5fVw71phXbj3ARk0FQ6E9W9g+l
LHDOlSg1xgG/5WXVAZ8T0pkySP/xlhYbAzkR/OG5Kb8HI30Il5kw5Aud2zj6dfMITEP3NHNL9EMY
PVcl0G9OUt6d03fPan5FyLixZbsT8oWGG9rKeCnt59o42vbJKR+j+OAmO0KkEygknZBdz93ZDVPe
iQqNkFITryhZf8SqSN4FRVCWxq93t+Q7Wfx4zpW1a5XobA7dCSDSWFiF9GMP9FmqIGm5VMh44tv6
LJ1rpb9a7FTlY5xsO4ch1t7PFfVA+W8x7nJAqE7zzQ6CqjrNoErJ3pguPSCTgmHMhx5SBDyOq63t
/wgRY0b47bQ1ceGtOk3Fj8IDaYYPS/RtFC21WBTqeKhV4nYTVS+ReNeak1GnexuiWoqr03gbbr1T
Fd7VNVVQ85snIXpNKelRV5up+5nBL+wMGSN7lT7eZpCpLgrGAXkBixGRdyXIdj7ujPQg5qMbw7WK
fG2LnZ5fy/ql5NVpWbTPbg/QT0Do0Ofr2qIo3fXd3l1Xw8/9W5PxH0sm7aM4mxcaOALbfazaN53z
MqqzQ2ZuR+NIK9C+yIlKZYnmZFD6dxrTNYkI1SC3eSYBcHwOI6xLioDg6YcTaFWQ9KjA4kR9aEfu
HeL3Mwzrenmr5F6CRNCcuUrCcdVYhxilEU8M98iaT53Fm8a4aPTpio+ouuTGvo9/7tnymIv80eYX
eNZMiqXOXnFnvz7AWEbn6hFT09lUwH8L42WebligVtAcnTiH7raGxkLeriHG6bcp+pnCDnrjJ0el
WHCrEnSeLBrNZucqfEgEHVpotbKzyz0u6bASnd5sKtZd8vfRfhWV1sLgDuI1HuxyD7r7aWZm9kDG
ZuAsbFfZeaQv2qWcj+GrbyekUOLiUj9eWLQ351T4cuiQpi5PodkcY1IujXyXO+VqpJiNXDqaHOj1
IUwIcS7kUpGtnelsUTclOPK816Hh5PXg1XKA1HAlhleSytckEvkN02CabRN45RFXGSrW3Rwl2Bif
J/q/irOkWmdiwbe795TccCJX4Hdd65yRkORlZLr1j/b0qntPTbhNEWAu9R/45FZrb/ryZHqvUbtd
8r+RBgoIrKox7rbznT6kqNG2924T0ya1fv5ImteElsdB34XRtJej7mdIN5oKx6xHSD+gPcMCDMJ+
RnUjkL95dBe05XNn3DqL8VLbMdvuK/NeqEF5SPIrlAdjX1ASgCuPrtB6KFeF/JpIPyzS08K3pRK0
IEA6c+jbZQ6epF0QFa0JvJzsYu15P5T1cf1eHPmD+M+PYtL3HfIDAdwXc6tIvko5bmc4+f1dBQk3
WcRnbzaYSDgQeQZYmtZaXgZJp90G5GfE+K7c8JrZlynOdpn1z0TUPpfEEAO+RvW/aojQZ70QrXi/
Cqc7BCCsda6hBKhXHkU0ac5EWhhIU17optXZFGmxKOezoFfSwhoxhW+2hzIjDg8h4cpOuOqTH0ej
UMUKtPTYUB/m3rM6h4tBQuHQwoRDGDGycu43a2rijy1NWjPViLG9jqxbWVGIzm9kYuFBEFBJcoM2
kJ58YS8y6nA7PhBSLLDuRu6/3rzLUKeHbO7XhRZ+dUO9zmJIhvIs571WvKnx29Z3c7E1UnInifb0
Piv7ghHYT8gUziziUeWhZU8s7W1JU9RIW1dm4P69cq8mJC3afj5q/uR8L5y5Y/PdZi+OfWK9WNn1
R6Q+kJIFNqoBFAxILh+WFA37btTO7rTDWd67vA8XRTdX8a5VH6BW61qw4zqfWvcc8ab0yaYotmZ6
64Zvp6y3MxJbxAbo254FCToN+sJSU3QepxzZhNMVnyK6OB1pqtUefgY3/3NXv83usaDa4T+3Mu0+
rH/8xagYh6/avtxbFD1tZ8unfPqD/Ki6H/S1OzLL2Z+LlW7+FDOVkd52bk5pw+XJKd4Tie0gU7TS
7VK8KHCUZHmU9oXbbcM87ZNtEP41QCZ/BBrTOfzbk40S3dLhqs/vBSoRoz9qDFmR4/W7u7AYeUbC
iSRJYk4RLgU0XvWHnOamLd9+T7pqRQ+8JeNjY+WXEXcUX3y8YX7x5XgdRpSDCoyweDA8EMgUL9ot
GSkEtb+d6bdDgJKSK25PREEv0b0zKuBh8Of0V4N3cCl26tFWj7FYoyCdbW0LuEhPyRuSskCGywPd
Q9tlko8hLd3w2oGR4VFH5ZRL9TEb1qaL9oX7Dl/AKp1vCvstDn/lQ082oV7suk933/SPsuZ/HNmV
V0Ox7WHkliHaj/FeUqNQE+gcL6e7nmeYXy1O1azgzLgfEOKn4J6ikZxgqYtT4A2jbq56cqntqDO+
5A8OMY/GQcLuyixfS+qbOVtcA/fN8hHZz506pd4vNQv5cIimE9WFK9mf728ajDQv0d5j4jYfkvop
NCHkbSeggo2/7bfKg5kpD6xk7L48EDFIFK6e1m8jkrCTzzQ712gPiD1YZKDcN81+MM3H2di3Haus
vhOTsxm4Niz3YGjwEd1GpA8SjmRcrohT0aU/zO3TPH46Bk/MR57802JK510E9RQG1dpZNWvY/4Ak
UV8fPkbnuFQXEjYriME6Po0JxZufYD9aOe3IXi2aF91CdfmpO0cpnsLxlQqjKtov9qaNjwWhVsuW
WABfFA8ewGw1PubpRaC0Tfp/edLzEBxt93WwtxO3WBJhVHm1zZcovajhpEc01qOS6t9TeSASQi0u
80qQYFDlCSVG9skzKTwl7nIjB5v38X0xHj0VsMit7f6b+wiumyxCauPC30nSr1OeXBqS7ZyiBT0P
WgJj2fNFf40zQk5N8o9TsTL0jWywyKCLCrmc9Xsh2bmgjCuq9sp5SvXxNJj/IhVuc9MDqqa1rH1g
o/Gl07L3lKsBBmPSt5gKaWqsA8Z0BmawazYATep0MbOWxA90m6wcLmC3fMLxjPj0lQpuTrv0MBGW
n3ffCarpoiTIvdwXxm88OKvGfEs5AEw9xf+Z+mDSBQP8BJsYjb9qjtdaMmPhnR/TriAFBBQXUK3g
xze6GxlvXT3ulXfBUMFIEG0WetpmJo7JCRyScGv5bMp8k4zdk4ooDVgEp0y0bsOPyUa0P76G9TkP
bV9raAEDqlrsv6Er1kv8PNafYUxCCZLOlPOgAsJstXWiP3aefVm87NTXNKMKbqyoWBGBhX3D9EeK
iD0TXaLkxFPma5PzNFc5efbRt7BgrNLfZijhIpDsI6fhRqSHXh0GTG1Q25y5RP0DOJf8lSXalpAe
YAfwKG2fh+GdmjfZPxKMj/iCEzvctOWPBcFOhiyU51/lBlKJrRGGpEmnbOLNPnbUZjB+mqYl+pl2
wntOjyrafQ0EquPLIVUcPa/2rqXTvirVHqkJ6OoU/bXh1nV3Buo2jT6jeeIii19mkzzhqg0A/k49
9uOts9jI6f9qlyrP9tZL62Zmzeeiy1VO4bWwfpriL7ado01TRkT0RpG/j23Cho7eDRYQrnkZqBC8
1BoXb3xLvNfYNALVouldviZ0IeFLOf95DTVkuG2MD0VUruITxzux7O9N3jNbYi7/RZS6tut00XeD
M5yUfBmbjUyYVYifSbWVASXMxqO3P9RZqubTtq4NjeDQbfF0bKpNbjwqh2Dkve0YVFuscWEEqCf8
nhlRlslW0ck5ouoz9WvfHpU4ttDiMv4pLNufgJB7bW/ClNYAuanx6jjnQTO2CD9XOrsUCROERvPN
41ZBGeAn940M4EbdJovSDEVDa36d3B8qx74W+jVEIYjSfaisF4Sqq6SawH1+OeNF+NBqR8PZF+lW
ZXSG8tmgze3lybP/FKXPsAB5uynit9EJSRLlNMKGdNB4imAMqD05wT9b9m8Z1ShFX6BLEnRuGFcI
aknzP306682LjVa1PBkpDyc+wUh/kDWyr117L09xj3XH7mOfhuLPknIdUXLSglclL1LBNtEvUTeX
UL5mo+0P80PfhND9jGVvBsqvmVwQB6CdpY8HoAvPDinTVflcDDeteXbbp3HeDu2VXkof9BcM/WDn
/IH60nYfJhuM8I5dou8r0IxsZgLCZ1jkNwp6H6fkodaOOAKpaH/KnWMh31Pi55e59x1J/StVXjEB
zfTpLQa8PPY7C3C1YKWOmev09G+gXqNWu6g+pxRnJhVrLrd3Wf541GxQoL5NjC21ipZJXTzJ3NG8
blLKHaN6p5LbQJkGzjbI6+9k/PR6fkJUB5r1XppfTTtsY2teW/qexgg0XTzHi6uuSqN5mBRWWSHY
IGa8b0tsgsNmoUpINvgvBIVZ2fglEPbNekbCkjrh6joAN4QrrHw3Kkf8hZMaLXV2CD2wfc19wDDo
L1l5yqsZvhyXI3gPZTDJHJhDd+iI7uL34SBucLN7AVd7sQh7UYaGHa4JihBnfyP8LNL/3BZJkjkF
ZIR/eBHmIbDYknr5oSi3CCsOTj/vevpp9LuuiYIxtPE9CfWZqSOSXr6N0Hxs0aGTi84K5m2trqeM
/d4kMqybUuyamZfdmce9W0XvaqrehdB23jIErtRPVUUPa734wGErOecX8MzAGqYDGP+HzYAoveEw
WumVBsX1OM6bpKbA3HQqgp0kwdD6vne1U5FFx9jSNiXs/wo247fV5EYV01M06xD5EFaj6S92t+94
axIP3XxhfaB8YZag6YbbuF0lmeaT1vMsHBRgsdyXVvNvylwE4hWJAV7uHWj8plo193VlrRrNChai
3X0CsbH3/c3Fte+epRgYkZdyZXr3bS5/hx66jEm2MSasAs58WJZohxruknuan1jetmwNmEqqc4zu
XBbQeyUkvWp3UxhezGQgc4XENbV0D2opjqU20PpdrkOdLibAZWqTjy4H9CpawguKwvNEkE8Z2W9m
3a8GLs0+M3H6ocsxoyP2pLWa01eDWKzJXF67pQs8/oyOOlLNke9NaSA4OBr6HJd5QaBDT0/koa9Y
tpptnLqq2Fkd7ymSypEi29Z1AqjLj0Zzd1k1nltj8iv8lR39eLCaVDjTz31Dzb+T7fQEHPk2Duog
snBNtxr1khQFk4/C2nPfa8eK2a4DlqcWyJ0rJLziUVc/KrTJTtF2CfdJrNuBDeVMGR5Ykb5B0X7V
bK5gydvbz8sxzpneMzxwvTQulj4E8r8eJyL7RLdGXebHcbtrup7eqn6r9IneIsrsYPjouN07ZrWW
2P+s7P7+8Nm5mNEz/3qU4I2Gc+iMZU1S04OsmNgGc3weAJF6p95EGpicDvIz2dM6B4QHmvrVZ+8p
IbHItwfq1JnhftuK79stgtrmikJi25iIzixGSJqc6fQW4RwQboq4Bu3H2Kf7bMzXXpvvdb3E3Zlu
m6n8gFXO6UKPI34abdO2UDF3zaFZUjlAZ8/aGSeSAMMNtLEIFK77OI2I/K9oTQu5DSR7qSmTY+aO
FBJF23CYaD73NERFTZBP9bGKOMvd5VWgfB16BuKG+gJ67qC/hnvfsQcaqOvtEX3RPpuJd8XKF3ox
Cwl199WyRzmkWOvo4ZXWM016a+qqHqmKyonpX7ZFG701PLx0RZB8o66l5RDTJ4qato302epv2cCW
12GJNyTOQH6dHBlN/Wz32Uc6S7SAtNbb5W4qIjozmKxUzViHIRQBZInorFhPkEqhkZ9a2LC650hm
+uHxSLk/GlU/zqgmu5iXwih9FxUEAlZM20jAF075MKHsjDehbhgwWHDsNj6UYb9Kw3pdVnDbuBto
pkMSWfttxUVEtBmya8D5Oohbd2cCsBLXGKTDFGS9szIza0tVxtq0ywfGzAMuXzYthuJe8yNys1wT
63or8QrhtHQwQSYleJigZBSCALFBWvl2jiGrbw4e1ajVfWeLqUIujG4nmHpbVfzRo0FLnbW8GyN0
2zCfBzbDBVi2dlA9u6TLojR2e0K5S05MiXeoVBnInonLj4j4s+m56Gwb0JXq2LEQdlXuG9q44WTY
35Xnc9euTbR53pjfapUe1JTqPnrZxyUO6XQTxVNlI1NERcFmiHMtFeV7ZwhUIRhoQgtNbGro52YA
LHf5oHTH8Ed66FlGsnvJdrzFlhWMKczvwrcIMIo1aR2Gk0/02MYKnZWSLmoCehlziYWM8t8RabgD
JJ/VFpgJflS+zxmJUzKm4wqhF1/Ovcp9CYOaeK58GQtfaja4RlqsJc7kutW5djENxe4axZYfTfd9
vfGtsjzpLi5jg5Ol6krESiYF3/LHwlriz5nwY4EAQHdRTnOV6jQD5hKzftf9VgziNZ9XW0a+0Po4
yTYIFz2wgPdqwzobQP8NJeqraCA1NGrNYymWFyu1dqi7t5TPPJPneYUVphUcR/Ikt0oLJq8CE03H
XUw/ddTLLUapNT6yIPTSq94zqsJDujgDCeG4OoX2UY9oRF2YP0NfWDiwYcgY5thbU8XrC2a4WGlP
nsX6Npb7nomdPky6KO2JVgIa7LsWq7PpbL3pS3B7DbStdpgjOzS6tIcPxbqXmB34vwaVXknPKCyi
Be27+J4J6UJw/8mzxwGLd1igPu6d/j1H6Wjl6eMIQNdPtLfOJd6u6Ji0zRYfPxRP78spexSi2hsK
O1w1bE2ZPuH9Bg+FnYW43+vS3BvC+2tkQu9vhvkmLp8rskXvFLule2AyvBST1+8VdHkRiktl9Gvs
83zKrqCwFLWhxYFkO++zBhDfd84Ds8fHiJSQitEBkAdRVnb/C0sTYsl7y+rwtCicaWOPqjKOXrxy
Ove5wjmI+N+uaW9QM78ia6i2QMzQGgk2QQpskxSKgctBYExEeH0nVLQgGXA4TmNFn+z8YaZUY7sD
oh7bIT4P57bpJ7lihO71A5UnUAFhTRKDjZ67hWEN4n6iUwzhWsiSanrL7i7dnJ3uTGH1lvCio6Nm
tYNi+3Ena2Mn6WkCZSyEGdSRfNOjYaPCVjyMYwV86BJiUXnsNO7agVMOJd1HA4mYTuOuo/vqWMzs
8nhSddYJ2XYPTR6ygRsnq07+Ksv99dzl3JLwWdOKJ0THXFgexpa0C9fyJzM+2HQm3dUwzLzr2UWQ
dgeBwJQkQIxhtmAm07Ky7IjSUgD4SuPGdgFyASij+2Wo4bZJWFdFOyM+onK7yWJGOWr5UklSRtFE
AaKGzWTS/11TPAltvxlyiNcOM3k5tdVexMI3SVNoJpuhWwCvEJewWGDi/bB18hKNpUJynpaiCBQJ
ME/ajDc/xU33UNWSNFH6RliT9KvHC1rnRUsHrnuniQbzarhV7W7oOu23RRJj5xxy9zvt3C+91b0H
3W7gIAwiyG6LBY1l2qeuS532tUL38UZWTr4dZ26D0VZIoyVqIYtU013o0MezaqrsM6Uk9bGSyMDI
LyBtdhvGUXkSiihAnAwa2479rgbRHGnP+V6yTm2xGCYYxkuJG67N6DaMw0fSk7F2Rks88QbFJoI8
gDyTpArdvdV1a74bc+ReTDEXma+m1twKMG1fc2ldNUoQh2wI08Ng2ofaIw1DtJipF3M0/mvI3OFz
Kc4NOSDbbhF43LBd7mBi+6DJHDRLHaK9SWIp7rFEIh7Cw4Q5rTsX5i9Z8ahsU3pyLNcxP6kdRbU1
oImP6h6uL43CQ5ew1BeZmrCheibUEybqJ5Rp8T5t8RiAkSQNaGyTvqhMtdeisxHzI6+dHhMP/Jh4
fSJcTOw615QYDpf4kmi8jHXifMvCJqVkVsCeLnW12UCLsmGLkEqmTkOLPc7PUP+bKKJz05kdIh46
Opt66kdApYax+HaNZdmolG9Pz4nvwJ30qSZtjNBGdYA7A2ED2CjXKR1E0IrT3HF8zvHVWfrqL1t6
dtykKtlChSk9hNgOQSP4hc35JUMsEYxKfy6m8afW2/RQ2sa5sHOCOWKHeTAtM4Lu7/dt72IytglX
uXhJ7Wxto8ce2Y7GO/Sz94JCebqR8kJuOX0RvBTzcGy7dthENDwddU+q174zoYK9YtmzR+LrQZZ1
5VkRl5IUgqDSzeZHRzC5bZZp2JVQp8QiyoR3JQ2hd9rIYkQfLe3HkWW+NzJMuCphr8BW8N9jX5JH
wbGWpQ2m5Ubn36vH70wnC8WbSCm2Zus5cRuT7BYUJMwudaYdEKvogNMdgLUdFRxSBqAweGB+w0N7
F38upb1BMpeckMWYa3qM1KEuCU+BFu2n/WAWyD6kUq/DNODM8FwwQN2rXmk2ZDwdNM7oDGuLvspT
gXcuxfSOkrETSELsflvdaZ569JwvL2nz4G4AIwtgaHAkZmSfyo6xLK/tCSAjYqJOYtcncH8EsOX4
KUmteuaf4HgyYcArvVAPJmE6HKDTnYuWES47gIVtNyS/hE8nyJtHYKEy8zArNPBfcVPwX0tNmWRe
8WkMq3PJf6U5NS9mrtyOpIc5RnXrAoemqZofNcreEgD0g0pGit7ae3oUedupw2ThePWurrJvK1xe
imzCx3IeEnlxY0LgsGQSx+FNM0o/pDW7qK04ys36OWWOorop5igtXDE+2qFdXrPJcrmQyMVnIxXh
ntrUe6aEYb9qkwLVpMx0Y4f8prPQwxvSyfnSOwUtZtXgItoFYlhPJq3FHiusYv59z2ajwmhpDvvx
lfSAeNjw0dt90i0Nrz/4KxOhqtYFVWhU1ObRj+VF/5hPlrMxldV7DjAk5tcorwG8w1VMqEZIngHO
8sjHcsoBV4ThX0u16ZOu3PC3n6URQYqHyd4J3ceQO/B5HEV7FBqywkKjUY2AN4/z5H5e5IsRTHbi
d+F2thhphYsDNW+7YW8j4lypiMryNVNPavt6PHoGectKqqBrc3IMMLvWOwtDkU8WLhDrHM0wJGmj
tzhwgVrTyUTrCHBF/2AUb/hao71GeTnFWVzMVmrwAC6aYR9H4hyQPbEpnPL2vWjfN/hH1mNYxudG
oCU2mc8WN4SgHQheJlxfX2W9xtAsm+VdW6C7xahZPBP2v3niaenNJBiIUEIZy9JCWHMIlK+BoY0T
gx5p3NDFVec3rQi3ndYKgJ+02ai5IzikcUPGjdEoGLvRXPWJgXOlyBnr8E8woOPtI1lcJ68qDiU+
XNQ+vPV6tkEfy/ujCpxE8Nyr1ky4iGjWRRVNcbSKdHaYggk50pzPBdfDOtcVXeIZPQtMcIypmSdA
C/uw8+tkJp9Ix14Rephv0dk1fhe3EcIFeY1wjUR+XKOXUG2PVSQr04q6qTBs18NSn+ux/9WJ5R2e
JBMZEoQwvbSjle+7VkAS4VQSoOjxAwI3wT6hmeNfwTVO0pdlflHp+AOE5QX1WLBaMelnvhfC+nnR
cBicLxrL0BYUjVkTc2BqKGuJIOY2L97Kxjav+BvUO44j3R9JSkB1YP7r+yq1giQfDYa+nsCxiCyz
PYRBv3cX1DaCcNZLcxc9piYAlcNeEzh9VmzyiBsYYxYGZdF5lyY3ETB2xjHPpu4Rl0CNtDJpAGyk
hsemzt/dJSeTx60/2VoVmqQoq3ntmUocckOE7+Udp7GbxtmZnALmDz1H4mCL+bFe5F+okvtca0/f
aHt/6hnx09Q4j57UpnMYhxh6DY8tydGboQ/IsRMRcQyy49m49zt5KaD+NMk7W+5p+s6qUuMTHTqV
kDIiOHr2igseSvtUKPIaVqM3xvCf5mTfCjSwgW3cATBKkLWzGaN7dEeat0kSgh7GLeGnOnEFp0rK
1LsmkQdXLWiAnCMJwK/BkUjyWKLJ+2h65JpkUyDCtpPHCFS7UYYfme9hzxoByBJWMdTA5Jm/NIM+
EQX21AgFOFgPF2vUTmWbNbcwtFMkDw2AgBqsFwvFNQxIN/wUZqfDGYvXsaf7unSKG+0C8VnEkXq1
2T/Y4SeAWgtzOj3V17mmMKi0X3IX/5TAM8n1zSm6WprmrU8n+VCkTH5CasQYJSTqZKIaPxoLVeo3
dpyXBYtg8ajX+a2J7jax2YHOKkfNcNC9U3RERFLhN2qBGHC5KVyQiVUx9H95WRDSkZaAUciDpA0F
3RBAxbuSRmrwa0sjg0HnMQ23RkKDLkW1AkE/7UOrscc+PTCP+k2jlVuZqH82aSVb8jO849xH9yoF
D/GCSAlsa2OAw5ntyCeli8i0zjJ3yqqQ7yeDVxnrKS0sA45VGETmp90fDeNFkGcDGQ0Lgut8cb4T
kLhNWSUfdV3iKJlZfOpcW1Yp2Sy+mp0G8GCB63BJvAjKOS6+60IvPslHu4u4M1DJQLQwZk7kIMOX
oua8NmfYR0s59ZNhpgZbvR43C+Fq6QtwBhsntxdyhI7G3aSKh2anjZ49b1SbCepP3cnY0xA58vaH
BirDdg4J0okQiN/YPeS+rWuCJXoDzeBUTWVgyCHeoqfVyXCksPdiRKP6znm1s0Bztbdxll9FBtNL
aFy5IU2bqChnsH8HK1eVX5rj4zh0w802PFTPskMflcT3FAESVlkPuxfo2xcdjySlU5qDIcnsN00O
jc/IHWNy0G9WTBXJDuGIoADV/R1cLgcWHScYCjbnTUMY096yFxzAuTsXj90M9tY4XscfstmcLHhx
ugnTc5x116XF3scMZzKQZY24FkQEQrfOOjwpM9MqKxUBABgyoJ/4TqiqLNZJ1zvgJ83rLEf3qlE/
shnioTiGUpkBA00Dzkl0vGsTkr9yROxtmtBrf7N7KBuyEwbFwdEuijypH4KxplMvxHC0zK7dT8oB
DQ7d8kuKRay1Qu9ZQXR14u2q/FzwmBGHNe4keqTz4Mlmn7iJu89bSmddkWJcHfsKtMwQ8BtT+diO
nCrFAK4GQmndsWLsRi1JJKB4GrrO+5lBvNPwTn6N9DNH2Q9VaTYfmd51h6b1sms3peHZtIb0TXfo
7jVHTfljlsybYc6gm4iyOjjQGMyDSsS4T9r5IGz9e0GcppH6ttIrgtOL1NP2A1bznYhMFdiAYn7q
WPUOZASdgqlzkrt8tDC2zMNYJvJT6Y3hz3Yyrk1iDta6lr5m/1d0oQzEtIBvj7ILFUyJBrTmGeHG
GIzfRfXvcsZwr6f6/M8FsTlaE85tCPjqQLh99rzoSOn0fJpOKLhl7+NEgW7uipfFTnpOE6BJoaEe
02T6VYuWwYhZa9V5vfhzepvXkenZpw99fsLAZfoT/NQKk5mxgsMHWi0OiTffE4O02p8ympNTtJWc
+8sYB53iyKWZo6WpFt9QF9XGxp08Y63rMKqqm2uyEYCubOQshd0HvPiEfIS1c2wdw/wbTczN3aRY
h/pEWzYJY/dPRgbTZfZ0hGpxw9RPas9JTcYl18UvIWXdqo17iClGW495IZNErN2zbCYnErAPjfZc
O5m9zuSEOya0SlqmRlO6n1LV8Y0Zw3vHXPgvIQ8fffVojW9tIdJthYEGlx82YvCfpnqLm76DoMsy
vyOHdKMGQ/4l8klU2S6U9nhtcoIiN0UEKVh7EbeEObeHxtJSQgF0DcMlMzZJavm7GBtCIiq8EsCK
c/JGO8/M2oERknZrRaP9AnpzT0s9Sq38H2ln0hu3jq7hv3LR6ytAFCmJWtxNzbbLjsuO7SQbwXEc
zfOsX38f9aKRVAwbp3PQOGgk3WJJosiP7/cOYCghrCaqbI7Y4CSXuZF/xVgv2RAX/DltjCfhkaUC
ibo/4k9VP8B5bm5oQEukhwGIlUj8Kw8pH4LBKngBsiHQ3kSSoku/fqkmPEQsAqlXHYfFr0UxmwBW
A7jKXNtHpleJpYV8TavaXlOrZYcwU7N1ZVtB0f4YXcOJtkWsm2PnBgJ03Yquaghbl7iADPusdwY4
THH+OWsRkbopsbx1PIEvmZPVU+MiW/LXHkdrecjxzUXgnSWwN0BV+nRXZ6yvW1uN+iZo4gEgWsir
SiF5nDJ/Osww4O8VHVKI9k26I9+IkBZkBkeRzDQxY6fYWJ4hyDfwcDlNo3CbzqWxmV13cMGTTEju
9VTKlasdXJkS04ZeO+mnNgJ5TywZJJtczo9yljSM8IySwKN+AM9zgn5U+mVyaIV4TkI2pqmc6DQ0
1TTT6IzL+sucRB30eauAKpCNIcmfZYdlkyvkrRZ1D8huqZuQ/OSTb2K+NPZQYsaO3hsGXvM2C5t6
Hw/BMoL34LZp+90S4GtNgwzAgmO2oUGQrdtOedtsTtIf5AvXx6SMffzi/HRw1o2k71e7jvg0q1Ij
5q7tXdnGeptyXLvMyrCl00cDqnFyKoNQ2Dck5HinyrS7jee0uNwb4HMD5LwpwvR0nNP5AZfd4jAX
g7gV0nDWno7bW7TZ+a605mw9NYIwQw6f69JR/ve0p9oAl6RWmKW5R/sKWaNhiY/iCLetHH6cj3Ph
PtWFwNscJB3NOPwsYtMI6bEp2JrheYib8lOcZ/YLxgGYtdlA9xmmjjM/mc7ePFbGPmzccO1QLmzQ
7fcbZxTZ9VxOEBVkwnTCv5D47h5LmQSb+l0+iQjxeuBvWtcJHmRM941Nw5CPZm1kCNdb40jcKmU9
W8MeiK7Yj42Z7aIxF7d8BUu3CRQzC0FAMTojf6DPPJyCum9d5euVgdJsD3ybboUZhU+jO5mXmdnV
n7OOGQLDIoNO6RArbhj0RFNlGrA1wxLDU9yNNbYmuMrSAEvy+psIo+rHMGXjPdh7R5w9eWhVkJU3
eT++mI4T3FBFZMwrGMxeXVWIoub84DnlcDuXuXOFEhiDPFqOG6e1sZaRQY5aEEFcr1nWy5r+RtFX
ZF4H9OK8CIwrakm/TosGNU6F4S8UvnmAf4w3Mr7DpD/n02rCymEXNHxsAoh+I2qTkjIJlgnMQjZN
YBctopr5SxJ06qEJKdSIfHLXed86uDtqb5faKjuYAFWrOJqeKDvBvzkI48XhmOAUZKJsXGWVD+OY
sDNRptD8wfkFAf24V5gk/gyhjSFnGfyDmaEctTM4dz2+HoD+nGdEhE2+cpIBsNuLdnTC5L4bQgpM
XuWnZd1auWgsVznb7TYnHgHhcYE1VVd/m0yYuJHt3/gOMnZ/yuNNjbEUTJXwZ0SpunLE+GXqIRPX
tS8P4ZA+UCW1a20a96mkYFtlg6qeOieF4iMGceyS+lWRrIFHAvL6a9dCIKsnI7uxJKLPloTLTy7O
9F+qMgWVVhJSXClobYXRazZrGsJEwz2W7CAbi9iLC3NSxkXgK47OdFu3takwynPd7BJ/Pkgj4RxY
y77GhmWP2vzO0RX0SBowU8ZWWluD+bEOHQq2SglnrwsOwIMU/WMQ5/6Nbrr6WER5v+VABItvyKJ7
Ghkox2vYwBEmxeFqRgW1muvou5dFxVVf1OkVNAx+OtZJHPkDaNFF14pjmpTAKrrFOUoG2BVSEqj0
HscxeejmXJzo/MDnbnLYZz3CBBg6y3sIREz1Mbd2A7xayW/2YOY3zDmsFsLwFe8MiGqRxM7Hl1Ah
ooJ4uihq5aaRQKWAHJjrtQhp7NKwVlrlVOZ4R/s6k9sRAfa+r8iMCqqavqpbAKZbeUVnaIkH6xqJ
D6NlXc0mjBoZwjWGrwn1qy2QWEBHWo2YZ+2tub1LgU9AQ7L7sVO3aReUW7MIhj2mnuazuxDIsffy
lq+HulHZNYRc27x2euO7SId6FzVqrDB1LettHIv+EtuRAef7+BmBtb/OMhPmrqVR7QaVufO8aroK
ZwWs0ONVhLdcv6s6y+S0hRWu24XPuNpkuwA6BeZmyXgs8oKDRetBYDIo/TehKqnjTZgTnmNl+2hu
3G0wpXW7g4ZGM3r2xrV0DA6NFnwtXY+0Lsf2ykMROx31lGPk5SsvXJb+5DYE4/8e2PMDABVyr4bK
6aosCotgvLTFtpx2KWR+HAGbg4WJ2ato2vAUOVrf+iHM4ZoApU+koC2WVGjo2Y+SGFQ8nooCmjoc
XdRGqGjChUjewu34QZfYvvHzMfwkNArAHPwYExMsuKwyfTVDOqqA1Uj46GPTEg8QVWazeqwIczuE
OJbsEcKi6ncCE78RgleHEutTJ5g5Q1GZ7w0L9U8jgGrhyjobJYPngTP6QfXlcAqxR9rENToIo6ui
9cCqvE5Gz7nqc1Kg3DF/CggR3QUest5kKgaUQaHetmKSn+uCzPJ2oLgSRpvurGlYqJe81kwVX+NA
QwLWBvO555OSovnBaZYm6myhoYln5KQ4lNxbfevxbZuLCAHePd8HPkVD06PZoOyxFWBx6mNumrWy
xcrDbrwLGwwdlmjm4uUU0Af5LNHE99tmjqYv6Diatdcga8ZHsV/5zuJSLiZqvVrDoZAlRc6QJtSO
7RBfenKc1irv7vMKwKlLqVjdwaDzi0/UwXJ7fRwUGoCVKip6b1XRMGniwBppaNemM11lkYVFbD/G
n/0y+8ECjHt57ixtoCK+6yZ/vLezrmBVipFrahdGuBNaXyYM145qnBIKe7g9HtU6HpNh9JBXMf77
M9wN3x3DXWgC3ivHN+F0zLLYwz2gstfea+Bmzy2nSx6KiPYzgQhX5VgRUji41HlljZFsiOsdW18E
GQCM0XwIMKKAqgal18QoG6h0DjZydIRexfQUNkE1R2DIhmwBUKtMrE3JI2tn17pHyCnuZBZD9JBc
J46+gRV4nKKzfpMOPhUB9kKwVwv/MCMhgOMLY24sQewMn/5G3NPCNX0W7DQyDllXh99Sw6FLADp2
sIyxvvRSt9jAr4A3nWPieJlmomVbNdqRV0NJi2FhciSmE0ZK39g7HhI5h7b3SnYqxO8q8K5SWXPG
5pvBMbycOXJHBqCtl9Zs+z5e4IGPMBXkup+u0r7COj8qgr3g4LWbph64cgwWD5CRcCffiSu8uINm
q2RT7GMd2/eDdNL7KQowU3DLePGokCu7QVgZDHR2OioU1+JkH9bW154kvE8T9rHYZgsUxr5i35Jq
N6gL33odQKk3Zt85uO05gbgPxrB5FDqBgYmAB6y8aYGMGu6qMaA8mG1XX9bKiD8rTY1stdIBIem6
bZ1DJzNknL76RpycijbAqpP9+1lHCFSTnqMh7uDjGmQcWZZqLOxzJ7ysNbS+vHfkHuyfwrjGNRJT
n5FeXzyesIoWl4Zjt89+ZduLpdhY3/YCLxBDJ81apOUPoAX52neC5Zxu29axYs7MGqOG2Uiga6AV
QPminJVfcTgWXZg9O2kit90wtl/yjkMFBiTU2IN+ETg7Eovpyx0lBIwWbdfA8s3YncLKja6KDpRU
QE0bZb9IWOQQsuqI5Kumgc+BHW5CO1XGbRXq7FOqnepkAWCBoC4IsFAoepwZ1uU4OZDhk4iwBZzy
kX0Mbr7TksMfrbaOoIrB3YSmNd94NqUE6kDwnQB7k0KxWnUV3gwYXHUW6F48vsImzw/aaN0d4uFp
j/FgfegrsgNM2FjPqTUMM0Rr1RwKVoyNmhvWUzUmx2mA8zGZgqjdGB96vyJVK03BLiVsjmtOy7jU
DyhucKRi9SvEK6UPRZqdLttwXV82BgXFTHjcFptI8jEFLhR3cR5wtnPL8FYgK8eDH5u2i07Get+5
Q4Zc3an2fjW32G2403NNCsQOTTzrBT6ALP9IV+kOtI9pOGGdpTIH9H/RklAeHARtpc9jC1XcHMz5
eqxa4j/JO91j8ooFsMn2OwjLuLG06nccvazDULfh99Kfm4Mtumw9F+P33iZWry2y6GeOzx78xrHZ
iXgodwPxsjsbhAv/qkDuxAw5N1MUuBnG/ztF9gYsVDhoYSEatU8n4MU4svYjDtyrSaLG7gMbi4XY
b7ezbFz4pIRjFG3vfKnLAWhuWWwnNHwXvTT8Sz2Cea+isf6WGEp/U1NN57BwyuICr99641g27wOn
gCD4mnWLeXLl5FvaDv7BjdHY+MShbHPyknGDcI1DEgbxNgo6g8U1yLdygoZcWfpnqwwMoBbrL9Ad
7HrCBNcSEbOzzxUYIe4a/FegBTqbjXEXmIW6WtJ976wqC7c4ricrhCbwEjpbXPgJ/brBsfSJTg4J
Otr5SmVhHfH9N64crAQpUvCUWkuMlDcIg1/pxi10Kcd115Hp4rXUFKR0JEmH52PixRepDVs7xTPN
8a4gWiJsS+P0i5sbWC8WfkmYF0qbEJOXKyMpyye7w2bGQWC27ZhOnyQl0GWM5n9dOzBQ0jgOrl06
UMeBqc8m1Q7wHGD/58m8yfoCq8DQ/k4/SN4iMn+B3AceR3zxvh+cdlMF0tl7HP8uSZsQV9qamh37
b7lPZxa/uM499J3ZAElZRbsoabyvdN/GFedIc1Vl0Hw9h4CKfIqbdVQDmTAB17iVgZdkcCdL/EFW
tFzi74CteCBB+r+mREzWnMZRmZFmvR6LAo6l0QPk61wtlZz7GSMAlBD4BGE1h+MhIpZwEaFP4T50
BrIa47xYx47xwiYfKezEWJiGeFa72HeDI6xWeH8z2CirMURaUaidZWZPAF7BtgJIXE+9ZVBwGtEV
yF24nQyXgikrzZ9z6D3USFwenNTgk/IxmD653WheoyWud14aUVMhbUM4L0ndxaR4Nbvw9wgX05t6
hkQTZqN9CCyoJAHGCTVOHi791huJXcKTCPCJ5lTSX1kms2Mu5nITxjMuXiHqwNwM7vAdOcyk4qHQ
qujPkQFKDTalgF/oFS0jT/dJhpKa0gBNQGOY2ybF/Td0zWFdmLl5AcCLCUUalVemyzq09pZcHTlM
7ifDhAHUgghh/IVgJync/TA24gZjS70KsvA1K1N8f+jbHfHbnteRACfwnKg4eLQwDvBrMTQQ1DW7
zMIhYIzyxyanP87KG15I/BNdmP0T1XOJo+Vq1K27Gcik2cq8ip5UPpH8AWoIURMM/1IbtnyC12Tv
mqW86Pu+3LcW6DOQmLqa0Y8fYoy4dtkIeTaKenw2BhjDo8qKxyRy8zvDRmjL2XmCqAX6naTlZ28a
rR3LBR5wdF4ObWK6pzQ0ih30DfcRJicGHqmmEwUjgVZnIdCr0qAZ0w4XeWyXd2aCg8dqpE+60UtX
yJk9OWPimsBZzkUFtaPxAJ11yyYBg3TJKzSNB5VkmFSkYf1gZCPWWPQIbzCI5lm3ZXbCvh0zDoV9
ZDOXzca3hxIDcBP8PanTo5+W8+eCSuxI3vTtgEnFJs67V1YXzspe0FEYYgvvk2SCkQjlrg29Z+VQ
MZKQAcyM9xrgBEkZbdpflDgEHv0M+KauACd5mDCNRymgD7fmHkvtL6Fmf1jlXYjRMcQvP+1Lc+Pa
yU8MP4tjVOqOeiip900Daxc7DnEag+EZNcm3BluLi2EOp8cWsHxDP7bfTQHGdVHeepQGoXNNR63Y
N37PGQV5NE4K5OMEpB79m4mFLBpDNg/wYo2XjLdKEpqKWekUa9k4FR7D7EU1se0vxGZnx0pH9A57
ClvTnMNrDncVxxTIbnelTrK97j218SdwokHg8VH2Mr6H3jesB9Y3qmZYPn2hR2w5wTObPIICXvju
cbRKBLLJca5OjYnNCY795le77OzvkbV4Z7logRx8VtYxVqfXwh/ctdMl0y6ffWenTa9+iocGTMHl
iEwQM37wdjgeYZiLF1YBRKaNOdIjzMevmKara4wb2VCtoEGaQ/s5zb3sCF80o7oqqECq0nhhKabq
wnoEVYbp7cnkdq9o8CVba5S4JdUBflE+iEqc+NFOVFFP7OJidJn0MKAhu+FmLYG0+rJ7jKBzPZkU
bvBuEZe6PajVyvMJH4rLLnygF+xTmqfJ3UCKyMnDgh5m/dR+gdZt7bBb42DiKGg2/Ct+HFypDjaM
iIuqA7RcJyA2UN/TFP5rlNbVsUryCtykyi5YsuYHS5bGpUXffp9WHesMFYvoKJ8gwnBEjF2Edr75
jDfNE5yAU4d3Oxb+gEyp91AOD4ULuCdAcj5Vo6uvAgjm666FPEfXNWSqFMVLLMZ0mwRJQRSyuyjG
Cfa78+bCvLCyjuwEANu9tJLos7VIwExXhEdAs+Q1kzShTUhjN2YBubQW3bj12jG94sBR3M5jpnYG
6WY7DFnII3CSx8iQVbFuDnFBkAs+cR5YrQZiJwVlYwc4Jx8yvZUQHNVFmF2jV8WIpPNpjZSthaYj
BozQOPwslijtY9Qvthoaa9N6yGCTwO2kFQB1b5TRjKt+XWxZSaJtm0OfRKdh75gLZEGSqrnLa1nD
rS/8+cUvUsUUWAgdeVRdBk0QQ201cGY3+TOckdXJnmdJU3YsNp5qvb2WvC6nxoHA9LHywtfnEYzZ
fCbFyD44cXHnj3O9M5SQ/+bLIc4mTnwlRo9Qo2T8qgddXqNrCl/Y4sZrqCAQdTADzcAqkVB1JANs
SLHJbgGGp6e+YC2g+1ochtR9qKqxXtUuF+mF/yJnYVUk3HDGw28a8oCanibO4itbjtHJoC+zn6WF
bUHaMlv40K7ijseAHTwJKwhPOj4PhYnhEqkCFFVeBfDnV5FDneW14bbDkThHK0vRHi5/gMOOFw7r
1r3tk7B6KBT2O3jxhsGVNybqEvJeuXGmibanKafrKs40G3irb0QOVkZeX7oPOo8J07seLCD67vQC
ydmYvPpYgTzf0tSIsIPNv6NTCbZ4RQe3TliJw9jjFxfTPYRKZGWXOgjQ22ZWse8lbnJ+Vwefxsp5
wZE+vxRFj5hXDhpjfX9eTRzdboiTYlmGP856wYldjIV/5zhQIgO3BFnJMXNMaGOChdR0jzj33I4u
eoJIgD/IAdOhNi71Td03bJ+eWuo0dB7xaCYgh7y1yUSwlCREJzDZjS2JkNEh0rCpOL5Zi8Vzfuj4
HLG3ZbEaWo9M0gjlCV4ZzZ09aZKm2CyvjYCsJbiLBtIbXDI5uEbspLr8HiwVdF5V/au2+u4lc7pg
lxLvhZkc7iuh4fd7AMz83uyngPQX1dLgwms2jqHmuNKcgKyxGvQhl1y1LhprAkPJkbAwE1ATN2nV
7VXjog2wPTU9Nm5lATD66hIaDlpwR3zV+EfEMZATBoetjV0bOeK4aHp7G6rEDZZdESIsOBxk2Q0b
Qrs6WBclcFoKd9hAPS18BGU6LQlSyP0Rnydce1ovNYlBFOqyhIG/c2TvXVTZXO4NAXmmm436wIdH
Vd0AtrexG20CK9NXKQTYDeUdq1HbfSlhER4aCDN3lZ4b5hbZiLgmxDvw6OECj08+V7ehbp9M/eAL
885N7WETF5M6zq79xeptHORTdtU2p0kBwVLfdQjojkmbwd1umR+VDRs7NbrwQHclxqSBZIzJI/66
rkr83bKKjwTUlJrLkFjW0ne6Jt0q3AyJRG2DxzZnGxTYzdRMrPdNcSU8lAGyQx+KkWaH3UOeH/DQ
MmF6dzFtUbt6pnClyoF8iv9LknYsgcpsL/DUYuLiB2RAVeIMm31Xqqan2mf9rvTq8oZ5JS8IZJsx
jppdhINhQxZfkf+gBEIR67blVzfpUQr3RueuBCdUGIoW0pIa6ge4Hqd0VwrWSihGY1KjP0oQyhjw
ze8kHxdLoFAbZ0al0qsaWVXkN091XTcnsyHDMah0sg+mkXDyUNkbCLnPdP5pC+KzeSzYd7ZOG2C0
Xja4LaDIXsPncQ9pjHGA7DwW+8n61o1udWxo3SMqogXUCJjKKQzuVU840WYQwzP5aOYedb3e6Ux1
rwQTOZfCi+keeeaL28tsV2O1eucN3nPoashsNQgCDbQf8HnFlu4NB9UoJQLbwNNNlwNcENURmdU7
YH9msbcVzlEC3TfGNLa/cycUgIqkro0KDHTyHulbxWgVfPGlzA6dIYNby26zO8W5EZJ4OwLcA1Ff
MqleqpY+RZkVHCB0yEbk9+Z2sEwYpI0wV65r5JsR0e5KTTl+hJRv63FGhAkTsNh2ATtf69NxIo0v
RA4XjfvRCC1EPwAyoDlTSzQWpoee7baXMTEXG14FR/HQnLY6zX9axCVu8HRKv7cTQLftdsZzRaAX
YINsURyqu4rC8oYGG55Tpj9+o9r7CrvMAXRFAkOy6bipO4CjoYerEMfFD26OT7oYkXUsGSNFTDdK
l2FzOaZKrZq6qk8hy84hLDHFhOdHh4K+qpUjWYeCQ4oKjQwL+Vtixzc2wc8bkSGYVREnKHckKWVl
+ZN/YRFoQoHlTrCI2dPMGauZjqQPSFIwmRq3ni89r8ffONTJU+uDXGuLpkOTsDXY5kAKK4aJ6zSK
YTYDA+OgWzfwcoavZEsCLSepi5mIiXU/qpFxLA60aYx1kiB37IWctlCnNfIRhBPmQL7QnKOU9Eh4
2rR9K/dW0qBGrycCEeg1XqE1+RQniX6ABhSvq7xy93BbsHLCxWMN3B8iE+jY+uHVI5Ax4Re7RnO0
W6ei6QDBhjaB4nzRTWWw1b37M/C6PqBDOo7Lcd/Atgp1FIoZe1MMkwL89WEmY4OLx1zsTN2lAy89
oAC0u7YmzypglVs7mnqS9qh4gm70VB2JiQSXkoT2NNiBQ1vw7J5Wq43norEgfpHXJF+HrsUS1DHw
N8ewEK5aYF82ZQCiAmHjhzOM3c/AwaVQ4e1rpOWrBpjdw70h6nrS0/Lrsp+NyNSmlzTzQ4uvG1MI
nAMXn1KTBXgdaUy7sxCPH/NzhVHmqqjpUOpUDZvKMZN9DQ33QlFUkYZI1bZq2G7RuLnJoSbaCQtT
DM0ijUal8ywMgROnPtLEmh8dshDu+d8SVtCGxjbrImOrunBCtgcBCQai+cPoYF4CyFU/EkdGnBIS
MgTGikcjF68D1aPad6Rmn1d0A9HOJ08NubQx23qwsIUbxCsXnEx7tAVxc5F04D1YyeutRf8OsxDp
4gwS25eWSCKyQMedrNAgl7RK8avve8N6pJ+NJlJZIJSO61wqn8qS7QJBE+Xhtsym+hr3cHtbz1mF
MwTxAG4doWdjzctGiSWQzUX8uqmI+FyMP0Cr4aBF0VrVHZ41jg2PM7CNvRZ9tIdKQ0cBjTudH9l/
bZTqPlv4c+GmCsx0qiQMs4KwofVc+lguS+ZiHU3QBaL6UdMV37n+Jw8RAzXeEklizlBcKwM6DT7I
9O4IfNkGyMJgfS5t07xT3wJqhS9VTnds7lPzOIS5fRtmILMGXPs7syxRp42eh7QeSitkyBpw3qbB
SxMczRWEb9cW4soZkEpiUv517ha6pIUPrRkhI+cg2W3bNvqq2BZXaQ9YAcau9kx+kDk1KBxoIKxF
+IDvMbKDLWHixbb4sRoGNUhsevRdBXojajnv2iaCBG7MWD9yChb7Hk04Kmjt+5eVEHw3MWlzvojH
g8UGBhPWGG9cYG7zMFZwkIkYS9zyVIzId304VaxHgGWWBbqj0xTXh1Lz2jKCeyLPxgDfzrMn+OSP
buuw5PQZMcYREcKOB1kAk16YT5x+G9xjnWQzZxNWYgQQr7wKRewUspobI/5kLT90HVeGfTdDkIKU
F9VPRMNYe12mw30S2g67CtOusWio0kmb6SljIaMjS11ZFmx29m4Ba0V2tFaBtNRihhA1ebGfW6lf
irglWhPP3lXgw5x6Px79zfx1qbVCaKpc/vnX/5Qvz3cRZe7//Uv8L9w34pIjfIpxRcOf0Hn6p5e3
pSU9y5Z0gWzLFL9fvuOD5cQ9FSfkz5+DuVwXYvr2/hB/JqIzhO1Rq0vLsZV5lroOzuZ2cdUXJzEf
J/2INs5J0CYjefyH4/CITO0ppS3warhav99KaaYW/ajCwMnrOZk2RITTgkqmq78bxfp9FFXZc7LI
t06Dp+/5Mot7JwTkhUdnHCnl5e794d56/bx4jIot7Uml5O/DJSZnfRm51YmNhy188ld/d/1l/F+m
F04BmahMrzpV3+jUEOjzd5e3f798CUyJDpufr6atm+4Lf/P+9cVy/wXmmkV+8eP//qUt0+Z1//J8
lsn3y+9HTeyiMPMr3HVv9aMnTkGPgxkcQiSra0zMsMVo4O0+zcbd+yN/9GLOvssWliU7iapOho0H
7KbsPrizj66vf7+xssyG0DFtXgxcS4Tl4V+++LOvcsLMxDBn3kw+o/2+QwbzV8/HNn///a5HQVS0
XD+g2ywUWt39+wMsU+fPN+8S0oVxhgDa/H2AhtZz2TlGddL6voJ2iN1X8/L+EMs7fGcIcXYPIO0E
UBUBZkxq3MLBWHUdJZV+MiA85pxg3h/tgxsSZ+uXhpoECZ9PEXEMdPihuajVB5PqoyGs359ZIVNP
TsvXDqEiRxYO6W7+YIi35+1/Xsu/P9hfPkgMswIBUbA6wZos+hVNifef0kfXX/7+l+v7uJbnUJuq
00Bhi2L9/v3Lf/SElr//5fLC4MiUzLxyDI2ijq4kNLm/vIOzJYuowtSJUl2daqpKVqcPXsDyf/9j
0mplux4FnrbV2eVLNnvanU19GjMyAKjM43jdc3bxp9P7j+rNN/HLQGcroG6MDA5fXZ882nak2+Ph
9P4Ab74LTS45vH3FYeNs78tcmrWiiXEQX/yN0Qc71afMvf67Qc7mk/bRnTmEhp+cCDve2UbB7NID
zC/fH+bNpcRTWkNZt6Rjn33cXTb3ZC9KVqs9lEUY57dywkLz9v1R3nz3nmYEgQeIKc5eid03hia/
iO0W9z7/ShJ8uXG+vD/GW69dWpZ0lceJ2/bOxiA3rW192dcnA3c/vSuROv7dAGc7n0OrtZ4dBvCa
dVd9i6r6gwHeekrKFMq0pCW4hfM7oGfFE5zLU/bcECE47kGKy+L4/l28NXmV0La2BBobff6Y/LT1
8aFty5PTHY30y1jftOKDUnR5EOdfurJshexaauHIs7VKe6kO+iyBhTESGuFVR8PUNzZm1kkQXCLf
mMnaGvMPHt5br//XQc+WF5DpvgLIK8HDXlaW9/39p/bmq/nlls5ezURfbcj6tDwBqjvBhR+Bzm3a
7tN/MYqibFAmGULKPVtY8kDHVKZBdQKtij7p8EUlX2brg53kzQfl0BjyCB+Xjj774i0TdL2EoH5y
kkt0+s4HL//N+fXL5a3fN6pZNz0KKZOXTwM+tk5sVpg0vf+c3pxgjuMssxhsQJ2VWHNWFrGlxvIU
0F6kGwc8gtPi0rROAPIOtvyvHtl/xjuvGaGeOumUMF5KWZLN9xNUi/fv6N8l2x/fjMdbdx21rJFn
34zbZphed35xql1oJvsQOrDe4eBG2xoxZ/Ydn6T3R3zzPf0y4Nn3EoVF5mQ1A2KISaRHiMFScXh/
iDc/Go/eqGezv8jzg69t1yRz5wxBMqYYsYGtflS2u3Iv3h/mzdnwyzBnM47P3p7djGHwYCAHbo/V
f2VhERFvejplAQO/P97yrZ+/KtsUprJt3pNrnc2+Cj8GZJ1heWry28SHZLBN3GOFQ37/wfN760v9
ZSB5VubTtkOToxlI/4yKo1Q379/HWzPANoElhA36anrLc/2lpDThlwkSB7m8JCAODjMRQR/cwZ+P
CvxGUPEBgUhTyrNlMwrr2Z4yLz+V8ScoG6oMNuwDhJJ8rXBVev92lsf++2v5fayz26nxcolQ9+Wn
afyaBz89gtI8iP8C5mGaIbm7Qhz3/oh/zm+bfHlXCMsjY8uSy/v75QGqDhS/QlF2QrrcwkQobmgM
ojN5f5Tld5/dlzKBjSidPA/B9tmm0AmI73Zk5CclL206G3jzfpm8Q2odquHH+0O9gVqAg/0y1tkd
Ba2dgvUxVjFgMonnQTefMA9DxvmKOnrdGRDuoHkOPzzvfkzglzUf3OyfU54foF1PeqYlOCecrUqE
fWce8klQxUuXllr+wXx84439dvmz+ehBpq/llCzh4Meogk+yN4LL0vmg2v3zw/r9Js5mova00Hpg
lCq7DMLNrC469fz+m3rjRmxLMPkUNRas47M1KB3hFqHdyE/f0+JbH0Ah8GgYbd4fRFh/Tj2MbCxK
keWoQ0LM7xM8hoGmGqx2Tsmzu3qlnRu5tzq9ZFXtjEvV3aAyCb3H9wd9Y8n4dczzvRZli8zwmM5P
LtF2qHiT0tsGsFzS4t73/nGtYv821lkpFPueNUsSaE8aXtiAi5XCJlZMX/6LO4I4qpC/Kc+0z6ZD
Prtww2w+Kst7XHzrh43Rk0diI52Zv78/1L/LhLPFwmY18hybueEBa//+xhBou4PZckd0/QiPPZE8
sHN+2oSsrj9X6rMt/W3fPYT2xYgKNBphQCr8bj55xTU9jsiHg/EpxcV/vKii3fs/7Y8v27VM12Qa
cQa0l//8/svGtGoNI/SsOw6DX2rrAeX+z78b4Wzxav8zgixOuXf7l1c/e7Jwyzyc8Pj9tUAblWwM
2l7v/37n/Gs7e0LL3/+yndS+A8POZAQXnmSxQg2X2lfJR9/0m6OgtrOcZXml+/n7KL3AHYUYeHkH
KwSVFha9lo/5co9uvxteDAvdY9CcrDH9JiA6j3Z1DyvsNojTvaMhJfQZzW6a1fv37/3P2eHgLIUd
h2aj86zzU2lS+KMwzTK877wnx3mIP0A5Prr82U0rEieSAQbrfU28S7br/umu5fIwl+1KmhYdJets
HamSqESYZMM7mw/duI/HD2bGGz+f63NWV55r8lGfbVtRDtXFN4R/B/kvXzn6v/j5luO4bCgEC9K3
+H1KIKEVpWs27l3dXNeELn2wyr7165VQCnsiC2jDPPtyEiWxfZ1Gn3SPy2lXj//83VKFs+YBKSpW
vrNNSpSFXcZGGtw7BAxYfDj/+MOnyteWRmElWbzk2fVlqJDQGa5xF5FCQBxeZXyA9L31fH4ZQJ2V
+Tj1iSmvNRoamDHBPi8+KFOX5/vbnsDsdAS2nUK4jvMH+IYKEOyvLYJ7r+NUhOXG6v9JO7MeOY6c
a/+iBHJfbmvrRa3WkmrJ8k1iZMu573v++u9JDd5RVVR+Fei2gQHGaDhZjCAZDAZ5zmy9wUAZlLJV
cgUivLuqeBa6KrVKoINkDKgN//be66D13Q4P10GLC4phY5uk27oqvgZbStcpM02+PhFoDk+MFhrQ
GeuvN9QLKYIfaMrcdI1hxH4MojTw5a8uUXG3P9dCOAJ5PQSVYeD7XfPQxQ80rN1epQ1Duvi+sAv8
clLb2Iz9+asDhUItidEbm8Bx4bmUDU2PNFoIorEFxzQjEZlfFgcd/ph33LCUWFIIuUr/MFHDo7PX
NqmCIujSktq6yZhNQIjad7uAzs7iiRGxhhJ4IlmtDbfAI0w8w1E1pseFsJTHkF4yD9f6ufvMPZGh
DdOT1PPWHyt43oWIdUXP3KIuo4SoXrd+yuztaSroUXbBnYQVflE/emnvt60FNwsY1HTI5bTa3baH
LfHcD1T6JzTbdMVkkK71CHgQvaFHmDmIZoH7ylZC67nSne5DUln9nbrECQNKqvXQknVLKs0b5kjT
w2/xgvZFpC6qqWiNf6qnP1Llj9vKrdYmrq3JP1y/PZWyuOBMFrDRM7PDjT9pX5vFr6GU0pgwHh48
tz8q4cNtaVvGYkLsDcitTsOI+OTjMr3F6Ifb+D3EWTrt47X106hkL60bxs9TjMUZv6ZBtmj8WVeA
m1NajQ8KUDDEhyn/OY71DmIxuuVuK7S1OZbF+AWPMjTAiO07zELUtTtOjQ+oyufGDh9Hy5Cca1tr
ZtlUsTkVcDNxzZoinhY3aRqfQcvhM9QT+sdU6yCwSCAtvq3NljE4uo46jKdQmRMSsJCuTjUxys5n
PrakL/4PZvTvRxtw544ZyszRPkCDfLwtU9taQt74dfK+XwFRCFUA8fTMyCI0ZwSCDkL7FNGxnP0D
QcUpRP7QD9/GpP84AtoweODxx/e5Z57qzvl8+5dsLfTZDxHbAbp6bCJ69jq/AzPfHj7NvG+X9bfb
QraCybkQYYmh5GgBpmo6v+8Oi/IhnR8th4Z+APBUP4mY55b49+bqGqu/edxVNHNV+ix2xilgs9WM
UipzQE33KQkCyVEjkyDEJ6cIBs0EKcpvarplFwtw2ymQuNl1Xd+xV3AAhoYogXscNpdqeI6njqY1
t36rfGRCp2SsKNY+evV3zSjuzeAeKPWdxiT1GzbrTOrqL2eLFzhtXhTz0vrZxNz18FCYXwMYthaI
augY7rNdzbDKbZG/2kDEgOxYhkNiYFg8+gkBOWACG8qZqPOLDAIf7SEfv0fBxyq4gwogjx6GmGk6
5Sdz3BJdN7fxTO769zNdwxiKmiqMkRuZH2jj/hYUstLypoPR1OSqjotJuoKnR2XXjkoVtL7B/cV+
n0OFop8ky7cuz9XyrYvnOjzLAoF/qQb4mUA6EFHghR1osYYrw/tktx/1/knznL3W/lM6P7TwgzK8
RNVz/up+OMyUhgZGWGlooJNb8LYQENKlNvAFWEZUwGzqN2zS+fcFX3OTeQRphO8zd8pEjdlLLoFb
B8D59wU3Y/YlzVKQp/x+pnIdQA1xqM0QtgZH6/b5Os4ZZXPkKwuNxrc3bsv8ziULrmZG0BxkLpqV
UOwu1rDLS0nusa6NaBlsDPcequIur2mXlqHNIOzksB35UMd79le3JcWB3/Pv1+rhqCo3OMe0yL4d
sS5EszQtWInZ+tpJMYDAAbnztoBrJ1oFeJam/veQFkxsAb+T2fUBARPTHXc6yOvkvW+QsRa1mPQj
XTOFWGCO2ZTqUdj6IyxY6TFbGeAlp8b1bqAGlxSSTu7VnngueeEUDMDTt35JJ0B3UENOw2OaSnKn
a6u6lCL4S84Mc9ObSuPn5h+J8cHLj7cX6vo05/seBB7qf1dK2Ix+MkifK4sDov6DVzqylztmn5jm
f8rb+7l+djVZurS1/Wtm5tARQqwRYyjPIbxw627rz8zwKwZUHvTYD5LNkQjxhFKKNhhTO2dO60fV
B9jfPRD0tc+3V+460nBdxAA0SlqqS+Xp0huDJKkZucDfwflVOph69gOd+wkMfzD2SKLatjq/ZQmx
RZ3cCJjknAylu3N0HpJOiSvxyvXnXgaXS3WE4JIkjN2DgcLpCbdMAsF77/CQZOk7vQOup5FdSTey
hAt5trBDEyh4IRBonR+FnwOiZaw8qlW4a7VD5947WKKSvaunx0mTONSW255tm9iLkAT1xD+kk4b2
NKQf9PBgenedrDlaJkW/NI7B6huGT5FCtjcl38PkKWo+cxbdNkGJWdhCqlBBGdF7gPb6EbwsHnSh
e/fVvaBrUeS3ldtCIJ3sGoSQGbNwgX6Bq02XqLD+9zfMTixNNP3ULUFbo8L0bQpAqpA8wW5+f208
0OmlMa5aT8rSLFXQ3TsfvtN9VD4v7d+392BTgG46FMJ4mFDFBwslAeRvrA2qR8m36JRUX9/weYNI
yYHpcHsQtriZ1KQfRq31gfk36r0uCWKbv/7s8+vfz3Jmk2dPd5n4vKrDevag9Pnp9u/fdARGjHnp
5rS8upAz/2zMYBg0vgOKebF8bag9UW049kCZ3Za0GcDWCr1HAUC/uif2rlorIAeRVoxMc9nhSbPB
vG102J67nrn5bLm/LXDjSodveKjF8JpORiaEzLQDSTuxTfi+M+thNsd9Mg8Qy90ZzmPqvB/zlUcO
wEVFIndzSXneoPa6XkWuOsQYNYWihWremMLBBMKhOTwX+XfXerit31Z0WZ8GKcJavGWJlh1CQTOD
Jk3RMuWmbwbHONUf0smUiNkyQd2hpZIrDy/j4puZ4lo90+5G59tAmMKWNd5l8eK9wTjOhQjxuDKV
oVOylZaHomAPLiKAA239vWSsvpGkHte9M4TMc1miyzo1WBWJg6ziYxR8ARWRefTTrMIUrfqq80T5
p+PfMxVmi+AQ55IDbns9PRqt1ore1RshUKhM+vE27VsMRC5t/x7UpO+3LWNLBPiODLNZdI3xmH8Z
NUCO1FKjzXufst7uYwC62e3vb1n4+ffXv59FpWiMQUU2+b5jRPvMXsD5eXb6Y2Hc3ZazZeH0onFJ
IAF2r4q5We24jKuXvU8r7j3cuoAUcivtx9NtMZvqWFxC1kdPjwvcpTrq3ML+ooDCyj1iF9on2CB1
fddSo7stZyMjJQ7xLgPxLE3dYuFlGCcjDMFR90uz2ttg1y3aw1g/OPGz3hxqWU66YQRMCnA/pFCt
k8YL0U9JpjGp8m727fDvbt8U/7mtzMaiabTK6JbNwUEZSfQipt8H+PQmAje8waclf+gW8NokS/ar
7CbkH4ih6KGDiEa3tRAYwHJ3MmVYWDOoPY3whb5r8NA+K+kn03nWw5NVRiuVx65KnH0JwzUQU3uT
KWDYGMyDwVDwG7Q2zbVaTsbiiE/ApamWdt3Fs9/nd4z1pzA1B4/Jn7eFbO7cmRDRHlNz0EY1mQlQ
+e6lXN5w+daYBP2fEsKaggudpFZYzD6j9CPQ9PnOyCSeu2kdZyIE6wBNobNAAkGF5C9wGdwnBWbi
QfbaLFuo9e9ncSiZlHmBwnb2o/Z+ol7bfrq9ETIthDhqdpMWdnSU+0n/yOh0MLxfvCfPOf47Keuv
ONMCkDXDSeJ09mPrnR0pe2sAWsZ7NGVvL9urhbeSMliM2wvalPoQzGpUziAqHzRnr7++cYz2BPP3
9wU96GnQYnfErLTlNBn3SSa5KmycBhffXxPMs3WCMTqn6aCZ/XA5BhoYLyA8nG5vxaYIi/4RZhZ4
DXCEJTLcMM+iHthsaGuN6sgcsK0db4vY3IUzEcIqgf3AWF0ezn7ePNtgk9ef/933hVWKGiO1ohEV
vH7vDAf87vb3t5aIPlaD2RfN4EgWvq9OvBUOnb74lv05Uf+aqwGMK0l/x/oNMehbGBNNDJySNFJd
7vQM4k8xxZXq09QKgbEfMi+QJPeO8xgPk2TLt/bDWoERTFJ2NBIildZWUV6Oncq15F2rKnumYiRn
xtY9hAuiQ9sTj5COIc4hNEDQliF3FD80gd/Hy4tUU3dWZ8BTBctRsgCQ3/4AEu5xSWQNdVs5B3qB
ngD6rnXVPNFZVhfWdDf4Xrt2abvJo85ol3nygMN5NRSA4+DkKpkhAxcrVMPltuVQgSxUXHW/N9VD
T68inC23jW/deNEwziUIhtEu3QBnFRJG+Eaek9P0T5i/wb550+eBDMvDzgV7GOciBybQ1Hw1PzjB
vkjvE9lY6pbJuVxIeYLjkep6hCgIzAnI4cUvwSnN4YWB8e32Om1KwJZ57ma672ryRUmUKlrycvE7
OD+iLtn9ffv7W0GA1yeLwgFpEFpc7jTI00YHHtrsW11yhP8nSJSj8uqpGszpXMiq5Fm8j8GKM7Wu
mv0FAjhjp+tviMTn3xfMtcvmJak9lDDCOzDrJutwe5G2jPX8+4KxZrMO62XBeeVxPdIqht70T52V
HytDEi63dpsnAmr1XCpc6lyXC2XoQVCP6TD7aQLUg97i2a9XheIcfYOaxrPWVSWFHGtygFEcKUOl
J61U3xtQ12aTdaQ1RXI93rqeM6EDUAlzNOvcoLAteR4ZgIbXoz8FbXFQPVA5y3IEFapw4azS83gP
cXy7dxSYVWqz8j717VR/0W0IsSfq4UBeq9MgCeEbW3nxm4StnC2VXpiO31QX8b7L/x6Uz7X+7KqS
O9XWSXEhRzhc40nJa1VrRt8Ag2hKP6kJxBnxbqo+1u6nQTmO3YsJj95tO72eHnEcprHpeqAflNRQ
TAwtjdprk0LpnEI77ng8KTbwAh2AKKqmOyfMdksC/FfxBTbOxqgk0jfOep1nQCqQYLHwI4RQonjZ
6Cmu0/ua958E7lm67oB/K8p3gSV5pNncRCY7eJolryC9uHSTFgxpph2KwV/0fzJAIdeemApgw6R6
dT+dQ0OkuvaQclhx5b8UlGTtApZ+D0U28LP5LlokgWv1AOEUpMGW48mlY/C6LOIYteKW0zT6fQP7
qWHeLVqzbwzZc/aWGAtrIHug/HKVOqjGnJe1WU9+nB/yGJS+z5psXlcmQvCrpolTpocQMXmACe8V
7dGRVRBkIgSXMhJg/qcFEYZymuN3DMJpMhPeiL+UQYiKa8HX4I3hcr+hQirBL28nH7QgFUz11x/m
55//FTTOzsFId4pKNfj8+NU1n7v09deqi88Lp4dpd/kUEEM5y4+J8q4A2GV8fUX8QoR+uUBwdg0M
fLIHIcSfv8Ck+10hG5iR7ILo3svSFR585pPfg8ifwG6V/LwdJ2UC1r+f7UOsRe3grP5gTn8qP8D3
fMPn16Z5Snb094i/P+oq022B9vQhtMl6RjlB6vt3EgQFdLMO1bZAQlzt9QcjPb7l8+s9gyvOWnS8
XJ981s0CSrHRr5Z6r8b5XvZWtXVU0An7fwIcwc9qNxtcM+B0dJ1nYIEh5zmES35Qpl3pShrCf622
GGNXEDjGhACIoi/7UhngBRdAiOfezxpfs47h8GAkL151N+hPgDIeO/0ujGtmpI8jw7eJ8/X2Um7c
2tYEiOALBgtNeoKmVWgUZQOziq/DVOgNgItn/X4NkxFotlBqLbK921haKppEMNjVqBqL3Y82GIz8
wat8LQf4M7g3o/dKA3kAbKogdkrscP31wtpeCFu1P3Ok2jUCYDrcyje515fF49CflPZTmP2dRi9O
Cl/MZEhC6NZ6nqsnrGdGitOD9l35QZH90Xag2Uf6qWvnR8O0Qdacd/oy+re3cCNaUD9au/kBl+Mi
KRhQ3Hq1N6la5Rf6bv67lHx9I5e5+LrgawaQpkXv8PUBWPivs/OgpXde8XJbha0ekAspxuVGtaMH
pZWBlHm+H6E8MeNvbRgfeu+fhh5qOCSV6S5oH1sI3W9Lli2eEKmsZnJziGUrf4VapdT3hiP1QrE1
aTizQKWF1GFhmM6n6aADYVX20rP+96KFu8zF0ARI5gRa0+X3gygfOl7VS99yv8f1k+4+NumP1y8R
U4Bkzuo6GSNiTmRQ0sdGlFV+9gR/njVJPGZrB84/L5iv6iQMKc155QO+Pwx/DJCDveH3W4w08KjD
9IktpH79CL6SohilP5vPXvsxaGyJgK2QBuIlyKTcacDNEjQo5tYYLK4yflyW76YYPPqk3a1U12EL
bnA1Si7hWx659hqAb2LSsCFGUGrTRddFzGkM7melhE+tzMDT8R3J3WLDsixaAYHOoreBCRfBsuAw
rMKqLWo//gcwgfYvRrtu78tGqGTqm4PANuma4DC4NF0qbIvSLVntZ8Bq7xrFfCzHFOxCSHNAc25A
Q0+VV4NJ0KFxLlNw99S1PA/m2NqvcygFlcNKQHxbqw1zvpAgLFuuwaeij2hVAYDq5qfUlc0Mbpjb
hQTBnvMRgt+kRocUisAoPvVg3sMxxJCL/e22LlsmQHV1nQjiuAYe6nKHWldxpjEIa9+afLd7X4Pv
b93dFrFViABz938yRHAHiL3rMTE5MJv2oWuhgFJeMrDYPfujGXzIB5i5P1q67JTe3CQuzpQDQLu6
qjKp5WCnMH6SF7gQCd+BkX9bK8n3xabTuNMJaA3fz9z3JpxJ08/b398IASDb/O/3e0LEiYa40ezQ
rPyoWx+odPeQpk8s1r+Tol9ufxgN5RjGBlLyfQtgO6Sh3T6wJcUS2VoJYSDVlTrrXXQZhu6P2iif
giq5v62ITMT697NDmNfb+r/LVUXHlufhTnKEybZD8PlYsVuzNFiopeXd6KhAKqTsFpk3yrQQ/D4I
gk6tVaQ44V0Om2V1+HertMads1XqSzioi3BNhbh6MmEY9k8TJ9nX21I2o9eZ6QopedNWACbmaJHW
+0F90hmiV09J8jGRtfRom9HrTJIQvUr6SQwjxwk9XofiMLkbF1jlXWDTdCM2j6kbVMcl1e8CNX1w
lR6EwPZbFqv3MCjC+ghP6hA5328rf9tQ6BK9XGJIT8HJKFjiMj9Gxb5rn9LvjD/eFrJVZT2LDppY
pV/qPFazFI8Kek07kPxku6AK+0PaxuMuqrIFQknrc8pmH0FebHZuDE5e70F6GjKLLAnw21bLs6cJ
4hezEYJVaZHt1WPNfS9oTml5UmT91Vv3Z7T9LUAwKA/gwoUcvvITo/nsANkem5AjAItRt9rR1CFp
Mr3TMFmPI1rqkXeihnnX1Oqn26u+vbW/f4ZgbYuaLrwmc46V/ZMzQPNawXzYAc8PhtBtSdse9D9J
Yr98ERmjbTVIghd9id6V6sciui/Dd9IJrW0H+i1IOGU8J2j6fmBlB/0AvgLQgzjFbV22j//fu2cL
Z0wapGMRFNzQ6xIiRu3FLp/r/DlW35sVfGx3Y/hjjubjbaEyvYTjINTdrqLAw+nvPRntc+5yOX/T
0fl76dafcBZLna629WYVocCxpDX9JwuI0LlsT83onG5r8/9x99+yVss8k7WEM60StcUxHT13+t+5
+eI4X1e6crUD7676a9BfvPnPzLoDSkZiihKjtwXnhutlyAYDC2m1u7Y7qd5LAfRhL9Fwc78s+iUB
gKMqJzZpKJlRLUW3sF8OhLifuCHsJUff6pzCLZpX+N8SBD3cwNKTPOSosJoHr783y71VfUmVUx0d
Q+3d3EpeHjdj4pk4IWSBSOzBDTNyBsIaBkPX6wcQ16aC3+oIsQic47CKbRasTu++dbKILlkssR5A
80WqzhqLFWkHilrNxzj8GcQ7p3wK92/p9DhXxRBiUAaFimasqlh6xCxauIskcVtiXIYQgOpMM1sb
UiZfyU59SKv0h2l4uO2hku0WexjSbJgiIPk5GqCg/Dwkk8QLt1UwqSACHWJfzQlXep5MsNRVvtHc
BwPosO5dCPXLW5T4LUQImtZUekbWrTlucz8nH0frLTm69fv7QsQctLzti5Lvz9bJih9gwbn9+zdD
1dn3hSjZMm3IGc0iae2nVHl0ou96eOfki2SZZHshRBLH463ATddlCo8JFD82OZVExOb5bzkEQpqG
6K3VL+M9JHgdECCU7N3pqIz/pMWdlTAP5PwJ755E1Pai/RYl3M0GXmbj0aIAECb3s/mtG/7oGdZv
HckVcHvRfosRbKuAX3YErpdjJPwDCmPFfpemkjNEtmiCeek99LWFTRo6dtAhH2nth6fkMWjdve29
KaL81kawtLkugNz6VTWBHA4u5nwvhXXa3BfbhKJI45+rgZx8rJSJ6w0Bvk4PofHkFu/L+r3dSzBU
tgIXAw8ADtNhoF0N5ExODm9MMhF84Yad7lTZvm9mf+cCBFN2vMXLkoCDsG+e0vxHX95lTg/A9efO
+WS1fzlDdigHiVJba3cuU7Dp2jT0KYYBy7etEyyOQXrSnWPefLsdbrbs7VyKYNK88kSp1qOZrnyr
Z8hs6ek+xXC4ylAiZOoIhp13dtK0Wcut3Qv8vIPjsm5OmRaZu7SYJVntmpeIadK5UoJlO05v5WWH
UnDDRjCop4/LBLf2YVQ/uvrL7QWU6bUu8FlWq00hzRQDemn6YY5pYL5fpvfp9IYi97lGQiZW9Gpr
zBkWzmiWUx2MmSLqGw4ek2EcOnRWHgdxNlCr1clLXU6E3rafrKr6rLnjXUxmCbbUG7rHrDNZYt2x
7INw0tZsqXkI71U6mpOdjFRsOyb8Tx2x9KiAIQNHOCUMN7/TumfXfEMecK6CEBL6MM4WuFRIlgD5
Uev/tBD/3bYsmQZCAFimDrbKCAmObyw77fu/+7rg+D1dUnQ+kE/m5Z3dHou3HMnn6yP4e5+HaWiH
qzmp90r/1U4/NtWPOJJ0Jaxfufb037sseLoV2T3c62rlh+XHPP2qxp+V4fjvFkpw8Hh2HFpWcb1p
PoXGXvYqvln+O18owbUtNUgHL2Cb+zQ91AmM0unXiBbHonqn5B/NKT/RdrxznR/m9Djo7yPvp2Gc
csgI/p2awl2sbIG/cGAr9Hs6KrrwpDb+bQHbgfL/toqmsMtAGVZVb4TrBUbXPk3mfZyfpuiDlny9
LeW209CvfiklID1byhwpBjc9496YJSmg7PuC22t2PGZNxR1JrxmMeMhknZKbBm3QWUwfo+PaYpME
k0o2lOQN17x8oNnV2LlT8yOoZEQQm2qciRHUKGNNn22DU6ttPjbxtwB0/jfsw5kAIXjFs57UIICQ
x8I563Q/7fKPfydAiF+L243dMKFBPh20BVR3SfTdNFegz2AA4elaFZuuBy2hGQrAF/p/9kkD0fOd
phyzUZKDy6Ssfz/LHnSo2OOxXQ9CxhIm7Tha30tS/syRvSTKBAlRzBuKeIgClisMp10bfjGLLwOo
nfP49Q3bQvoAwwhhyRBnbOexS50lIewvCn3EJvZL+9RtEZsu8j8RNEtcrlmZqlkcLMR81aO0s1uC
b42sWL/pHmcihCiSO0MA8iJebv21AMbw87YCsq8Lzhc4ijtNM1f8LvxMq1wqCbSyzwuu1yiNWesF
W6A4d4UBRrpk/TdN6WxxBM8LOkNvYgebLew791R+/2TIXoZkO7z+/cwrwmrIa3t9lray/Zw885pb
yk6j7UUCcdMBmHmlLLsUoc4dLUQWSvAynY77VPpgsKkDDgB7Lm3pxPJLATUJaJ6lNXWiPNlBtbKz
x3ex/TxG2kmLvZ0RDwet/Ox0PxbrMQ2eKub6Eu+J3kfJbsl+h3CuG2NXZ+1Q8TuCj3N3smFgkRnE
1lq6AImuCPi6fjVtUyRBV1jDmNPoo917WXEw25+3PWZLiXMJgseUwZJP0NDn/mL8E5bPZv1gAE7x
ShkuRT1QPXQHZiHwdwS3sbJAH4e5LV/SSonvozK031HtcR6q2fYkZ4u2bv5F2vpLluVRF6N796oV
ckqBOMvKpXzJW32fJAz1THtwSw59ft+3T31m7EoostsZ7ugu/QytRZxV91pcPJlptQscfd/GKd3p
qmQJrooB/CybrIPuImMFmBCWoIEjbFaqoX4JW2dn2N1RSb6UNPZqyc/Oldxor6KIIEuIItnQuLWT
T/WL636LvHSXGeU+SvTdyq7++o0912o1rrNoMqt2Wte87b7YYXCco2SHqR5H6dDQ5uK5TAByH6YD
UZx5IKTnVl/W9Yta/FSnap9rH+Iw3MEJfChKGb/NlcuxeoxjY6Y2/++qGbt2giQGp6h6AZ77q9XF
74Y0khipTITgc0AW26bC489L0JU/UsW974NAUqfZEAHoCxRe/I8Z2V9Xo7OdMeehtpS8qF66VN1X
39yileiwYWQXAta/nwngwUHXlKSsXvQk2KXjI1HjNI3e0ZKdudePm4ClnKsi5Fchjw5M7qRsyPLB
0iKQT7sdeCO7rGkPS/kAjcQp6bqDkUV3vZfs0ua1T3WAmrhw1EBXtyIUihNWtVU6QxmN5YuxFA8R
yvaq5OazYd9rw7sLeCD9o1cMj05eadbcRNXLNAV3Q6JPu2BcdgPMOLu8tYJd2aYSiRvmsQ67ayY1
KTo9RKBvV3HDKAmQWCg6J/SPSZZ9bwmA+MEAtXYdPhbH/JzBsMzEssqXvvtzjurj4MkQqTYM0APy
ClgUl5KaLUbULh26kuHm8sXiuqt+2h20+Ovt6Lae38JRggSPMXPIz67hyjILCP6pVMuXGHY6sx53
dvxXYbXvumzaa5Diau5xktFCbWv1W6YQGtKpMzIGvzgqJ4Y/zc+d+iXWir013d3WbVPOijyBxTmk
Uuvfz9w3H6oeZIUeo6b1aYQt8xgmtMaNlTPsc8AsX39QeEzXrt3KzH0y53IpLmr7LAM5MH1Zxprn
luw40pFUq68GKAQ0jJwTXwWlUOUh9FKM0qeF4gVesnJZzYdSNqS4ZdTnnxc2Rw+jpQekP3mpsqb4
0Fhm9ejY0vLeVUYGXj1N11DLrM38VwhRzZzrCt3+0Us3RiclKo4woBwbTYaKep0oMS5qM4drgvMP
cp2wJY0xlZD/TN0L81+HxLif0z+d6NGy3qneqch+3Da365UjGFg0267QF8BSCDG8tfN+sUMywHkO
9z09169mCHGhigLkn7qISze52Ko+OGXfj4tS0edinqzxa5k9JSZYQ8ufzvja8q4gSnCdaYyrrqmc
6iW3d16+q2XzHBtrpdGXCLUePddAdwmpYmhk4KnRDfuS5MG4cxU727VN8erjG6sBUoXQ7JIgiPBg
mFUyd2rXv8Cdo1Ynu2Gefe/K4O82VGFMYc16mewlqxFuSC2thVo8LtFLEIz6czMV+dFy40pSqb6W
4lBKohmaZAfAALEbzuIStjRBHXwJm846wKnQtObhtfZ7KUIILK4aKaMGWM8XK/qcT357/+8+LwSW
QEnnugPH8Uv1y2qz9NUzTtwfGRfx1hfc9cVYcHazsPJh6mr3SzDUx/k5bM3jqzW4ECA4hW2ATNqE
jftlcTFXFwrB177ZChoIEaSB79LktuF+mcr2QLfO7i8vJ09aXg2jS66nr3cNGGQ0m5H0yyMkTkd1
Lio3fynmd3MRpTtjpt6tv95mL8UIBjVPYzmDd5S/6Hd1NB1MVQYIcu0UdMkxtkOBlQsnlZJLPYxZ
V5dm9NIXhn937v2gjq8+0lcBayUSDyfRE3fcCoLU6JX0xco+MLSVaH/GvX/bqNZPXCZgnBdAaoNc
uQ5piMd50WplnrpDyl50jL/uS3PfRcfKSyXBcGOtLuQI7pdoQTbDRpO+BJa3q/4TJzLEUZkAYTPc
1GmrdkZANXFPnsy9Fksmwq4kACVpUvNYmasM0mFhN9KwNmZtsMcvIIlxVT64iwxL7CotQYKlrrPi
64FxRUOUu145udk4fTH7QxceQuc4NpKkdEuJMxGi73HTSgo7QYTGw9wHTwY+cGVOlxpYgs8lXeCE
7sjnA+2x/ydImASoHstXz1CsUoiwZKJgHF8R62VWmtsQW0xf4kdFhUCW6fpXegUC1msoL5tEqqup
vEld2jY2luHL/GmwH4bgJZi/9TJ6xutxXE4KQhRzpevI59V8VIH4wHZHHQACTozRepcP9R7K2o9L
3x1t8I0VJTiZs/lPyaiWqsgO3Ou321/yLepl4I6suFKX8auolzBx61wHrSPbVZZ2MIz7bJ73POHt
R/Oxit4P81PchTDz3gVgck7xvd197mVx+tpm1mVgta1fzAjixSWrIy6AyaD7ThnuOyCd2yg7OMzb
FdNrc4BVYY0LJ0y9LLfYIlozk6BG9az71jd1uFet11YxhM+vvnd24VtGDR6Mis8b43SkrT7qZEyA
2yaDvYAOpVLuFTGirVppXbe20GDkgjeWu5Ix7iA+mh6zCUdahSv7VIzOrpLOQ1zHJtbuTPJ61zlT
LljG1MgWU/db9bFZ3o/hOzf+dNvrrmMTIrgno56+QvcJ9siwZd2Xka77cbsbnH26HG5/f8PQdBWX
5rQDhJB77KUKgJYEYUXKzqPGsavvs3dtDfOB5KDbWCdwmqltosIKmicoYQaKEcVGYfpKMz7EyvAU
G9P7ul5Ot3W5KpysCPvMWbvcLeBGEtP+tInUTlMbkyax7735YBn/dIzDBN6HVj9lNQ1JqmyQeGN3
6K/SmFPGTZkyEhSru6UovMKw/DKO9o3+aaol9dSN7aGWpRMKuGfygiFY2NI4zVQHke230adxWHbl
nw0tnZX15fbKbehBvF2Rjk1QFDVT0MMyFscpM8XyB++kK3tDooXs84IWqe7VFG35fKt+sqi+pIvk
6WFLABTja78+ONBXlKxN7cWNGgSWbzfl7m8nlfU+bBjwWvFTYUxfH1PEfU69YGiKPrP9dHpp4gC8
Bu3gOa/OpSAO0DBheI+Z6L8i88kX3qnKyfZVOum9cp+Ff796lx2yAwxKhfsYrM5LX5/1ItamsXZ8
Uzv10cGUASJv7AI1EFZf9VZqAPG9pNDV0Ygo5fk5szg8Kx6T42sVAOmbWSGCCELYjUsF7N6rswkE
UN8IDm2xr7NXH1YX379KBAMOqoxygq9q77qfWSmJT9fODGcWzSerH8MnawjrX3hj63S2FvhjHu9q
b3n2pvbZGf50ZMQ21+Z6KWj9+9m5ZDZuNIDOHvhJeCwflekoo6vd0mQFd9cBezWuEVcn3YmGsM5o
OvGKvZZ8t82XcNhprSo5OK4tilIUMrhiAG5xBdnTMTytJWYVflnMfRG8i0z/1QbF93lx02FlAVdS
WKismvS67bvwC4XBdLhPZKBgW7+frIoiDnUQHFswWHdkkUojDr8oY/HZ6qbHFGBJSV4ukSEabQFG
TthCaPdlZp52VE+eI7Pbawl0pnOfdx0LryYtvjQnL088pfA01+8O9F53Mmtdo//FdZsqwfnnV2M7
s1ZDj4uIoojrz+lx1Ke9kat7o3/uDGcfGNo+fP11D3lkI3Cok+9egW92YVzVgx57QC67J7vzTpI4
fu19l98X9LG9JWuLKkCfBbqcQ9C/V19/3l2KEM/rOcsNLUWEbp+UblfpD7f9Yv3vxS1ZYalXIDLD
vjpPg2Vqw8VJFV9fJigHyDvLeze8H4NnLwhfneFSJzqTJVRBpjjNmmlGltt+pirsFbJugQ3zpYNF
5xmfyyPPjsL9O3AGx6sUK/Ddrwnw/Gr0amzElVl6va3RyrkB76mGJnwnThf47WNpesfFGI+3t2PD
Qy4ErBqeeUhDU0XbBG3ga0l6F/bOI5wxVn5o9IOtd/eB4Z5uy9uw4At5gsPbypRldopCmaX+HaX9
fRzl93OW/bwtZmtjTHoOtJWYG/w5wVH6qS6aOEetJPsE+oYtKd1ufh4eEu41WPIVQHSSmzG9AlUA
c8L3guH74tXPfuw7zUUgL0FWSlYlGNYYa21tu0XgNwONUqdaf3VWC6M4RJu8YwC7c1X6is1+7u3W
s3yjOQzaPssOt9d/a5u5Ka0FZ7Dur+qcQ0nfQVjZpp+FxXNqZk+60d+FtffaR//1SnYmRnTwqCnH
nushODsH9S9VNpS4WokQqy4+LxQ5LUDGQTj0TL8AkrGO0/3iJPvQ4qCSAQhurheIAUQrlwdS8bGv
Ay0qKZPEYiZx+aGm3vuWwaAuSe5ub8uW3fLWx6WbmyxdGUJwH6qud8C6tn1t6PZteRoz5y0b71Hh
Wh9m1kaqy3gCbkVcAa+EYS0LpDw1WKLHWRZENtU4EyKoYap5Zo4DQsBj5mnmUx6/9v1ttaszAcKt
skoKNw1DBPRzzjRFsntDonAhQMje1LZkeGNdJpDEDt575/+R9l07bivRsl/UAGOTfCWpNIkeWXvG
9gvhSHYzNXP4+lucfc/ZUosQIR8/GRiAS51XqFXl3B/PzPxj4KWeq9PI2kr3rFKk3IhDS/+sF9Oh
Z2QziZXIe2HLXliQVlozujacBZQ+h+R9rDdVur9/K+Fy1XFLgaZPBYxI2kpFKjSlYfRzFA4HAjGB
YihdrdvefSSgtmCgiQI4RjAMSHtJq9nM6R3SzyJ+MgJozd3/eWRAIekARi5UG6TiW0brcOi0nH7u
+ZsdEP39Lz4PCCHyODN4WH4n4kIt8r7FPkK6WP/Gxh+3P79wAVoqoJ3ODBdyrjCeke5k6SQI+Uy/
UbPz1JR6why9wlkrq183zQIkpql4rmcKfuC3pHkqVCudJrMlnxU2bZR+k+ePSvnChh1TE8/SfQUJ
cbtYeT4WtvAHazqS1A4ERCzJ6KRVCimTyfncR+8lNTeGEPs0ujsQBGAMvtv/GJGe8khXIL02G8nN
oNimd0NjwRWMiQMicuZkv9q/o66QeALb7mcrgRZeWz0nsbKpu+wZhK4rIfN8FKTnENgHQHkAsbHQ
pi0dlaSvkom1ofN5Qr+85fyg9BimB/2Nq2uA+IWFmbczmJVUE9U5uVSiUNZUeFzguHfjrkIcpVZo
Y6u13e3tff2OIPWmQt0ayBQgB+Ws0kBMcyq6rDnl+q9sZ4qf939+1gbF9QsZbbBSX15gLVRrhiG3
65MzfLJjTy3+j9+XLshQTIVe1fh+ZHvWP3dLszoUQi7QP5x/P2Ib6X7vnWmYhtCJ/hmVQ2Vu67uf
WHDiY+oRns9AUXnunSwE4shi1anbWzTbONUaIdL14n64z/CiDRVZT7nUTrQxRDo6K09AwDvxRgnv
zuhdfl/yPRsloqFhpiUodZLnzGV5uWLg+hBg5kF4gHQass+aXD6zEzWa7LwRp8IR35t29JxuxvIb
327v0us7HhfufIGgBosSh4w6jYHyV/IurU91/zUxdG8ERjdEQT8r1wpC1yvycbVTC+xtDhBa89/P
Yk2nquLeFE1zirtd6bjlGmPh2vfnCT37Pqs7wvQG39cjf7Bc9uv2RK19XjoQg2lDTLGvmxNBjdb8
BpUt924DABQaiMZMpNKvtLRoX4sytJXmlIHYuzqoUI6/3wAeVzTefJwIud+1yDuDTWOdnnj2pdnk
d+umwkPAaUOpFD0Gs6zu5fxP1B5pJgQ/tbZfQw1h5bZeOA8Xn5fmn0UE9gt83k/Nb+Uhb7/ePTsX
35eetzSr9ZD0+L4Gopbvwo63t7+/9PtNB44AnUWrkBy+nJ5xVLVpIgk/pfHGGHdquBm0lfzgdTYH
mDIV2MQZ/Yo4T3oRWiezo0nhHJCyk80Kr6lir+HgIbYtgHRyt19rfF04E8B1AgaNWwqKLXLcanRF
Wk12zE9Kr7h5fKi60+1JuzbggAwGlV2EEigeyqjOvg7RPUpMNKAmr6FrNHcHMZefn82fXRkjSzgS
Mfj8xIetOYxuoTaQUqErS782Culk4MTXBQL//FS6BfchDnR7kuadf+mYXY5COhkT+AYRaODzqTG6
pvFGNmP7BVjcu68PZDlRAUcsA28ZtcrLyQI2DxQTLB1OVSFcK2VutfIULUzTXINDiyUydtc4oCKF
CmCrDe2Jekb7mmp3e+KzwgxKlFCehccvx8Q1gRp8lyn9SWVPReZ4cZTfv86zsw9EhTILFsp+K6oN
1TjWznhi7CHaxc7dWbvZ2f/v85JDGfMhiqMOn9foe5ud6Ob2Nrq+oOCHgQADPRQQvYNHfLm+lRhL
YtJCOYFcnjwUipq5SEXZQAk11SoPp7zWKLJCkxgRHzVxGV6p/hgp4qKs1KdTqR4+per+9lDkE/Hx
dbh3EPBGVg3ezeVQqDr2ExfldLKz0Q5ALC+OKknrHS0ViCynSVh6tw1eDwdDscGDMte/AauR5q61
rQl9FKw/xl8KexOVK5Hq9XguPy+9HTGQ7ZxX+Lw+Quqp+aIZaAjexmvFmbVRSNOWKHGlRibMdIYn
bHdyVnbY2vfnv59dtwg4Iqdm+H7uoEw9PtbpSlQhb2F4loDW4uwBJYzuNrkqqoaIfruh745qeVId
31ZwyF/vXulzE3KmItJjklRIPx5Vza1KL17xchamaFZ1QDuMMx9DuVeCO3pbJnrWHVtlZ+dPzlpJ
dOn7wBmgqDAX8oG6vFyCllRq0bC4OyIDCSY37t4/PUBQfPTg6TgNquSCaKA6snWQ+B/npj+GXt3s
5+35n92w88cOS4yyC4J1PPwGAFLSHm1YVzMT8IajKQ4kRJemG9oHvHUJOd02tDBT6PKbeeLgzc56
QpczBeBuihMdNkdG3TDy1RXXY+3z89/PzkJi2VA9E/h8n76T/ptxL2nBxzyd/fz5qJx/f2Rd3vf4
vqJ8VasjP96enYUbCfAD5EyRoZ67iyVvmVCztsckb48gVvlWinpr9cQlrbWFRsCK37FwqC9MSc9e
pmc6kv1Ze2TlVu1+pemmaKMVG2vDkbZtYXYFpQOGo8Z+yH2SbpzSJWzlcMv++cea/Ddp8t0BFQ1W
oZG9PQ5V77KCuGDVcSez9jj7o5aHhq0Na+mwwNGbFwpdB1eddyMVEFOMKn4UkRV+U+0Bgo2xSIxD
nIbj48DL8SFV+3SNHuEK64yBznQWAM39yxAnTScRHPgIYfFjVSVGANVxGuI1yS0QW/TQXbGcP30T
t9swpeWTwNTHbk6asXYHm/ZbUrXQuQv5lENopM62lWlFK+/E9XJjzwKcbM0tiWgpmf9+fjg6nbGm
xLw45b4eNk33TE3uV8Wais71gsMOsrJoKZlvETl8qZrJNpOa8yNtnvgQH3Ii/B7Ulgw8CdkR2NyV
bbxoDw2waBVFXRS9xJfjqjt0cA4648cyi11g2R+s5F0bPhG6CcVB6+MVc9d3GBZZQ/yH+xg5JHl4
fEwyc5hiLDPfhq6yJjF8ffBxu0AMFNkvlH+QGbkcTaQqXTZ0KT9CeMTP7cc6f53WgoKlneDgmVVQ
Dkd0IAc1dS2MKka17CisxhPg5Qu7Ey43L0mIf9eNibADEEb4iCjyAht0hfSkKF85oP3unvvpFa6c
21iPufGukl+3zUhb4MMMBH/0GYiE5KqcWB05Se3BCrGjC6CcIrSMZmP2xRqSn2AKbtzeyd6m1lij
dZGm8cMqyCXQp+OggI33/3Kp4rTXHcK76bmJQ6+Pgsn8FqFyM2VruOgrQx8RA5IB6GRD3CynOJym
cCj4OXgAnnsjB9/ElzzZZtbX25O4ZGWGk6NPHnXsq/KpGo6ZlVCTzX1gQ9JDi0iFmwH5BW2tzXfR
ElDys9gd0uzycvFEGCI2QhZwU39QwfiAnIrbpsVDSu397UFJpxXOmAG8x6zICP4dFCOlNWo7c+pp
SXkwZo/WVkz35as/Po92AhNiamj2vuI0GTWhhRlx4qAi+ba0khPavje0nlau7o/Y7cwB/NfOLM6O
VAHImGQw8+AoojaGigWOnvm62Br5n0j/zJLnEB4C3fHms0AHO8lTcGocC3iht2dRelL/v3mkJ5As
Rzrv4+edPR12UyQZ+oxZUPYWDEMTayDfQLnq81A8TJx/v21OugOvzM2LemZuGrhIY7NmQaKZXpon
nmp+iafdbSNLOwPA6v8dk+QrKsbQZ+bYsSDva9fSH5x65TwtjAK7DvV11Kl13IKSPxDF6A01eoyi
ZIbngAc9M96yO8kM5qmCETzrSB2BqUuG0pPEilud2CxQ068hfVtzahYWHtR+KIegDv6RIrlcCew7
pWyylAdCKa0NAXz5MQc+77sjKPV5CmfHsfs16fjFiQO0EGgddS69SivTzwndXsX1MDqKp9mlNzqH
OE692+u/cAkBzGYg/qboE0AK+XJoFI1OYogmrL8eu63xmg9vvB5dXT3ctnP1NuHxgxVYwrkF0l4a
jZHFWspMKwmaROXb0R6UbSNCx1d64x/EwxBqRSTmGVysKrLNI5AuDdS2cMFqwGHMP+FyhKQsO5p1
PA10kBSrxNgh07Ylhf1t0OpDV4jflWk+J3TyjTJ/0to/t8d9vYqg7wDgB2whgGteQVmUUU/tVmFF
oLzWg5c2bsS3ty1cn+ALCzKUAQ0SmSEoLAjw0hybssy/D4nWrW2UxYGAaNSA8BGWUn6tKh6FeqxG
RTAM2/zX0P6m9n35AxxiMB7MrxNiFhDtyNdr1zppOVW5CAzuIC7qjQpsDr3Y3J4uubPvXzNzEhu8
FHBgZbdPHzSeVGolAiVNX0JF8wct3hTOG2SKc248odnYj1Xqj7nj903m37Z+tViaOid48A9az7i0
pM049tSeSq5OQV13zqHmpN46Oa1XcobznXqx5SUr8684ezlAZRWpmT1NQR7u2Nj7yIj6yIZuyuxQ
pDtjalw8nrcHdnWPwCSaKahDoeCwQCw1RbWZabkSWN0QPuV6PgVQR+e+hrqp7+gVX9ksi/bQXTj7
M7MomjSRjpPXE6/CKRiqjHm9MDdWnj05gv9sszX6gautP4/tzJY0nU6R63roxEpAxBTYer3rquFI
721KR/54NoMnElVU4LrkJDz0SSud4SIKwC6kuVPVeOkAtc2y6r/fvVbgAEMl0kRYMh+Cy+2BJmh1
GsORBLr2NIn3pHrRm+81j1f2ukx2Ng/IRkkBIDugQdEHOK/h2TbUyyYp274hgVJoR0sf3CmZNs70
mINv38gqj3dq7lfVYD7FJKz3HYQTN3ZH1pJIV0/P/DPw8ujwTzGr8hNHhrEw0iwjwdSqrhJtomLT
sdAl4ec86VxRrpyEhd0Cc3AVgCqz4HRLDk9iUoJUNUbN0gduP2ghaMNWHNEVEzIrqVMyYhphS+CP
vJDki0Z3tbHyXi9cVOejuBIqarPWNKqeBGm67ZGNWaOpWBuCdrk3UKLGma0wS11SgNEUCqlN6mpr
NMNLSw+nBnQqgJSpUBO/tGIoRUYyYodBo/+M7dRTnU99c1DJo4M2GjsyV9ZladIA2od6NR58ZBak
MCvnsaZHjhYG/fSVOSqO7hrR1Ud6SrraASf7z8Q84rMzNRKQnWkcJkAjYD/RTH+D4txDz804IKnI
9vU4OG7SFFXlogH3k+ZEiTu043d9MH0ikBYI9WPBaO1OdrvGFrG0pirGDuAbcG/Ie13+tkrnwoig
6xmk02NhPU1DBqzgWuJp4eK3cd/PbwxAzvCsLo0kFSrd9ajYwYhUw+EUPurVCnAXLg2+IU/ymQ1Z
d6KLC2bUSK0G2mCrwZiOiZd3yuiJ3omAOtdSNxvET8EtKDHaev+loGWxqQfdOnSUCh/R1ld1lnVj
PPpVwy301VpVPCUqqGeWDve7zOzQ1VPrD9BpE/tS0dpDlHfE65KuAq2+ZnU7AqQ4MoU44SBzUVrX
VlrqGmkUH0yGd7XUK+aOWVe5CajE9k0qoJlkMJRETPbN6qi6Gdou94HFon5dKiAm13u/bm3iG8xw
tcgrVbcIlWNPqWuPXYGOuCF2xeR4mZJWLwmH5OsYFZbbVDkOaAfKK6iMUjfR1NoVqi7crB2qp56r
2ZPWW/1eGZiy4w4tQGThZF7ROuSZ5OxLmVtgiS3sIftSg7ZJAblFWvhppI6NW48V2ZWTaDadzs1N
k8TiEygwwcePUOE9i2J95wAe548tax76KmQPeUHTZ7UlzQOxoQaiZAylREupgzi2VE/tROSNrcl3
jFhQR0j1h7C3wFKjWfmDMdV8nzhmtWszRWycuKxfYmR3/FpndFtkqEiOzAk9FoJOGl405jOjjZ8T
PMTQXtA3FdXzbW/miFwsMvhQ6Zz8YYj6p6KJjQemU+FFrZrsBw1KrEPSaocppooLYkLnkKUDdF8c
I/ZGMQz+ULWmGw/W+CRGsJLXeCafQhsd5oPR050yKe3JJkS4lFthUFk83PbISwU1YJMuirTMTYUo
XawkJOsUYm8NM3zRwybd1GFSuRV6GDw1VpR/bvsNV2Ew8tjImCPJPNcU4D9cHr0U0qc1sysaDMz0
4hAqzeG4Azz/qQsBWEsTde3lXrhQYBBnHElgPKRyRVRVmwiaow0NOLPdlEwngyjP6NX+c3tci2aQ
vQSuxYBughwRKGLkiEtCGmhGiUqWqn1pNb3ZFZop9rctLV5eM4sVMJcoxcquSGrErGtARROgM8uz
4iTyejXz1Q5Bd6u937a19PbNPXAohSNTdgUPZ7Yp4OlFYeAAieziKn000uSZaODGy+1il4yJr6Z3
4lQ+XD4DqO0Z2YHCqexaipS1SZc2YaB9s4Wbb24PafFePvu65DRUujMVpMDXaQHBaM59s13JZC5s
ccwXgDAzRy5q8dIWR89X6kzmEAZqlj6g4L9DndzPHfNTGMNpJYyubIilESEWnfHWJnwGOYyxrZ5P
Xd5ikabsdwvS0oqzvxiSCdcH9XK8mldttyPSVW2n92GQg2OiMZQnq0hcS/1Vms0mJs7K47lwlmxA
b9BYCJ8LGWHJBRrCPORZoToBII8+mZqXxORbSCCt7IQ1M5IbxHnfpWM3OcFkBUxDvbYHEGCtpLa0
Gc7HIrkaTab3djvCiJoFRX/IhKsPT6L3tfo+8ObHqTkzZEvdKBClm4bOhiG0SvbWa18caRa5Ray7
k/hTmytp9JW5k6+7iTakYvUIa53zj074rqHjY4jH7PZhXTSD3ieAyFEI1eV0Th2l8GPArBGMk1fw
T5nuE7ISpCxdp+DTmvtZgSe7giXGfSsMe9IwkiiE+nroiuLBLrinqcfbY5lXWnYIUaWxwDr50ds4
j/XM6w7NssuFFTkB0Z6a/g+Dn6WzhyrcOAy+oLJJ0AL+f7M4D/3MohaWvA1jWHTqcisK4VnidTC/
teAL74t9rKGYrK7VN5ZejPNRSmeX9vBlqxE2SyPzkhwYwOyNAsfTimxbp6XXozfg9igXFxDJMBDE
zqynVMrijJQbShTHYQAPbFKh/WjGbh9+5eznX9hxUP6ak7Cgc5Kui7FrogQFKifQauoPk+mW4hvw
aNuwWTnJS/f5/HpgN0IHC4DAy2VTSZcQXQE7lKgUV7M3rF2DG17nL2eQIZ4m9OUhAkKG4dIEwKep
XnUDDSpDD/LS2GU2PZU9JO+Feaz5uAH0K3XzOi6hJxLvHK7/uj2ZCwcbBY8ZlUgpupblN54kfWSq
LKOBOlq1m3VR4Y0T7327JNPmtqmFGximAE2defvgcEo7MklqpS2QEwsoeZ+GfQTCtSKhe6b9aLVp
ZS8uDgsXFVruNRA+mdLS9UqZ1MWo0aDmjWuF+tYZrW1f/o1Pq4PVC6VSFaOSr0UAN2pR2DENnLYO
akXrXF2PjG1nxNHu9uSByA1bQbq2ZjyhhbwXsgFXW0V32kRhZm8GlR0WryOxWk8bQtVlUeVV9ovZ
dZ4YIIWXenFZbUrKUNtyitQllfidKV3xzpJk7rxtKnWfO7XulmZWca9SjdcyifpHOJXDlpQF8ynP
ei9KezG58A0bzzQK08ev+j0mav9cqyAziLpi8JMxzg992YoDi1Pq1k5Fd9SInKe4DJEUNLvaA/ty
GLuM5OUL+j70T1oYt14eZaNHmZUgbTeZu1Br4iCE6AnYHJtoo4m4gi9YdJsomzovArbvmFUhPYAL
AoreitH5oogjl5pF7k1GOz1HvP+RZ/gFNrOihx6QSa/Gk3hsNSXc98aQPOhIj3noaZ/cPqqcnSgV
/bnpavuJld0p6pVhNxR40yKT2492XsW7OAqLuXVqeIzSpIHzG/XaO4/2k7HlgBEUavloIjsD/l27
zTdMJx2CU9t6ECiI7YHY6HZcAU+vKiYlGC1jfM1AeXtCxUV7rCNT2RACLRuuJYprDLrykNHB+p2H
GFBS6dNDnEM6NxV1+lD2mCorcZxTUjVI/owAP6d5KLZgoMw9qxPqAf8Di0zSgr5csNZP9SZ3k1qP
XARzkavbdelakU5d3pSj1xmN5qcWwgUrnFoPhwfsTAVvIKdWdn/awSK7PGTUU3RmP2SxMJ8h12E8
lFXav9ABeiOgc7WeyqpKvdDgZJ90vfoGsC5w5Zo+ACna2eo/eVqFK1fxwmuGiiP6rtFHirZVueLY
m7YwspqaQRhPmzz9h7S/u0H4YZK4ov8h6rUisdzIPHtxFwalJ1uPTYMQtFAEXRVU2ddB/5GHLyze
m/or0p1urUxet6YzuHRpnQ9SuiDhtUV2i2bWIJv2UedXpmve2cHyMSyQkUCFCCUD8EVKJhhvwbZi
hhZ8n8bvECCHYuWiWhoEiHTQaQ5JhXm1Ll+0JNL0acB2Djr9lxrqGwtiaiNdo6JXF97mWaQPNT+M
Zib1uzQzaC0eVfQ2B0lukm3YiWKPxocY0NXix9C2xqMT6vo7FCu4By0nzTN7pfLTiufbKYGYLkZQ
v/Ksse93x/Gz0PsH2B7akeWSoNknWjqEmF/Tdgul80rc0mgzvP0WLE0xqD8AcgOvwsxpejl20qaE
R8AIBlH5pwPhceM75e/bJpam99yElGsXIm30wYEJ86kGbzob1vBf8za4es0AUkAsAbLgq46znodt
ymhqonBbfKV9OHlhgb6tkClvZlXDI+dr8klLs2ZCbwiNN+hKusI1icRM8yGZd0xp/QEGLgKZDeUb
PSnWsGDG0m2FtgWgWGba3GuYDHLJSTxNdhDZvPTjfuq3bVe+K22qeQqzftVjAc1tLbM2dtnrnl2C
tKnJeet2TCsAsDWiF9pCnhNVDu5NrGDbSp3IE4OjiJqXNmy6MXG2WZYoB2JDL9QqKyTpOS2QwnRA
x8Uy9VAIg7vIVtLHiNZ057Ah2gx4lN7YFIsNJaTdGtBhzhpzciNkef0WilV7BREX0qLJ8NrwITsg
mTpTwA/GBq+Ksu0UC8iK2CZ4Bjq8xfUAQrlKX7t8V6ZPhlfTQYPudajagdWbPu/D974rfUa1yAVg
aFeNYLDImfiLQ4VuTnWmOQKrkYw6KvSCNn1kwCjom0dRvAFid4q4Y63YWTpZ53ak6MWJlHLIJ9MO
emQFRmj+GtMaqftCIAaKy/+GIqU6NCe1GWiy7aAWbxr4ek3scuNzDHfs9iWxeKL+s6NJ95DVjFFu
VBhKVL61VIV38k/RrbRXfLjQ8kVxNhg5QCkNdUzhe9qBQMulydAcSYmrGfVLW7NfCRhZMFoIapbG
PtHZM+eKaxaNP5pixQNZHizeBRT2QVUlR2qkzkfEm7UddCT1iAD0jdc+uJ83t+d00fEA7heB0tz7
hFTv5eVuDnGepKS3AyUJ/TAvH9LCdDvV2Buj/rUyjV8NH/fF1B+sia1kYJaGCK8A3sEMy7xqO26U
XO9Ems7r6RHFM7A3V1IvyxbmzngQaWgAfl4OTquKKQMNgh3Q/EXpM8zhMa/v6z79cHHge6B5DE7I
TAh0aUMJG6WDc2sFVejG3baJVmZJboq4MiCdYJM4orKbEbnK8oWTr5nduvWwN60nJXmxw02LTF/v
7HtQsbfmcyueh6Rx234lbl/cJ+fDlA55mRHChgnDVLIXZeAuj22PGJuk+E5b28vj3yoU2+I/t3fn
0uV1ZtSQTnwyaABb4RUIrKwI+pS+1ekaO83ywADYhvuGePcKOYaOB6PTYm4FfEiCEt2FtgBgwShE
YFbhF5Ol3xF2f26q8CfX7JVZ/cBzyLfNXDlCk/qcwZdPeWwpYW2qBfzjVi8Vr7FS0BZNYX2wW6Pd
01Iwj9pR/k/KxjCoY8Ss7dRACEtpkKgMo9wlgvysOzC5AI7S+SwK473aadbWnobeT0crg0qI9n0c
K4o6suNsWodyNy4V5a2jJuAsgP1vEyAq3TDXq8ztNYCvb6/hB3/D9RhnoupZl+OqFx9MNsAsxZYV
aAkuyvYPrUn+1PVU21uaULcFzxKvRS+PV0JV3R2byt6KTCsQa48O9jPJXi0kxnZZ3HavfRlSFDAn
i3xVEmZueN2S2hvDzHFRqAj3EdwjXCRUeYCCYLVTkW3wAKwkHvAM5QOCdOPJydCYx9H59CkM22Ij
SKk/lSYKqSkdyzdnrTn948GQhw+eT8ASod2CzJB0cKKmMZM2rZGMzZGPKJ0f1ah+mdBunzWzNm+C
+mT4qthNgNTHq0oqgNL0F0edIldLJ6RB9C8ZlOkanXduaZRPsf0n7iD1S/S1k7B42JBOhR8OP/+q
Q3LgTT1VcEACNhUb3Ww3VN/f3gqL1/GZhfkXnOWlWWPko6kiWlFa5mdJ7ZMsda38vnb3f+9LCAdi
0sEBcQXyMOOYAOutWYEtypOWFQ9gY1wxsXxp/GdDDolEr2qgXzetoGjJQ9pCmSyn029bNOhFS7rA
UPlmGMhD3uWbKWZfb0/jkr9Fz4xLwZLRGCBAxiEPBiNyI/2LRV8LZNbyaAUJumZHSmpOJXB+aopB
lrYH2QKreYGejrbGyrgUmc31c8TuiGGuFBGtOiYpKXM7aN+KCfgX1LZLVzdzf631dHF/nxmah3u2
+4AOp10LZHwA6m597hlcuejWvi85AnFF6441+P6Xdixm/It7e9mXvo9OApB3oxYLFIXkqYX2hO6m
pLDRFxm2buY0Lw1J/sLrRNsScDFAYKEGK20t1RhiPUpwQnMwo2bH6EuTr7hki6OAhCwumLmgLFO/
EBFHMe10C5lyzaWgUXMJqK//ZqpQ31DAbweSGRm6B0hMjcdehZEu3096s3Wo/xeLgS5GNMkCRIyC
9eVm0pKYaRlYLgIRFVu9/h5G9soYls7F7E/OsJk5tJfeDaVUwA1WxE4QKXtH+wE/esOTB6Oa9km0
cp0t3ctnpj5uu7OTEY86SVDlQrU1elat3K1bt9E//8WEzTLMsw7DzDx4OWGloxR2XiROYCnjJ5Rc
IRRvvf6FCQstBihszcw/0po4NR0j1ezsIFaQmKvcabUvenHznlnQLgeR8MlKqwjBkshAqeb+BfoX
lJmozYHXHiBIGZ4IUdU+yULkcZBoGbrfFdtra9pEi7sKRJlo+0Bv0BVGJRRqr9IshIlS4V6SOng3
+lTx1axQvKpqtZ2lJWu0Kov7ywYTKLAqQODIN1dnNlGup4ipk7FzO/Ox6B4HeyVU+EiYnPlZKIih
bIqEPRD9UDa4AmKh/wNNVnGWHMtGlDsLMrvMpY1KH0Te60DxoWrR2EYF3Z2h3Zc2lIxTVY22qhV+
Bfxc+d2lU7Jz4E8/52BTc3nqJBC4ydYyndJcXP1MaQupUFQMS6j5HesxfmmN/DcxNF/rrMNdZ2E2
g8odErboulEB3ZHMcN4MzqiBwEF7tdRNeS+B1/x5eLTYRQjPIL8mHbWJNSYdKq06NlsSnhxxvP/X
g3AaMgwo3aIxZJ7E8wtJU7PSqMvqmHaemfpm793/fZBN43FAcQ7YD+mpzvrOUsouqY8Ge+T7NvuL
yT//vBSxh7w2C73G50fzZGbv5cojLd1C89qisQ91iA9ZcUABL2dnzBhpGCC+x0r3bb6JrBXQ18r3
5aawEvEZi0N8v098dHz3K9f0wgk4//mWtHfyhomi70ZMfl0f0tbcRE4DEIC1EmxI3uvHLM1BJ5Lv
oAul8qPGy2psCsWsjrm5n5iJnpgjMyvP4T9u76UPAj7p4kFNBAAfMO/o1xWoXA9pGalwlPBrkFxv
bB35Ypp4KIZr25gwxxPWJDa4/4zH2Mkrn6ZDh7vJSfkvCIRVn614+KoDovtnGhka1DXen4oyZjsV
cX1QcmvY1hxkH0o0ZJqL6BAv9O0hLKwI8mOzWDiOA/i1pLe5JxmQNHaeHuEfH4x01PZlyia/CvUv
9xuCnCyAXQBK6Fe8FkZWZJbD6vRYi7z7BKky5dFKlPF1QuF6e9vUwvJj1SERAy8W7pPsoOn2kLJM
kPyYDPs2OUTiqWOvo1gJkRaOyozpAsR41pHD2315FEG0KqI+s/KjYE+qvU3W9JCXVub8+9JNUnYE
27vA93n5qjnPJX+xk5XjuDYE6TbRy3aAsC9MKOpuDGjl314HyeHAMUTEguLhTC1igqF0Xqezq9zJ
Wi1uqD4c584B4ytImcH3EcU/pl+37VwPYxb0U9AZCQ6Lmfjx0k4zscwy+dAfC75nm6RauU0WPo/m
L6SqoQsC0g9TWohaK5ldG/V0HNo/8b66VwgNszS7LHhIIS81x/aXv37oTPRpRE53rFNgKN7zuyVn
/jVgIj2NJnS008v+QNfBbTLT/tjXvzTr11qD78L0YI0xNUjkgxBF/nw1TqBMJiN47ACmTHYooKy8
2NcHAXiguXMANChI1X6glc62UW8lEVRzyuFoJqYbVUdb+Twn/e7eQ4BpzvIEUMfCuyqlm1OgQLlV
MjRC21DP9KtmpVRwfSehBqGglwwHAbQdMmB7atMYkoYZPaLKrbzZIt0kTrEx1ffbw5CzU/OZQ60D
HsJMNTF7OJe7aQqNsIlLZh2r+Kj+tLMdMbbVn278lWg/9ujCvm1uYe1hDVTf5hytXjV393kMfskR
1tp4dK1jkf/FsmAwoBQHzgGPrMwNN0WOXShD3hxTlbrPTmndv+z4PjISCsiWZr2Cy+nqTC2u4rhp
jsgoetrGgWbE7RmaL4dLD2HmN8amstExPpcaLg0MhWIBKWY3Rxr3EIQJwAJSF4/2P+RNoKn1tq2F
1biwJd2DeUZipw1hixRuVTKPlGuJiYVdDKQLekMg0wO2LjnMNgZi0LGemqOpoCiq7200wg6W6tZV
u71/LADE6hANQGUTL6w0b1WaIYSpQDr4vaG7yNr9xednSgmoQ8JJkPG2EbjESMSTFuRtbmuBc+Zu
Px0427PvS0tRqDGkKULeHvPpkXAvtVbaJZa2FdxbiBHODB9XYbUQOtFVdP0dufG7GL/W8S9R/UiV
b9nwx1TLlUPyITsgb2KkJcy5zRyAeRkB9f9I+7IeuXGl2V8kQPvyKqmWXtzdUttu2y9Ce5NEUvuu
X3+D/u45rmIJRZQPBjMvjVEWt2QyMzLCGpVpRR13iD00iZbmTiXHLloAK+zVN5sFHrsr2X39vWmC
eglAaEKKVygQ4/0GIdrr6yaimLl/g5v++1OEfVFVnjfoijHEi1P7jfI0Kt+W/BtRnijbl6Vv9fGa
Pev5x+tmN64gHGAksHiZF3ToQgiQGjUqZDSDG/rSfQNRvBRntbWeAAKhJQGbBoG4MKy5Vg3FJNwP
Of2uyY+t196Na4vWzGPh5fvK/foPAwJECcf4jz6xcN2pbpOzTvO6OAEGsFWScK6XT6Mn69be8kh4
XiAbAao37gXPT/E0k7LRazy/0Kit1AdFplnE/39xY6LJD5HZ/3GICQGsuUJ0XUmTNlbbxy6zw2l5
GdDdXD/3TS9xSFtbAM3gHlgqALW6IHEqazTOp7qOh33WGLvVrHQ/W6ZmB4yfJ9nkfLGFUYFnAdll
dF+BC+ACl5FYlZ3P0xBPBqMgK5u7nZa9VclkhHqTVl+ub4WNOQQkGUEoKmMoUooZOhv89U5hg2FS
aaAEk/uoarn6EdjX6fYXE+YO2wGPJTzLL9RNUGhHvX3lXJbpjvV9MLo3NtJz7+D+YQIHDh8vD7EN
rwPtUZEtTh8nVYKLKczQ7Hx9tviOEtcG0iDYB7zP7zLVSBiZK6Wc4j4t9gtDRxyZn9SRHEc0RlGn
+mAbTQPknHr79sNTFhQ6eISgf10VTpKupsuKntYxnhOA8IYvE0Ri00WTjG7jvPI3CFKHwAMhHcAP
wUmo3c59Mho1cnv5Z+37+n596i4/DlJLKPTCjQLbhJGcf5wLuro1aJzjcaQPCIoekMiSXIuXh/Tc
hBBtDVXnJh0cZtyrU7BW7tFVnA/eKutW/QM3O98FsIPXAk4N3psXtbKhmQGRYl0es6Srjos5j/6a
JMAbrMOT41V3pvYlbbqw09Md+p7Txyahy3uak/K7W7f13qP25M+TZh5aNDH4oGQY/aoqTQAj3XTv
od1XsnsurxcDUGwcbiTJQZApXuAp2HTMZU3zOCfFITXbwNUO5brcje58ZyPshYDL9bUWkUs4ibAI
L8nbs3giTthJwKAybwZyIaZM1QJTo36lP/phX3shATvTzmHp5Ovo0wiJa0NEITV+tA26QkqAWXZT
nw8Sn7oROOAHIQTXHGiNAG4rXBUryAw0G2qMMSGfFgZOW3XX0IcquXenD1lv+ExTd3373bNljTuX
/hUixXAWnBcSqRCRyC5b9WkFtyGNLQuMtvX8RkFc62eTCwqG3ohKowslc7+x2kh9IfmFLoaNcE3X
67ogpUZilxr+0j2sNQ0y7zhmVmjObwPa/pUPaTeHhg7KyMIvtS+e1wS2FYLlN19AXyC5YTYOPko/
qDjhfQWRRxEmRwuo2a/JSGOH7rv0mMoeiRun/uz7fD5OvFZTElDd0YGCxCyi6M/ohsanjazLUTYK
YQMB1O3RtJtonAJ8VDfvGjgpri+cZBwi5G0uFju1lo7Gixu01d2MgpxM92NzEC7KQ+AH5GVAwQen
Bl5rRbvQePxJ3L2nSZ49myM4+bzgfzsEmx5bMUd4E44Qj/H8WobmF9mhuGdBNhGIVYQRyDuIxfHJ
sllqKyaN8+V+8mq/t/bF+Ij/OuaxLGhI0aw0ROb6ZU5k4ezGUUa9nwuu8n4WHK/zjVZa+my1wAjG
uvdo0X2+FoGDUEl9huiZxGNvmuJXMH8OIJctmDL1EcUAs8FC1WGahAP1k+RI0ak83lzxAe3QiSEe
jJ4cnkG3mtKsYcjUIrf+0N1d39NbGw6AFU5bh+SaIxaU5qkdG71nf87+QPeTZMNtThPoDxBP4vsX
LUDt1ENW1mpprBgBsw7Kk/EOepfSltweW/sabz8kOdGmdklUa+dmUzMTl8cyh46Hmq0P0evrE7U5
kr8mLmpWlVboYAEicVrusNqVjuavYEx2TBrC8hUVghc0L/x3MH9uypMVJ8mSTJntgXxU83uQLIz7
JdsNgyQU21z4EyuCK2jrrnHL0SVxn/vT5FeywtXmKPBMwoOCY3cdwR1T1Z0U1c5ojH4eAxmo2S+L
O6uKr6/K5sJDrQBpFmB1wUB6fjrQgl6hvmhhVcjs2+lnZ75rp384IkAkoZqOzAo0LMWjrtHBQBNB
Caq7QMv3o0xCZWumTr8vjKFsdctcta6MV++TtfRhjqRdigYo6imSC0zsoOC+GS1WyM4gLwWufHG6
6qJIcsdNq5iwDLTAk/mVZe4nQP8CtYaU1VChYVXxKfhRyrr3+8b0O4PsOudWpUX+O5A2RLSH7CtI
XIUh58ykLjiQylhPdi0Q0eR2fwBWALxikRQCXEdkKER389Cgp7mIdVY/1Unyg3r9XTHnt58hLuyH
NmydV0zFp7ledJDXIR3MZD/eLVn1euOEnn2d//3ED+Rr20Kusy3iTH+hTizThpJ9XtjWxgyoQou0
Weytb97OZp9uPplnegzCr59yZ02XviOxhV628qNifbxVzpRvInTf/FfxQRjACj0/vWu4BXNXmLvp
7dYBoGoGqTjgFJDjAZrmfPpHs/UQUsK16LQ96OWnQQeBbPr7upHLRTg3wm+dkzVe7LYvZ9BlxJAq
CZjx0axkKQM+C+e3ybkFIfhO5kTpzBkW2Dj5y/TseYEN2pHrw5AZEZy93XWlXaa4f432mNV3a/Wg
3khCCNeFcaA8in/R4ntB76st6QqJdSyHo+zXVfMnyEd7+s0voXMjwqU4p16NjB+MTOQtz362yW1o
zv8/CMSoXF8DrOnCPK3EtBp1xjwpOg3aooEANkpB6NK/vhwbj2k+jv/aEdsmETOC8GBFCNF/QSup
ScOyOcz93t1PTtC9odMQDZQSkzwjfbHPTkwKLxdLH9cc4sAkzsvOJ2i/Zs3dWDwqxAtQHaq0PZsq
PKhfr5vlh/CaVWHBjHla+2mGVbSFJkNYL0eH+ebtxS6AJNBiDnishYYYEUqytL2T9pWC6ZxSf06e
tOzH9WFsuYE/bOIWSgyc2ODcDShmWw1ZrjCEyZmvJWAlC//BAHiBDdyJGjAxwuqsyeS5JmmKWKnv
E08J3XI4XLdwGR9D7MLGhaVxSDRaI8+HMDuLvlqZzeKhD5nJApc81j3UE/LAy28fDM9PgomXI6Lg
oM9NFQXkjex6SuNUQzdM9uCstmQwG+txZkEYjJeuC+sVWKieWmNXO/vrc7XxeWTywVOOkjyq52Ia
VyENWepRzdDxeFcFNb05YEVLE7o30bqBFhtgM87npzTXXFMzVsfN9M72Sv/9+q/fcPZnnxcuxqQ3
6qyr8XmaBwmON7Gn0JY1FF8ebEhN4VnqIbAHZlwUI0OSdEzcbqxeVTOsyhq07VlokWOv3xzCndsR
rkcwwtSFMsCO075ONS7In9cn63KpkYxAichDQhq4ErHC5tkFA8yK5q/9D9t+QGX++uc3pgkbFdgL
HAawUov5ooE4kzpCPA/QKverrS578qJk7QFFjq/XDV0uOkeHcwJzeCiU2QQPlTbUXfJiSOJOeSmH
fbruQadx3cTGVKHTCHE7IFDwt+JY9Mrw5hpl/9d03tXfK5ngpuzzwlVhlmZT6R4+rzRv7ve6l0Bt
Lv0fCiQA2QCrCSjaBSV12Xal3uode/XIJ8N4zYovHnu18zC53XlA1AWvGg55w9kwhXFYQDCDDKEv
XtF+CVYYxXec3c0LAbUGBNa4MJCTt4QDPprgehhMt3x9rpiCVn4ZacnGSpx9n0/lSdBbe6MJTuuk
fDXXnTkdy0myFLLvC2caCO8J6Xf8fn0+0nkvaybbOAqoZuPaMaA5DPocIYhrNLRnNEXFXon73qCX
xSIAFOdmePMinFoRE3NdOZdtodXsVfH86of99r99XbjgqNm5VWGX7BXC7uu8u5VmHoGui2ICP84c
lYF+h/MlHpsJ6wsSxdcVrTgkXG4kobz4vrDEhpb0lFkZe3XMXTviQRCgU/n6FG0u88kQhGWeVwVl
Lo+wV93ce1mYuwdNxg6z4b1PZ0nkByUjmysHwMNX6jrjz4WYRmw2yxJYXZ3sEGKtx+tD4rNyHi1j
VcCXCpgjSqMX/fQzdNeVFc0zrxb4uaApGKbzobJ+dRb1S+NLu9b+dXuXBxEFTaTHgYHC1XGBgqJQ
DyMJQoXXVnnPu0ku9i4zwP9+4kmGIWOGXjfYZm1kN3fNtP/fBsD3yMn3LWtOq2XGUU/W41reSWFu
l3vsfIIET1ulpFkHDxOUFmFthKP3xIab/YgHH85jBMtAbK4LJ7FMrMlY0GEQIwkLAFZVSI7JxhJA
tBdZXjxb8EASG+OcLK2KtEjtWG+f6qMtk3/mP+98y+Ln//28GOuvdd2aJVWsuGrrJ9dUfnkOuUeL
bIiUxsEdiWS2Lk8kJzfmHYpcIhD+/XzBGaRKZm1IlpiF2fc6248l5LkkNjZmDN0ovKeDEzii7H9u
o8jR2tdZoxrT+mWed4YMniT7vhCqNW3u6EzB9zMjrvsX3ZCsOJ8DYUnwEEbaFvgBpGP+qCycHgrC
n2TMHuOyigw1be/mvH3qPOsXOsZ+N3N7P5h9du9lr9fP4sXSoDMF4hvAQWGrgVtbWJpMG5VlzfQh
BsGGX5m+BUUF1fmcjj//wQ6wcMjO/J++5/nytMYwK64K3eAcesHdGBZNWJu1H123cnHyMQr0QOs8
2AWTp/hGS+bBaQpSDTEtDyghZk4olW662AcwwWWcQWECMuVLOJeuDZk2N11MFXcNwAe5ZN4i2Qub
NpDKB0EimNsgUns+WWR0IWo5mQBeJoeiP36+PkkbX0eHoYGmEQCSeDr//OtuV9dEWYolhqbxuE+b
3f/0eVFuRxnHsWMrPj+5j9phILeGoWgGPPn1ItSflIlhtyM+3yv7dGeZ+3/59RyybqFPEmt9PjmM
1cCS2/oSj49adRxl3EYbGxS//u/nhQiR6XYyJg4+v9Cd634wyYf85k5VBCGA7SJAwHvykmHHVnI0
1VWNGudd4hf3iydDI2+MAQaAc8JpxkEQgZp9Nev1tGQq+gwTP1UMfy6aYJxkuYqNbarDCmJdnsy5
6J+3PCQQcJ7VuLDDeg4hKnt9pbeGcfp9bv/E4c6j6tUQFVHjTn0u8pey2q+5JDL0+KVz5tSxFqg6
83VAKeuiF6wixEVjqbHGNB3WO0Wt673e6SxMwGCUwdd2Uda5B9MdvuBumX42+koQTEwgV/YptGPi
XMnLwDSpZu6q1MnQ6e1S3+s6ckeylAXALJZPWZflP/Fq9Wafmuqk7PXJW8PBmex7EGiM+zHTywNy
e3NgLBX7hiZm9pyXUz0DyQvFAWf2Ol9TnDSg7mTF1NC7/r6w6tBzmrA3lsYKbHVyi9ApF1CAd+qy
I0uqRHgrG/uBadnBsioW1uqUZb4BKMo+S/P0uz5nU5SAg13pxtm3AHzziToO667uHIBsIamjajM7
rl67Et/QifaIvkLF79u1r4NWMZ23rMrYDhIg2UNLSR+0GeuiulrWn6lpjA9Vhl5dWoBi1821LHCV
Tt23SVsHwEA2r4VL0qBlVee7hTbuSWF2fo/Wih/q5Dj7orLNeDbqdfK11EqCZanAme2t2g/qujMJ
arY0EXy/mgL2YI0WWJQTSGGRmUCuN/3em4krA9hebkZc+ugxQFYOGx6PifPN2K7M7OsxN2PDhMR7
sjfzXWL/uL7hLw/UuQ1xw09D07YAdcRaHnpPmYzLYfPzPMmEJMeGcqhr1EZVzY4R2+AB6oIKOMN/
+P3AQPGmY8jbiNRhilm1ZZ9i6VIEDq4eDzJt0MtYCBN0YoD//cQjjGj0SbXZMuPV+sVcw4eKp99Q
9HvIUkGbhpC7RLsunosXiKrR1LqGJY0ZU/d1mg9G8mlZvrg6udnD4UWKCgvA4XCjF4V0e2T6NOH9
iw61zs/aewLAJ2k/XV+Vi6cEXj/oIcOqg0QLzo7v7JNJa2hGB6gSGvE6G+HqFH41PzXmnTZ8IvTX
dVNbOwwQPoA7gafkArXnprpKnXp1mLTYaD7Oyst4uP55kbgMdww4wPBd5H3hsS8KUkyfc01LRi0e
2Ox7y2/aTAfUkIKM3nvuT727J83jpKaB0jm7un6Y+09oVfAbu92tZayVT1P/VDY/jPXQZJKgZ8s9
/P1ltoiDX7vBhVQeRp6Tl2aFkhmYySWh89bk8oZGNGniur2QHGb2TAoytTq6oo/q8rC+XJ/cP2+8
86sQgQ/QsJDStNEXKIoTqOqg6rjSsOcNNXAq1y91FszNR9C5M9YF+sLCRvnguPtMT8Nx2rPa3Wv5
rwRsAmn1rSqPentUZOHY5aB1jpMBTwvwbZddII69unaHx1ikkjbwqdtKAvnLg37+fW7/5HDU2piT
juD7S/N7Mpydqfe7hd25vUzpUDYQ4RSyJjHMeoIhA1fTqAcUTPzXF3BzKJgnwMEA3wAD5PlQMg4i
SNGkFplm9UKa5bWva2gT9N/aWYZ72DLF283gHR00ToiSOwMeX0kOgkSw0YAUv08PXYsCbudBxUpP
P10f1uXJ0iGJ+9cWj+BOVqit0t5jDLYG5c3AaZ7Sh0ZWTt9aHGRsuXILR9aIr1LqTZOZQCgvapwR
yp29fzOEGiTtUO1GFR0HCJU3IXooM1IwtCpaUWbOvgovXyfTDofn+lRtDoOLToONBUGtCP9SIA27
UhAtRV6bBaoP8QvJFttaC+Sl0Iej4TAi+XW+FpC36RKrXzGMAdp8oxpS0n0clFlyKC9xHHy6TuwI
jzBHHyFBAUcV5W4SFBzOXGg7o3kd0IHIduM4BIsKBYLii+F+vnkKef8qthtyB+g2EhbK00iGrhdb
jRrwGCq+p+2vf39jBs++L/ibLO1nu5nxfWUIDC80aZC/XbewcTbPLPBfcHJenJx6edrDwtTuNfdr
DlDlDyID1G/sNBArIP2hIymF8yks0JjYleoOkxqBQ5Vlzzd3lSFfa6A9HQVXXEmIVs/HoKR2kw3G
qEae0QTNuCOJC37U3fWJuqgKCEaELEsy1UqvJhhDvoK0NvnOlipw7Bet2ZP82DWSZdla+JMhiUen
bZ1RU6sZy5I3z05pv7tTc++2mWRQl2b+EI3x1nFYu7gE0GOTNqDNXgFv3uXTXQqNm0KCzN80gXoK
bhpg01yxtJ9ZZWZqzboC8XTAK3Gkx1ymbXG5h1E5QRMbpAPAmXrRpZWi/742qLUC4mgHWrunypOl
R+UsE56+3MbndvjvODkrkNSpVgqJ8lgDBdLPtZO4y43Pmzgm4IAD3xmgzsIpySti5LnSgoCiCVYW
oqfp+g6WfV+4GpvZ7ZEh6ZyYFjsQaPozkwmaifrMiLh5OIiytYU2NI5APJ+huc/0jNokiWfQ/753
NEmiwnXeGXrd34oxowE1Kh0cGwCLQkFXWfe8k9b3iP6QQBlp1NUAEiu/Wkt51Rf34/Xh84DmPGA9
8xKeML0gkAbYfsEBXscHIznkXazmH3QoNLuVLNW1aQpIODQjA4F1weO46oqWGj1VI5v+Xoq3VS/C
aR4PeRqXNZPkpC43P4ZlAyuJ5gHO/y1sSrTDQbopK9UIfflhqb4nPARHdKW9X5++bTucfRb4NRwz
wck6BZiiVLtXI5YeNCeHqOEuM18N8vO6mUt3wYfz14zgZhdz0Qe979RoSLOgUPLOh1yNP2mpZDhb
djgUz0aAhcfnRXlGN4mdNrkWOe4x1cN69T3JfpNZEM6ChU5aDbk8LeohW+yVxy4B8FIyissjjc6A
k1EIi1+W3loWK2xQ03eWsJARgGyOAYcaBRJkOy9e6OmCjKqWMC1azXeTPSJi90bJ/t0cAogMuc9D
nukPa8eJUy3SqfLGrNSimoFa8+gis3d9R8kMCDtKL1VqFX2nRZP1Nux7mXrCZRc1AgM0vfxnAKKo
h8nsttGHBuvclQ8N6sf9gHvOcKYvTjMebRc9qWt5SOb+rRickChZiNB/p4JUpLbpjproLKKlF2Rk
DjMDKdouDxmtJZDqzUlAOoCTZWCOxfrzMq15a9WeFo3Zzk3DQtYpLfm+GK+kJefahhZ7lGsHkt81
Mo+6+X1gZAy87kEBJta4UJVg6Zjo+P32J7f/+On6FtnybVzPES86HgmJ15a9emxpy1TnAeTdOntQ
wDoMU7abpjG8bmkrikRL8x+2HvRwiykvHbTORtqp8NYLuXO8YqeV1t1iusGkKYO/zGjIdU3JAdgc
3YlN4eKzCrfLFwqbKJD5ine3lpAuhMZd++v62DadxYkdIb4giV0srFnVaCk/gxPBsr6l6T9kLUAO
9Xf+hAfXqHUQ5UtgA9mnD8O0fBg0FMVq1FwSGX76sg2MH+wTW3xPnnomOjjJMi5qpM55WFrPFX10
ml1ue6G71Lu1qv0UZINl+6WaP9cq3gCv1+dza90g4If4AWkYZC+FGxfqMqsBlhbMp4Vg6RlStKrr
j+Rw3crWjrQgL4ps3h/eHsGKWXUWqlIY5ZR9oOS57T8o48cu+wiCkJ3aSZ41lxzHmNNTa4IzJo2R
zPMEa+givLdWb5eDcGQ2mwAxzE5T67vGGo9VXodu2waqu36bZxb2DXS2DC0civVr2rpB3zQS93hJ
OHf+u0QnvtRpnxl8rR1a+Z73y0juqIMs3+Cr7JhRz1chiJDI+n43V/jv3IvdAJmr53nS4GTq5hLW
mfnZnpSwzjuomsi0MWSmhMPZAxBrM4qD0y/7cnqBjnfVHA1Z6+TmZXiyviKJ5VQua2O4eIonCv1A
tHmfQFmiLqpHUP5DUQAdrqmFZOYSWyXb96x86Wb7fmnAqECKPUnbIxTgA5LR0EiZT8jcBk2RHq/v
+K18EWRY8RwFQzOa8EVGzymvvY54fMuz+6o6Oray18y7oX1cWnRdFwnkWBF7lo0/owR63fbWPXZq
mr8cTnyKS4fcxvZXo7bb0Xui7K5/fvMw63gD82cYUDOCq7dRr1XwHIDLYr89BOlFMfg59O7m/psx
v2eZDBuyYQ8YX1xJvKkF2AS+606GQ+nodYpHkBRJIKS0V3/X82Ex9pYGjdj99aFxzyA83/CY4px9
XNkB/FXnpjJGVc/OCsycvfxu3dUn4Dgp3Tx2ExWdWmMRAqq5n5VFYnfjVoNdDA8eAnVcUVACHTRZ
mxSZGo3pwYagWhYYVLJqG5vizIRwNpE4Ha3BxNCUCeKyzRuQdbdvuzMLwrWZq2Pr0ALr5IClBiwj
4OkZ/0cTwm3JSmWa9AUmEvradff5zShZTUfrAIdmoiuQd7Oer7+epikrCMObmujhuO6AiQmv77Ct
lf4jxI4gEPysYj26H61soJ6xRpAV/0YnFgId+KuUIvQ2zWh4rqNKgfqkmDMmbUb6gjprpHj3nn1o
lNxf0fR3fSwb7h6sXn+NCKsB+WgDjwCMxXVqX6l66IT6s/ZIc8nWlQ2G//3EAbByKolHTQzG3GVd
4BXoYZSY2EimcJES1LyBkOZ173MTMwowVW96a5Rqd8t8j5Br/DxZN2cpwV4MuCbqFBywcZGlbHs7
c0Z1jRbt0LaHtjwA2nN9SbbiSdAjg2jbAZQRrKDCXBHV6HAdLUtEdP2YqKmf0+F5AFpnJM5urIA3
1/RD0Q2/e6N7cIgZjG0R9IZsyTa8DX4GcArIS4GNWISmqN6ouGZjLJEdEIi1mWsVXB/oxt47MyDs
vUwzR0COnSUygUFmu9r83jHVL9pbmcuxvYEd5MrMKJFdZH2TLq1HVOLAvQ4OPt+jEm+wFSWArRlv
TtBAgGFV7A5GIbkHyZyyIJQZQX1Kjo1RBJXzQA1lj1ZXf9Ge7IT5rfWiOj9un0H0uAIVAwAG7lVh
yw8JdM4puO6jzt737g+nzpCX3xuSEv7GwULVjAsvc+JxEBGdH6wRyMW1oZoREfZY9G3YLjkISH6X
lRegavoPI+K0WRDPsZHlEeJ+HTy4xjIYZuROz2sCxcVnpgEdRmQQma29B5QncD9AlWzkCVrdzBib
YYd0O9O67yrfGHw0c0j2+NYhOrEjgmK7RWfOiAaqaHKfnLzxh5tJ7bG7Tw0I1x2KTcBHGTCg0nt0
2DIZhP+SgIobAKkdRw2bwBIJq59PUFluKtWMKp2ph84aWr/WhtxHxbt4NFLkiZK1aw6NXb3r3aT5
eEHWQQcsge9lo6yCs3GN4BhDPw0MIciK/NGHPrlGCisxqkyZrKjqHxuIN5SPWi954m2bwJ3Li/Zo
7Ra80tD3KVAHtRXZXf3OzPTR9aCA7lmS22pzYwBL+x8zgpOfaJqtvQozuQm+U3cK53/IZ2Ku/lrg
R+B0rnK3z227siJGPs67WX+9flI3QnpQ7nFuMBS2Lx9HuQa5v7LWzMjuQyt5MHMEKXtCH1w1kMJp
NtfkxJawB5duxlWBSyoqB92H1LdbA+cqSxltrsiJEeHhMAztQro/Rvrgl3o7OhvHyEPfFtjNEJyK
gYNNUNwe8wwOB2ttVMqj7ix311dk06edmBAG4Ey6WipNjpOaVe4Demu7wFZARdyVSu3XZjnvb7fn
IOVvA+KM208Vbh/gtTp7UEvY683Q7QrfMIeAlkPY3Y79x4RpEIjjhXsIFwhOzlnqGdrAtRkpzbEm
x+P1cWwtPK423AR4+4AhWjiK1LBZUWgpXCjzlfdCRh+ytXlPPy+cw7Ia7CXnyzKaO4sGffvomhKY
4MabF8Hi3xEI58NNiwQCXhhBWh6Al69KVAiOpbJDY3blz7bkzSAbkLDPoOtQpHULa0btIgP+NGka
gH2H64vCPyI84wECUw2HlyvRCSMEAqChMvvSIGaU09dRoX6B1uDU+q4bn2v3hcINXDe3dXY49ARd
ZIg8ULc8d5bo9289kHaZQJ7ogOB/tkclzCci187kH7oc119DwuQl4PdmjQ5DC3rx7jsyPw8ZmMlo
xj4XyGaEbmPIYp3N/Q0KADBVavwf4ZxWXjfVdKZmNM8vbrbLB0nMtv19yJqjHovGGRG1U0G82jSs
1Yys7FAz35t219dma7+B+g4eQOd7XDyfKJ43LqtrPTKm/VDuUZKgTPKs21r+UxPCGWXZNDG0AOlR
Bhr/NZz1+ypDX4Rkk21NFBgfNHAauFhnEQ84rCnokXVdj2jftH6uGWvg9Y0MFLi1wzhRG3hjELfh
/Xa+ldW8Noy5y8GoqBm7fLXvPOaFxqLgjZi1e8NpguvLszkqgIfRpgjSjAsWpilJFbvSUBSD0GD2
NsreV5tLY0Ai0kT1HeAg4WTqbeuti0ah7rekyWenmI1dW7VF7luLqQSeNVn/cB3giY/sIeh3oH/A
t+NJ3DStSqWZRqejlv3o1E+W7DhubmcOdgTzOPpiLT6fJ99v0X5U9oWqR0wrwiYDO9Evjch89Oas
wWviEaUCeComQ1oHshHlZGPWastXVzs0EnVv0mejk4TLW4aQ8uTKsMg/Ijw6H0032t7i5lj9YdRY
QC36SZ/0ztc1YOsMqvWSzba1uU/NCYvTW5ZNCigTRIP1FVyLrNgnUMIYPxnel+u7emuVOHszzxnw
MFcIOTQ8AqjhKSgkD1+c6Vuy7lsZ3+H21P01oZ9PXaMDWLWOMOG0d7m3q9c7s7vT8sP1gWzFBqcD
EdyBVnYuKSrMGAD167xPH7Lan5xDnvjG7yQJ/8EYNjX0LFEdR/r1fEh1reg9JHb1qGj65U61mfVK
1M7BA6HQ7qzZQ62kaSYbkugOUcHxC9GC6z9gc05BkoHIAQVREK6c/4DGdWmSuYUeaenwoWnp97lL
UJ9B1s4fE9lm3NwjJ8b4jzk5yWkDaPaiMHi+dtf+LMlRSvvKT48YLfDmaV6kQUXDEoZTWGytPO5b
RyvO8ye7kjwZtkfw9/vCCBiFanyhEj1CWsvv9J9teVz+Ad+EsP2vDWFPFAtZO2+EjS5Z52C21jfs
fN3Pq/Ht+trLBiOEVuOQDkSzcZ4AwjkgTeubyhjmimSHyZZECEybbCZzbcIK/Hvut51zTEr3X5wq
SLnwHMF/LuC2xbgY9Yh+KGysMP2gQK/4wyxjsticrRMbwmw56JlUFAhYAinzLZv3vXYcxt//sCBg
KwEgjP8jlsSYV6ZUqzBVOrsvk6+VmfvqlEiCqs1xnBgRvGjd60zrjQTjsJ7V1vPJvDNzGSP25qKf
GBGcKBmavDAsGNGVF86YcXt2wOAADshV8KQW5H3OPQm6a0coOlpI5FbIFL9PqizouBwAyP1Atggd
EtxlYHg+N7CqOsr6CnK4M/QRbL/sb6Yb48ztgEaB2vUPT55wLBJtmVuFWngEEHXnzpBgWCWP3EvX
jnouugDBrgL+FQgDnw+hmee17WckIo16SR/TSfuEZnhgr1gVexAQv751uVM6d7xIeaI8Dv403hwo
4hPSZKI2HQozavpwpV+hkYh+fTX9BqqU64a2FgYnGTaAnkSyjm/vkzuka0Ejkbe9GSUfgHBISomD
3/48QJlciAgvD2Hjzr3ejRbB20ylD2Ph593rP/x8XnZDggarL3IvtuWYWEqO/rNuCdh46PXo+vcv
TzfmBSU9FFZ4k7TIYpc5bHaJl1lR46AKdcxtYCAlDmRjisB9zKVKkMwEtknYuVYFtHsDnH2kFbP2
sc696ZsyZ6ZkQ/15dgk7CtExeCp5txYCE8GMVwJt2feLFilQleuRRQfV0/s8O4hLPjeW6btzcWjz
+25+XsDytdY/2SA5QFsDBTCS14vQMgbNlPOtBsaXOrVMRY32iakeqlw/XF+rjQPKpYH/832xELZW
azqoOkDGi7bs067bzWXm662yS5KbMw7IXgIxD9wdIODILpyPxKrXVqlK3F1mt+yeoE+0uz6SjZnS
IayF69cAKSAC2fPva2ZJqnyiRqS4X8dokAH2Nj+PQ48tjeL6BUgV3BaFZgK+ErnA9k6fzdsjLpRs
/37/ouiUstKxW9cAVO/3Uj0Coed7s2Sxt8aAC4VLnIHbECRP51PUWlBOt7TJiCjOZP6tM2Uv2MuT
j1Ijys9Ae8Ov4PifG1D72ej7moyRwvYFgCi5n6fhrcsME8jHQ9IAIklgaDw3kWYJG2sTfBWMfEoy
EnS9JAC6PBEwgBkCMxUXhhK9ozNYaMx0lDEyWLXHJRU0Vdgpe+ZKzoPMDv/7ySVSA7eu0Rl2UoTx
rRIaYD9KrGMhbaHcXBQ0QQAUgFzfBbNAr+kFSPb0EU0kZdj26o9xcHzDlhE4y8zwzXcyHh3ZysUi
2hiVvbk3WnrH6uq7a7D36+u/NW3oZkPxHE0LKhIl52a0Em//tR6GiJDIMXKAnQqfWEvYtbfDufEU
RHCEcB7u6qK5Dc2tvd07Rh9Z9qG0XkbvaKe979KPU/q+kC/Xh7U1e0CP4LWIzLlxAXjorJ4iOaj0
UbMeMydi9Gh0kqtk0wTy5TyxgA4uEXiATledDQ0dooyYfq1Cr1jx3Xr3D+Nw0CXmeJytXmR264a8
oiBO6yMklsw5NDXfciUeYGscII42EHrjiXqhrqRmypgpJvYzqz/2KJWV6rMpK15t7TIXUB5OyWFw
HrTzXUbaQWMQd5rgjem9U5tPXmXt6//H2XXtRo8z2ScSQGXqVqHb2e529o3wBVuRFCmJSk+/R7OL
HVuttdb/xWAGMIbVYigWq06d09WhsOn59zN2GrUigpz1Yt05X3CSK80KVyA1Uw4HOinfZed9FoFc
NzT7h7zeSmavTd1nW8snS+21PXCWw8HqIXnyhIZ6X24J0a5P3bzJkPg9pbSq08IYYompS4Y3aMUM
+YWYArqVMN+yMv/9k7ex9QTqcS2sWNqw15Pun/Ya17ghzQaQ5vTOxPJgn4GgDrXgEyqMPlFeWpvN
cEDWHwqK0i/HjVt5dVE+WVgsij0Ir8i9ejjU5p+huohz4OS3cAUrkSzEyREZgZ95PpbOYr543Na0
HDmMDM/p+MSMi6lwIssrAdzOfcVeWvaSVDzQjIvauKqV3PjIFcQVfsCMbMCLHHH7suBEE5rmnWv0
gD2Jl841LyD/d18IeTtRMzInJxileWnPGUYHyPLJqV+/P2b/xw8A1eCsp01PksMCHAZdb2DH0PrI
jQ+968Ka7aR2TtQzzSMlzlr9yjJ/nBWaP/tfq4uolI/t2DAHViGf5EsERjIcs9+JveFE1o7DZzOL
yE7mpbLz0ekPkr44/FVUOwFo0Y95t8G289nK8oofKzslsxUwkPqpyPz07ftFWvOFQEaBBgl1ZCDc
579/OtU1m8AHO/bYJHUuAjI0YTKVe82jUUaSV/CePX9vbz5aX993+CA87uZ75B+q76/2TPipMY0n
kJ+BxM2Q5zqrfDWc670RGugLKauN23HNmaA9DH5x5g1FW/tXex4zc3ADJcNBvOTxo7VFGjbfSief
82n4xS4os9igXYXhiQBDfRq6CVg1DR8lJXC1+czrQqL9uAg7dy/hwTUTMZ2+usw6zZC+TaqDVT16
veFbeZQlZiCyp+9X6nTm5nQIJB2g5wDCWHOx9UAvyBWouPih8h2wsXubjOynWw+DoxaGUi4iixMe
G9Cq8iGfRn5Id54eOR/eiHpYVO6//4xTXz9b+affliDTtYwr0OmYTlkHKwWoW31TQiNmY0FWJuqz
heWDviq60qazBZ3uZh4/O/j+C1bHBx8H0iEoU0LB+usWThuzUQKdyYgijywwk43c0eoy4J61gHlA
b/IydzQxe+pTs8fw7uizTPeL7lXTQt0LK7yRvv+UtcUwKeq5QIcDZrFM4w19CUajtOBozbh38Zrg
EXA435s4dTA2gkc0ogNsh/LasrW17my3SLu+OpCsCHV10UwvNkD7aBWKMr7TSLX73t7a9H2yt8wi
5I4axFA21UEana+X4M23s3uLQUaRCHaWcLYVWKzNIVhfkIybvQDa+79uh9bJPZtbhB9ykj0bQ44w
KQ/G0tv4rrVdN2fAZgQp6EaWig9WzilTmYvjD4KWc1AibKzT6mfgPYEoHJVQkAZ//QytGxllvcYP
1KAAw7jvOge55xD3W806K4EYsomg5dJB34z/WIKWzMGAC0jzCldc6bfiXJPnkLn2iQMabO3Mcc4b
9jApHT+i8o3htuTRz3fIZ/vLaNPKlOIT7DuF+FVb+hWL89YH9GGX1PzO4t4Gkn9tZlFZBtodVXld
X3aRGXmc02ZMQJ5aBtytEWSNZ3KLDHJte3w2Mh+LT3HDpArVZAOMcBJq0o+P38/ZyvDYE5A9Qw4F
Hm/p85rRVChEs/pg+xkqVVt+aHV4DG7MSS1I2MxT+OnXp15ZTzEfBbCMid90z9VG6Ls6/tz2hFIC
IEb/EN9+Gr/WYrCh1hg/Fk9sT/LH72dnZYWRFsX1b6LfyUIjz9efH8e6myiWi4On0p1D6qhwbrst
x7b2DbgQgGdH7gKx08LPlL1oJJJl4pAnv9ou89vh5/fmfOP8r4H5B3yaJNI1dofoSRwM51laH55+
//0snUboc1Xq3/EXs5Q3XQrJml4cRhb7nb0f4tCzoRH48r2ZlQsAcEGglNDnhvzrEkNU9ayrwMpW
HRiBKu9QW9I3eHpAefE57uiLlmzJL62uPgU2EgqRcGnLGw79IFXZUr062F2F9sMBpR6ZuJeaV2/J
aq9tAVRckbgCpzeamxaea6yEzPlgyMPM4/7A+40rYG14UH0ArTiTQKPc83UDeHFRMurglCRCFxfD
yIYjFOl+3g6KQugnK/M2+bTNeDpC1CvDNquIdlH01rVQW/iQlQ8Brh6lEESxwHkv+UctJ9bTLjHa
A3kbmouB/zghMgvc/Tv8YhkmCQeTZhheOWF6N5H99xt49dejEgK+ihkHuSx6Q4IYaR2J4ZM3S72a
2laT9sp+xR2OUAx9ekDaLZ1hLqgm07FUBwJwMkHNvqxCdwu/tfYRM5f4DESbO5oXZW83I1one6YO
4OYOiijOtihTVrwJ6rfI5SOzMOemF4tQVRlLlR23h9G5HMRFNlyOQKlvCTCtzRVwN8jm6jrc+1Jv
wmsbmeQa5moEkVfC3xvj3QCs++cL/skIXXj2DoCWyukwV439IgPFNy6/lW9A/8FMUEfBgO8tuaAG
9B7ViujNQYv3uRHU08aDZWv8+e+fDrQuCGWVjfEh9ah5D70ZTGIj/Fjx6XjUQ0IKCDnwaS+XwUgR
vw+0aA8NVrjWx9AyXqCVPfBjop5/vBgetCwo0Kdolj3JdpKm1tXARX140b1DOW7M1emxANjAwbPO
g3wbCjiL2o1qPLs1MmIdAGluzuJ2I9RcGR7hGa4gNAiaM95ksRSTYYuUDyY8eOLXoHv4sV70nM+e
adigiYVX1rKCoojmDqg1AWCSvF906d+fzv1/N+UAwoIqM4rMX39+2clW1/POPozXZXMTi40AZGV2
ZpwS+k7x1MUbarFRLbN0ewmI8cErjZ3JpydQGG1UmE69EiQL8dqFXMlMl75M3+XcbjKL60AN1n5q
B7UXxvWZrTYitdMTN3ftovILfCJgJsvmxjFLW8JUrx9om0SlE+Uu2XHn55wqsIILdGaNgnta4v6l
JQcaa9IAiKX3K/dcGyMxHoi1kfFcmzKwHsCJQ90Fke3C+1WJ447QWjUOlc7PiI2X4JSUN8ixoqma
/rw7HJlVaNQACg+HDjjG1x1GaZKWWtxoB9fn9XMaP32/gVcWBg0fHlQB59o5Pubr8Og6pVKXgh6y
rn1URQwjJmhztcfvzaxs5C9mjIWZ0rZG5kp6YEbl65PfDRtrsmLAQZUEOUCUKk6bI5TTQrZPx0G0
6j/Gg1Fs/P55lr9maWdRBABh5iwa3jLzNH66MWIzNxxeGfaBlX+SdideSHU1GDsy7bLh48dThfWe
qSgIqscnVWV0EzZZIcE1LSOSXOT92c+HB3MDfC5aJOfOr69fMtlmOnVEcw7c8HPUT7aypWsL8Xn8
xYaiGclHomfuQb+v48KnyVZr8srpQ1iD5BUwZEDFmIulAMGNx90q0Q8czFA9mDSKNPelYIG2xeS5
8ikAbyGmBUE98uRLDqq80FgzCkkOECbo7uJxo8y0NfxipjpD5plWgFmz8N0YuhHBjxf6y69fHDlh
ZjVhA4bP7DBPg+znVJToFUIsi0a9GXyz5KuXubKnPMmnA1NH5dxZxduQ/9w54eqeO+lw6OBvF0s9
agLss1UNyHFO/QYNVe54YQ0byzAPsjjaiDIRf+ACBwxqGamlFikmp8xBFwl1+WI4DI3pu93D94ux
agQcI7j/ABZBUeTrqRMmVVpex+Qg2C3ET2II9NlbsMN1G1CexrKYM2Tvqw2VN0gR2oAFOsZFUrS+
Pd32xhbl8srpm/MUCKlQCsHBWHwIlKjiPC7AKkT4R2Vcxel5rAFx9fj9dK0cjS9W5l/xyd2S0YUs
iEzBSme/V+SuiHffj7/iziHXooMXGdJRc5L/6/hpmQMcXoKj186PVv6kNeceOzfHyW9t6fOt/qO1
rwEdMBIgM8jxpIzeJ4XnFgpMSXFnR27vPY9qaxOvVMrRTjv3AoHFaKZtXQSicYfyrmQ1ORhk/F33
RqSYnQL7IM5KFLFTW57RwYqcyokMdKfVuM02noQruw9NDMD3ATaOeHKJFZDQwSHazApUa4/2eG2m
52V3/v2qrc0jqglI96NRbF67r6vWZrHQQAo6gXHKvTK79ib2uo231Nr2Bgh6zichkjyBWeux7iR1
OZuQvw0GnQeP+z3oHv8DsJKDD0ExEckRRN5Lr9NiFWwhezh/Uk2+4K7lk3EInczMAiGGp+9nbm1x
UJqfdSiRFwAzyNeZoxnHK0M6uMmqLLA7JFCy+zhLw++tnL55Zyqlf60sbhxaZZpdQ3fiwDT7mlXK
b7mCtV9a1u4dsuEiTj/pn9AbqE9IVSFNO2+WTy6ireukzoZ0OuRKoFKuB7rFIkN7+f6TVq0YAJTO
wT508pbHKnVQxCpBnaTHWgKilelu6jlIW6tk4xZaIbzE9/xr6aQGTLJRoFsPlnTDZ+w+dp899mFn
Dw0IH4hCP1/6/0hTnO53tHmYAEHDpc/cSvP3f5pFVWjEKkETB+ZFUOZEoNcEq+m0VX9em8W5d2F2
tXhjLB/5seEM6H0bcKqyGlisEQ/9Oy//8/1SnXoHfMonIwvvYCvZiJqNYD5T5GKq+yvbbDY2+Op3
zJcrEjqzbsZiN4CnQE1OY48H19uz6VYbb9WWRtbKV6AWQNB9MxOYnAgaTgW6rJq8qY63tLZ8PEQ2
3PTa+HhYICsFvDcc6WKWwA4JvLGXVkc75j7VC//n/UkoKkOvDIlO5B+hqft1Rxm1nTO8gjk0vsKR
79LHH6/y5+GXWdoilvCmLoZPjcdk2jnpw38wPpqbgfiZb4ElVDkb6kzPqc6OU9v7Bmq61QaEfG0B
AFD+p38L6TR3OT8JK+sxYexY+E38UlU/fgcD4AHePA+5RyTslkXxiXDh0oHII6gvAvSHQxE4/H6G
TmMnWID+KUXKCG/t5S3MrUFv9UqXR1sFKfEr7zLXfcKueA4Y7EZy6nSyYAu4v7m0o7sn95bZZb2o
SFsD93wlxks51T8+DugaAMM4amEQvcK/F7s1BdQvnWx5TMciZFD4SLcQ3KeX4mwBeCvwdoAQdbmh
VKvxibBJHsPGu/G8UKnA8fXhP/kOnOhZYg2pgyVCgRE3a5LeE0ewlobx5AW4NL5f9rWlQJr2fy3M
2+LTTTHQElWeARZKxYM+I2G/BTc9vYswU2hwmWniEEMa8y/4ZMFjrl1UIIc5yuKCVYCknTXqot0i
OVn5DpQVkCJEvhkpNTL/ik9WkhFY1gnH/Ni0AgJLULPYelysWUBXEHwsoClY+IWLddM8HbyEyqOZ
PfLqrjn/8UKApBROGtIuSJwvPbgWV5NeZhk7jvEdtFT5zx0UqFNQgwTjFHolYeTrBAl0A7leGZfH
NpVhbJt+q519/wUrCw1BGuRV0A0yr8Ti0Ok2yFLG1imPytoJ7dqpL0AWWW7RpaxYmbErNs7djBPz
Ft8RO3pZ0r7jR5D+1O/vhfdny3msWgC9DNIToAyAN/w6U44SUIEWA1bCvBD0V5o9oMcfLYcb07Xi
cOf8x4wQ/Id8cnEuCmShB7vFlafZxVXe26HWW6Fsvd1A0ITty+bl++VZ2b9f7C0mrkxl3IH1mx+7
dIwcq43IViPAPMLXlAsQfDjoyKwhC4mu068T15F8GorB5cdY7mic+hb1pbX/+VfMjbiuDjDf7Hy/
2kgqPeU81qujGt8M4x0iyN+Pv/YNQOZ4cFcg9kXO5ev4eum6qqQGP7r3Zut79WVWHv4DC3CFyHQi
pAHT0FcLZd5PQ2NJhDro/aFZFnh25U/5Vi13bRfPHvd/zJiLiZIFuqlqG2YqFln8Tsvv0QCkB99/
y9qeQu0e1XXU8ZF4XhgBjbigrC34UXrv7F5tdWKtDo/yGN5oOPO4pb5OVV12LjAOBBvKQ0TSl1GZ
lxvrvfJAAwKBog3BnDHACOG+2iCG1GiT6/xIiebr6symcZiI9zzPI6aNforqTy+ILzbVOtd22twj
Cx+wxpNEy5TXzWSzo5jeTe9Rl0/G+PH98qwEKfD3COYAGwDKcdm9DhFwlbAeUa/DvECvzDc3KfaT
zf9Safhe8nM+l5nzE0RGZFa/QaD9dSqtFg+cponZsUM3qwnqPE1CH9Lb2HNr8za3g/0jpwgV6EXS
o8rTDjrjsCK7K+ruuyE0tvqj184OOPDR6A2UHvbFwsSQlFruStwxil0C2RFlkvlNf9P0W+CUlQVC
nghvdEhj4dK3FjPWGxYH2nFMjy0bXjquhwjUfAKFS6ftoqF3n3+8H5BGBPATIQZe7UtVHE+25tgU
vDx67ECw3/JHYZj+iH9I/PC9qZWjCwwypOngG8Aov8RpFgNDgNzZCAbcZ8fvjJ9fZmgVAQcYeogQ
BSw3QTxOcd1iWY7lQ6YClWx5hXmFF1cZ6ucoRWH0uYl94RWSasLK1AiLc+d34gZsyPe0ZUHR7Vqy
T7xd3ORRxW9iYyviX9l6XwzPf/8Ux9aO20yuGYvjoPXXrdOH7mBeVSw+B0XLxkFaoSZGOhRZCTzA
ZnEJdxGwkSotQcGEyNwEz1iS31Dj2uquc/HKlBc59JfjPZiQiImdNlBbR2wl+kEqlmBvwK8TeKev
34mOzkSvHSqOwvrb1peeeYU2jMgd97E8S/pp61NXtiPiBaR+gSpHoWaZl62lN4hk6PHMme5QhAgE
heDvKIKkYEFpvzvJmSWjBn0OBui9hLzzzKjyXr8/Ev9gLhabCnlUOPw5mW6e5pmEdAvL6OtjN2m3
eoxdiwpVGKfZzkjMB5MZO9WYLyiNof+U+cwkUac1uwQPAja2DGlXHuoZmPtqs/r1/U878UN4Is8d
z/NqoCt5qWeSMNqlU0zkfT/cAhnjj/quriMr3ZPkx5kqGMCd5M00PTOKal6pTxvcHEQP3Xsl7k3G
gr1IthjD1z4Fb5y5jIW87glngDNqo5HSFuPrPjQww4HXYfOnkb/S6vf3k3ayp+apInivQcIbQFJ3
4bzLIm/NgVv1vRNMQ8TS3ffDn5wQPNegtItlgcOea39fJ8rmxqhPtdPd2+ZHwe+zYU/qfa8dYxv8
Q9bGzbDyLSCItNGOCboIPKHnWf20KobS+tp0qvqeQy2eXOh333/L2vB4OFugUHUB41hWkRpWxJ1V
pvV9bX4kkck/fj48SkfAVKFO5SGP+/XXz7l7WjhGfY9m7T/tVsCx9uM/j76YG6GYo9zMrO8l+xU4
5kZm7yScQT7h8+iLGNfK26SzKH77Wz4etbdePf18bpDdgcOxwPhyUtnVmr7sUKiS9yV/bXkTKN36
8Uad25jxCkBiFUnipW+tQCej6RkWN/WuhwFhs3PVW39N93KczrTmx+8aREm4lIEHwysTaZLFsdAs
XIy0yuv7PkXCjbUQkNrZ7mO81U15uuqwA+gcgBBQJTqRjwHWxau6RNX3ehZVWbQlSbY1/Pz3Twdu
IKRseInhVXOVicfyxwRc8zQ56JUHbQbkNZbpXGF5eZrEGJ+0NByq5FZKFug6CwjlUAfeEv093cUA
7SCCQHoaRpE1+fo5pde0bjIN/T1wjb7evycuNNZufrqTZ4Y3gMURMOCZsYQ09lNSIKzMh/ve7UO7
qkPjx04QBhCMY8ow/kn/RBI3ZepkqsdG9pv0OtV+Pj7KwiCjBPJlpntdOBJMnRwpBEfu213jCeDl
foyhMtDyA0QNTjtElk86TiZWlKPhpva9V7zZ+X0GLROy2+ppWFlqnD0cdLzJ0SG1jNwAdR8R32TW
fXMEUTJ0VFmU/pgvEB/y2cYir9C1bovdBhtZZoBH/AmSMBsR/untCgsAFKIqN+d0l088q1IKLa2w
INKQmTe4WHYlfyfjOQSWCrIFcViZM7y20NCEzrKZp27++6fTTlRXAZZiGvd0ImcFCcFQprXJ/vvz
gWBtxavM4LC5nQKEdSeMkbJWU9zHjnnfDK11zxOIKg6ZlSdAohlHNBdWt3EO7TMjds19bYzgQ+3R
yOV7ExtY4A1kNILcc+R+sFl5Jdv2d0Pd36QAjk3YpddGOkvcX5OeZo+TU6Fpw01R9gosM47Prd78
41hocQGWyDyXBZ/VmL0hD/NaE1GvuLb3amc4poMajtroOb8sPB6h6FK62q7VhY4OkORDyHSn3Bxk
VRngDFJqEE4y9TroEhdJMm/Qz7M4/51rRboTrVP7nlWUO1NP5Xsx6OpqAB3gJactEo+1kb2lHA0H
fjqOBvZoC19YJtZuqtHYHMjUfqtZa6M05GYvtWydwkfv/D2kRJ7KvqnCyZ2KZ+a5Vagyvdvh882d
YHwIOj2ezjLI5PlU6UUkYg3XXFs8gjgkuWpGjUSm0n5PEJut/a6djNR3E8o+tHFIfQUNi8gqhHMj
Rv0x7knxWIP090wXNVQ5bOWWQVJOjh6maOgxI+Xns0xd0XovPapYTUShLbfXhfpVyO5Z9/jg69Vo
XFIPk+5zjyRB3YrhNReVi8Wp7AkNmIw9jqLCe8fQvPh8NM0mYEZu3blZb1U+rTkrQ85NerCU0aMq
kLIglgzIhEKvkzvXrMY/GeneoVjQ7KRo3viEXJifmlqi+xZJUUkoO/rUi/JpaOizMU1j6qNli0CP
uxA+EHigtdbGJCQTp8JnXQL+PscbqjpQmsb/OhQ4nDKJk6BrYn7MkJc5s7z6AdjyN1sfIMmQp0bY
N0OUNeS91fvajytnuPWaqW/Dhiq7um60Su37mn+UveXGO4D30dLfdPaDk3VSBbFA53eotybIU5OO
NjSgw5jdAx/xwp2W4y7RnAFpkP5Y1NmbLt3DmLei8bWcv/S6+DOkUvNlkVpB7A3o5OOqD2Irc/1M
pHTXCKc+9zTlgC0+EzwqRZ6ykKC37LKFxov0hSnBL5GYwidZ3EWOk2f7Kp8Sv7NbEepo/v2AvoA4
Lwr2WI5D4pOqsCJeJc+q0cwnhxvV+Tg2f6XTNp3viIRfiHLUAtXabyoxJzfUXLOhZyyb9L+dDWZq
oE+HAP6tjQzw+NYH0hbgTpMgaGK96kGOWFSIaTIIYCd4gKJm8wT9jsk4A/9pkqKlu1DWbUyAIpia
evKl3VbhEJtFMHSeE7pl9uHkkoduk6s2qqhd+narqnJHh27CVrIN3+jJVT6ahPvWaEl53owMwunK
1gMn72XAEwmWsLICQbwOei2CJpEAaaQ2JGNxMFIQgLTW8BuUsXIPbZEk6GPLDjxDmsauT1HbCpqR
/jUnrWFXfVFfF+Czv54V8gxsjfrRYOxqzLVD6VZC20+d4AyCSgSq53H2EA/lq05zOJ4+s60ptLP+
RYCJqb+oaZZf2V0Nt6Z40em+JsynZjAwdcjHWLfCJOgoKryif+QEcurnra0lZ70tkvsRDAka2oGU
QKhlc7/QEnNPpzg5ly3jWZRrror32Km3RU32bZxlvjKKF5egpx3XYB06+AFB44oqSAtNKT9JjOza
oEN6Vw9xEfZd18lotPvLnkgcPp4JIkI+DPSPgYtyN6Qx+RPXO1XuOqCzIxL32P/owr4dcsuIgctx
EnDWEnpTZwbLwqKy62dam+MDioG/wfpMLlnb3fESi6HpFnkBMIn2vp41aeAVrkwgf4Ne3zRtuD/1
5RCUwP5cJTYtd6VNhl+qreO92VH2SLThceL5K5pnxDk1pH1llI55RSW2B06zFnR2F/tAZLV+rpEs
RHY0RiM3H3cTQFJXWhFr/NJ0um7wSzb9BlNQru1NJLGNv7JxKYjzWssIi37oQwVn75ep5YQoFFqh
cqQEBKm1JxKUTuX5fW95vknLP500+6DUOvhWjg6P80GkOrsuZk6NK8UAxxlRo27CuoQSGCjI7dSL
KgZag9aA4GlmOD3u6gFkcJDajOPmzFTjazWWNHQYmp+FMbHLZKqvmj5t/bYrAcLTy98eTeEjRXrb
upMRNl1tRrYNwn3Sw7HafWf5jSW0V9wbH6OVZSRoq0qF1IA8uj91CPJ8rogQ+PQYSu8urr8inCC4
VuzHkTNs0zSpfGtqzTRoVVb6KffQf2hXj2SUQvguRTLNbOMhBGbkLHe1YCrR46pzDhZI/ERiMuyq
sjf3lWYaUZYaNMgUza/NoWB+qcq9sGM/1rEubYcfhpta3QOITO6MOuEBmnNxRq1Ogj8jBy+zL8uW
P4FQtNyJkRiRnRUxNm3c3DvDAKLDWMhDj9L3mQn27ytgJJN9OUypT9v+Y8RUBrhwRUBRBLtz0OC/
nzOHIfPMPkq6PMZ51NpXKcoCqxH3r7IElxl0ou+AVokjruXtK/xh/1oW4xjCVVcXFU2bI4UcMpyE
C9Hr2O2Lm9aI9Qg0bqoJQIjI2+osS8vKvNaU3r+Bqtjwp7o2A2AqcQpbPX6ta/ZHbxx758BT+KTI
jKAbjDgQmirOnQaT5Lnqr2W2R9LrT4awJLAgGr2nIjd3VKVOHWQD6t8mihXI2DjxmW7WTRiLtApA
NJkFFtRsrsbUySFwzptz+Gbu85xWUZHV7gMuOHnTm4W6sAswbRQGzowyKjcPGN5h+76w1B4Chv2l
58WJT9OBGohc2wlivVxeo/PYejW7/Lk1aPrUt3nl2wOVlyU8i2/kOfq0GkRTwpU4TwNCvDs6SU9E
WjeYfpKb/G/TEhdi2RVu+aYpmT/G5G9SotgXdoI8WO3QDGea0xXtbWfp6Z/GQHzTmfVF7RmH1mLZ
lZzGkp1bKi8KX4dSQx1MVX1FMvdYOH2BDa6XvmPXrwlt70QuqzPNY1lgFOkeQRy1BxBkDrs8jfd1
o7rzwtGsUNcG5xzcaW0AVLL0a9IZ3S6rQFtW69MMVMI9bo6sCQyOxnFls5tkMpMottI6GjS9w//R
hF7yq25cFiip1RH2C/hfHDPMhIBckUenPe7gD3PUf/ei34FPgQNEjgpA4e2tnIYytv8mJif+VMTA
4qOTz3frDK0eOUOiLkt9L+/xEY5oA2TZMMugLg0svYAL7dN3dEKWu0EU0CI1mmezkFlQGs7rNNrZ
RdHat71pgCqKig9WcXqTJ0T9RasKucporB4mGsd7veTo79f6/JEnbRWxmIxniXB6LxqtkuTX4PCX
vsa85JJIbwJVKrqSqdtXXmjUym59SKchKivQCRB5/QgIKsVNZ3NVvaHKmdm+bTH2IkZcgz6RZnpv
gUh2DLRMmr9U79avRtG8gZH1V584ccCmtEFEl0NKpH+Ix2o4yrpFQJjC9VyRpu1EWBZOSYI87yEx
TnFZ/R3oRPcgpe5+IZqoQ2RzbJ9ZGQopeVvLKE00GdlxOUZeYeSX6G+vbw3Wk7umdbKddISNpXCK
IsiThnm+yMb4sWgFEH2x0ZTuVavcyvATq5umMHE1Y6cZ5CNO2+62NPhj7TgsgkvGW4Jk8kznUBYF
1AZ4oU5jya+s4S2C19qpMTuNl+4ruKqgByjgzdLq6hLvCXB4TVo69FfcYtJ4KIXD+RnYPDOxcxD0
gsQ7zndFKYuwyNIHFNz+VgXCv8rOA9NWI3yhwkPDmz48r2vh3m14HBe/vsDyR6ygxTMAWfRqEkYe
DTlw0CPO9H3rTAjtK9m+ZYbdPmiWdivrDignz4UoazKqgNgKRyGP8fQRPNUfsJq03etjnuUxBM26
RLs0RsZT0ON3ELVD1IpqQqukRCw58V3SE7THKM157bBAr3Hp2cm13SLV7AKAdkayobLORaffoJLZ
gZewM6uAWYqclbltqiilNfI+yYgCCgDc1o10MorupPKPkduIc0G9d6N7WQ+Gyz696BIAbHwdCaon
TVXJeWbGSR8KA5wVGnfAk4RmgOrCkwxOB04/fR6chPqaW2IeAMwBlZao0IWgm1WE9p9fjj0VBHh0
xMbWQO9E2wi/qVMJmOSUBUWSPxB9hNh9ze8ZaR8rZPUvLE8g9EumFnc/ZP7ilLHbijAeDKgrPnOH
300iRZBGlBtAow+nOq3Sc90A4WSmC7oHpYOBw2zSEOBkfgE6Q1If0dti+NSKJb9O+lSyG3BWHFuH
vEE/qFFXcdJa9BATArKhiajSj2X5h9nqgZjloyFrG/vV6p5TYotHWjY69KSNcXoWlhpuOgnVO5Y4
IS7RArveo29dNj1b9DdPOaTnhUbOEsfW3nKeEx+8M4B7Z6400l3m9uwYgxXm2Unw662qcn93k8I1
aJkHkDbb0TiKpypXWcBznAtGm/emowlOWfVs9QOE0ic8E9NBVr4rNRtCpSUPGhMtL2rwyANi4seU
WtkzmMvdX+DwSi8mW5e4Rhu39Mshrm7iyhhUUJV43JZoxIhK1O+vFLiXyE6fkvhYUe7xEOIEXJxN
ljo23Cn6q6yYWSlLB++91EMLl+rjd70b34tWXXYSouSNw36N7nRfOQb4rTtbdOxapfSPGXPLZxJw
ykimCpdST3QFqjoKiA11OXjeKJifUL5tKyw4WNeNc6+tXDTPWPLcrshvMti/Le+/SDuv3cbRbVs/
EQHmcEsqOcqyXK5q3xAVmXPm0++Ptc5ex6YIEe6NRveN0Zz68wxjjNmETpZyQWqJ+EOu4CTKXEX2
GDAZVJ8S6sC9z5wVbv06AlFxBlNyOUFx+6dQR8GONcNzhtIYY1IRvndfp21zmytCo9hRl9+7oyfA
3dNAmYRyq0mbyNO/9jkweikYnvpYNzZE/USBXRBysVgvpeh+FfJAsA0tVvdjEOfOMCrxYexMf5eF
bsNPC4qT3qUt4X0+kQ3csHyDhF5vghHvO41yLmx/yB57U2EMHdy7aIzbF6Eb4+8RTbW+wf1L2wNp
ovIYgja2ZZ6e1ukM9TyiHPWlQKngYHRlEDqyL0b3SItpX/LICzjhelmDWKNhkY0vqfyTQ+q9GeW+
azZuJhjFLs0Sfd82xU7LU/ErsXK3ScBAPbaoZW6rJKtA3ivS9zirm+HQehCWiatA+HncFLyClm3V
YuFUpjXu8978xtS7Nl4J9AkTJ3YYxZcsVrtDFJAYMNoDQeLOCmrrViyNjsYHbtA81nVUqvdW1ozb
Rgvk26Cizyql5nKjdvUrWVPloAvyP5Zf9HafWV/8loEpkWbrvnbvhuK5c2uc88j7aVT5Pzhmxnb0
FeumK4kNLSr1vRF159zz63pblmLslGJXxo4giummUNxgU5rEOvXg/jCQsHI0IUazT40PSSwf5EI/
ZMKQlA7uc0EP4HFb4F5ZenxQym+mcqj1ypYG7bfce+WuKnLpTvF9UIlkY39rJEW++0ZNaJ6KXrPR
40lKNk6PhKGvcuVF26htE/zOKtx1llHZUVPF92pHdnUoxH8GIcjvksQwkk3n5t+ttFZupbittqU/
6o+uqnanrvRcwk1UZkQjfEnq8WfoZdq+RbZ6sCvFJ24WSfO0fk4rxrjS+hcztr6kghj7QKp0snFx
0G5oXy84US1ZN0UsJJsQlaLMdnlYfrq8Il+AYrTSYQzDnzkuwp3XK+JD4OnFpu/61ha5ZO5GM5eP
tZSo5HESQbRb1UWj1hS+WXL3pI4jPeVTtdtmYR3cdzJiui40LDto0j+mL/wutYymymZ4NiLEvXIc
5g205h+umyIv6oIjcsfAuPE0+kje9oh3vaojuTCpEaxvfVPq0ab1StN0NE+qj2oZjsgDaDl+gCX4
ZFQTw26kNkcrPMy/BKk39W82vraW3G7a2JSeu07JfwdNQRcRl5sTrvw4fst5Dva1Qri76wkPT6Uu
E1Pqep7/rJQIudCqeC6lWkaEF8Fepw79rnYkOX1JI72/5ZWloDdYcX/fxoGx69v8R+9FXEZ62zWn
ppKLb6jGjGgclsnWKwXr0U8LkbsGEkcIsdCwSzfpSR9abyQHQserk+rrCLLrqPey5zmm6Y4MC1fl
VpeLQKR5iGvsOnfoHLEJkZaXzdehKoPfFpnQJ+SUvoI80g+jPCgOmeGRy8Mf1O3o6l8lUnnxyKWq
o+SOpJ4f/WxKuebXh1VMeqENg41XNcqblLn66zCQRArcjgvQ8pS3miD0ThjN4pfbTCsuqk/87mrT
l+5QOwWJs41sNe0WWFDx4loEuFJrPcut7zqtmhm2rGQcxDTp7FgNVKfnwtnVauZ9D8E8PCNgUD9L
VTXu5LF+aPVOeQLJFjZ2JwdTeCFEKjtJ6XuuWKLjoi2lfRqM5EJA7YIyyElU3Y6K3u9VMRmeoMuZ
D2pH46wh0dL9dFE812VnjZtQTE16pAut7Yt0yLGlehSIMCJVdwpJiVbKsks1BxRGpKm6AaNjDvbK
c1XCrxqUs9F+HY1tqxyy7vMFLdRLgCagYwFxRJ2VaSLDxLNIIoWK3EYKD94aK3mpnAFQ5C8MS7rE
rGvkshRyTso5EbaV5kjeCixo4ftTCRkQB3h+uknOwL5JJLpWVFnmudZ+cIWyEa9XZBaW4P3354BI
vTI6EnB8P85bckcHNb3xyMRdN7IyCGWGpCJJP5ikf0wK1fc8I8JKVWnp8yAqkJAHbgcBbPr7u9KV
TNaHViK6AXz49re3prh/+XXk7kBzA3ShOynaUB+/bg6WIihBo5zBgAk3ZnK4PjcT8OMD4gp+0fvP
z+aG8E2VK5/Pi/m9Zdy040037A3yEdfNrI1idg7IVFL+EGrlnI4/x/4l+PF/+/ysuC7nVe5RLFbO
eX0g0a2srPDiJFGehABJKRQG28c1QPAr1YNc49eLOzOyh9xWf2dr2qNLUwRAnE40FiHihYaPm0t+
lIfUvpOel3HIbFpZfn6WJsWKSf4SrPNc3TQIqzQJkMA9q+QmA3WbZJ9lrbGZ3hswZvMUZmOYo5t1
bpTW7syNK64BqJcmCSQ9rScUOLvY+mhBKFqFXJOsnl9zeiPq7hq5Yen76HpMLaYmrPu86N1ZZhQo
eaOfO95DPHajE1YWYZqD2YGb8Bn8fLCWlw1Mm0ilnKrWxrntHkdvg/xCty+frfTzJ+KDmRloSkjC
yLNMzOSUEDZevPIuLJwIGXwiHaYn0PxFW5MiI93h+5mBg6w9RP1GS/YqleOSJMz1PXv5QKCZBUwR
fDSsXYgIHxe81iWlTXKL2EIdg/tBS8/UKrRj3rTqiqWFIcH+gm4E6WTSIZpZ8nxq13JkimdJ+k1N
y+l6l3JeAMeh+bwl8GYTsHgCTl8oj3UBihRsvuFcDzLhQNGV7R2AA/kt6gKykL7pfhpcSEID4QiA
vWw7BOk/TiJ1tgH0W62e/Wpbtdt6TVf7L1VmtqkBksoAX+EOT8CajwZKxSBKyXBDJIsknSdosZME
sQlkuKwexmT0epj9Od2oKfp4G6GXOtAQqmHXo1TcjZIZ3VCCDJ4lUAa2R/y8J8lkPOK6DvdKMojC
ftD15ihRpX1U+jc6jiHapR8iSat3seh127SEJRSIuZHarhZWR3E0vG2vicKPKo6k5zDE9by+Lxd2
C4RTiDd0DAcwPZdBtmjFIOpjqZxN7lIrfhlk2e7HPWm863YuIegTsxVTVPzwAdg3H6e2j+BiNYGq
nKlb20r31CDHQFZrqEhQUQn3+vum2cvJDWEgeeaVy+qS+wNmjU2q8zBBwOBy/2hdmRJPqSm6Z+lY
GRrqvB4T/DNXv1hB5gg5sR+pthVFiMs7mK0KOgcCC4blOcHMbfTMNPrcPfuet3cFYXe6PqUL34dW
DXdhasmFvNxsRo1B7GLdzYOXIuseUym5VaQV0b81C9PmeecRZkltVcg7Bi8N5dZ6K+ifpdIzKROF
d8KYIU1pzlYl0miL1ChR8BKGeAnOKsVv8fej966z48DLzUlrVpM3Yowm3lmSAckkewRu/8USvDMw
u5Aqt1fzocBALu6qF1FeuWAvfz8BC8Uj8LZQ0C90CsW2dpWM7NgZZl+UIyz8aT+H77MCSOZOoeOc
DBBJnlBnnSucE+MulfaduXLsLh89AKl/j92kBYtuzcf9Iws1PSAkLXoxx5vUegn1XTrcfnYFPpqY
+QdpX2gi8JjoRRM2sJuSNVmXhSX4S0GF5oZPe3HIPISLIy2l/5wq3iS3mffpE2BJOlBRcK6QqC4e
nLbz4y4ZhfAl/ekDcG4/v4GgmQN85ILg7jNmsxMViZwUgxW9KCTHZTv7+vnJf//5WVQtt6VeGy2f
T9I7s3kojZWfP+2Pj8/xxJL/78+fNzJWqSJGrcr3pcbJDeAKsk16npq5E5hrWoELe5XMCfhvMJUw
mue45j7UdT+2kvTF0L9kTWv3dDhbIyddPraTyuz/tzFttnf3aZFU6Krgnr0I27wL7HYrTZnL7acX
5YOR2bNg6incfxcjmULvtPBuTD/9rjEKZKjg6kKZw9WcjaLQ3L4K0/SFC307qsOtGzf7fzGGdyZm
92pXuXrqunH68loND3346WeNxlMoACFwo/H4zK+lKG7L3qPAe06iH3XmKPKKr7NwZ8BAA55tMVFQ
2GfLHGdgg3qSm+de3AQ3oGQ+PTkfPj9b4EiAzAriXz+3Qb9DByyLhpVztzgA1FJRIsFvwb//uMKx
HOhjO3ZMUAn00aCfTbdiYfqNs5MNkoh3jcZSpBPn8WnoVhIJWdM4d+UOwJse7dx2d32aFg4bfT2I
sUn7/T3VHweRAeWRMwqcZ3RtHTV8zIS73Cud+NMtDFCEJGNJI0+EGydy5Uc7OQFCgDqkefbC/M69
TVa9pIVb8IOB2SXuy75fDhTrz9EfQEW+tdMCx4ihi64curmTDOUCMAjSVeSHpuBnTpBvJdWt8t4Q
XmoDf0zeZrF8KzSvBuyFprkZrWED7ouihH+4vlJ/iQTvdsPEJSGGJDhADouodc7BTetAkTy3V16G
HmgJzMxItT3wD1+scVD2AT2mKV9kr0Gtdb/dRG5+d5lu3aV55/5JLD25TV3xNacnxi6RXcsWlFGm
mtuCTFMEQou6qJCoGGLffPbrgjZmjewfEent6PKO2r6T3LaKA9GkKzxgCP0XwUyBJ+TVlnbz1h4Q
RL6XGgVsGoDEmwqsCt09oh7kemJF8T3IU/+5s7QXmJ3i5vrEzLbwf+ZFIWEKzRE9l7lOtSdbbeIb
rfISaHff9ll6H327bmB20P9jQEVrlIYVC+5HXFW1JYqN8iK23gbcfdnKK0NYszB7LCr6LcuqzxDo
KyHs3X8xABkJW9J1+K+TzPrHw+enpNGySuLzqrAPQv+w4p8pC0sAbQ9upgpXUrygfipdQB7NLJQX
2nih/elG0aNnSPkXqc68J1FD6UjQRjrXZG64cVEOcrQo1x4oSHua3XZGtTOURrvN5Uh/Tqqs3pMy
kP/oXffgApk7iHJnkpwRwk0RCvmNNVbSPtQEaAJGgzsoVSDpzCrftTWgqhYWwl5S/d4ZAphxDsX+
ys6jRvxVIERsNy70inHolTuQSWvypAvLyPXAJEikE9kq8zcnhErq6736osh/rO+e8np9H86eg2kf
soCipEKaQsV+/hzktWtaiekqL+QUbRXYQd/fAhC/buSv0vrsmplIOTB8kKeiUjYbRDIadR9Znvpi
DMYmi/du9c3at2Rv1DfAeKDBlWwT/Z6A7/omGX7p0kk33loS5UK74kJJUyLp4qegoIQWhIFHOI+8
ZKtykVHM1Be5yR7KIt52qv8k0bO39ehP5I+PigvSCcEDJZO2cpatnMqFXT0Jsv3X/OxUgixqmjDA
fFsBpYwgOjwJ+Z2njisB4MU4ST1PjEqZtmuTXNBccHGsGktzOb2P5AqPAmIhes5l3uXRTomLcNuF
0bEwg2+9sJWq6ElUg5WBylNJ4/1EI8/6H70NUoZkKucXRNQpxOjk1o5yQ8k3ayzJkQURxGCWvySF
GD/Q9yi78cNIndJ58g17pwapyQmMyGhr4qExY8/xWuvPWIfocCdeDmCwRzWhbLsDkPdP+l4q9Vvk
/E1o81PUf9EAXdfrJtS03kKcckf1ezDXTsHsKP81QMabsJO6A27wzLcWcymvZb+yjpAlSslBN1RV
b4rBidSzqmyKf2iPmKMZFjg4rmP9uYzDhfHpx72LgMx6GEoEyqwjJZbiBzIl8a4ITfnm+kmfPKJ3
i35hZX7QVTNTQo0har5qNwAbpObJGg9p/CiFOoiE83Vzc8fpP/bY5QjATrnFeRK1I7NaFGVnHnVX
Jo2lWj5YFRFul2bUmzIqJRuYX3WXcr/vJbkwbxIxKl+u/4iZl3jxG6Yj/25m40AnuGwb86jVrSOH
YO4L1QKoI8Nnkk+xVqycrNmV/f/s6QZXN8EyxZOP9toMnriQx+ZRLaptik8UuO6GCvXaDTI7wP+x
Q2sLjgXFkwsRoJpmJHLrYoeQ7dHTBtcWwefWlhKDQfefmsz4nmX9W+1qjkoXx+uTOm3Hi430zvjs
nhRrEUCJFZhHZTQfwjK8scJkJYE1T4z/HSB6DOwavAv1gsobFaqQRqWhHzXxyUqhI7q3XX+Sx2OE
rnSHJHLTbV0ZVSfd29erwIjZS/Af6ygfEaiqPAlzeR1KaxVEI6wnbblTxuSPYZW7UXM3SVysVG8W
jwl+7H9tzWYzAt0oZhDLjuVYFRACAETxGMvp+FKDd6IEkN3kebMzenEP32WtuLO0lrRAwoX5O9a5
j+H7rlvLoaAf/f6u+qLUK0/62udngxNd+kmGPp+fitI7HMOVg3B53iYHCao3dHXKCfOXtODrnYtQ
1DHLf6V15/TJQRN+f3a7Y4N3egplDaLAWShbDlo9GEarH1EV1m5kdSXOu9xrHz8/Xdvvrih9kDOU
9Pm84gv/pHL96BXZvSBXd4D9V16Ay9XA1FRrFUlgUNya/K93pkJCQLnwBv04WvDPACdGv65P1eV1
iwFqO3Djp2LrXCMUsQ3SwmqjH/Vk7/lctuNbz7PZ5neKuXbVLg7mna3ZvBXZGIStV+tHyla7LKk2
mrW9PprLB/PjaOZhVAUBx9cZTUjLWGOT1rVTWQ8N/F69+Q3b6Lq1pfFMWV2O4iRZMXd+x9iofXp6
0bA0lO4L19qP3ct1C2TxLm5uRP4ojPE8kAC6SOd6wmBCjB+8Jz0TC2MXmUp6AC3dbGpe68rptUa7
8RRz3CZyV750Rutvwr7wbvJK6e2W5lBPvVBoN2IRJ09pmvs7z4zUr3As+nOW1sOeG6z72piC9gzv
JzpAFY8POXRGexwt1ynEKtxAFoIa6IL/gK0lFdvIqIdzlVasoeurexcuJ8z7ot1nRtwe4lSON6Ze
B0el8s0toPpwp7QRHF4x8m+jGNEsx+ib6DY0Wghr+h8D63eVFItPtV5GpD4ia0vz6X/GQqz3ZRy2
G7+M8nuhUccd1FL1rskKDXAa0BPYi9lwjGFbHLWkipyR1ktOQaFop/nhjx7lOCjlvuR4udJs1MIV
Hq0h7e4jK4jg1dXtnZRH+c7qRBV9gy7b6OqYnZVQBQEfi5mT9Q3Mz8D3t5YLQW4w5PzZbUDY+m1k
vLqCnu2AnicHtdWEfVZ58R1NRnUHTVH5pjDUb7nW+45G5tAestE7GaLbOgJEDEeqIECapZTcCYX4
w+skf5NWwtlvm/G3la9cuEsnHLAaJBEZaZgLITFQ1gGIaMl7ounHzoqjO00H0S+rX8yh2qfSWki4
dL8D1+CFogAxYRQ/3li1UUlaJ2nw8H1/h6QewnPeXWysqc4tmgEThGIEfXH556MZrxZ1H5aK94QK
eAMBx79n8Y9do++un8ClM65SSMEfhixA4f+jHRpQe9Wgcf4MGCXQJWD7XDew9JjAaaAN51TeJSnx
0QA6G67ol5X3BBPKzsQRJqxHkYjykLa/bmkexOIjcZcAHEXFjAaBF2Aqcjs9aZXae5JD6WCF/Z6T
e5eb+YYYDukAcVMlHYBu9XtUJw9uLK7ETEtL9t78zLNovKYJeijeMGbNf0ZNftX8et+18sqELq2Y
ST2YbCB7kMrFxwlt0TJQjMx1j5mZ/VS1SYZOclec3SUbFFKxAmCB23n2zpS1nEDxqISjPAhgtUO7
jFcSdgtOpjzJrvyvib9/f/fyS/B78WMa4djquW57udXaWRKBWLagXjUnvTQ2TTXc6D3Xm6CtWF/a
lBM2CX+ARhbIs3ycwygcTS0wcvfYG/EujL/ndbSNh+/huDKPi3YMROlA7sjAS2Z2AnC6DZr07rFI
BzQgvlgi3T+MZzX9dn3rL64XKm7EXTIXhjzbevkQ55VeRe7RjbdK9BDlm09/n6dbJbjjQqLbwbT1
3y0W5zqAUmy5xyZ5huOYPF///NLJ5fugS6bWiJTZ5/MkjJaZuoFw5DKX2REk+lNB8W7HMvUeQJ60
G7FKTNv36+rQgzXdpF1vQt5W1vJQCxNJX0NEcxXekykR9XGg3UgmDFQeu7LaGA9a71wfqLzgwJHY
nDoGTyKbF0iRTC07pUdh4TjUfr6d6ndOplmto6WAakJ0Cr4NHTRQOS3MPapVuVPCXt3ngajxxrr+
rxonY9dHXu4YVRE6uQTnXcnHf8zSMzeR5OIZRNFgJ5lA98+8+RPQRj1otd9N1KgPYyU3G2gdiWNo
w1p5beH2m1K2U46BCVTN2RZUCykNQtF0j9BCbTdQtl5s0LssO1yfwcUFmno6g8SgOdU8vMJLlUkP
s1MUExZtHDrFioF5JnJ6RRjIfy3Mwdedl8ddLPjC0XW7TRoVdk990skU4ymhX49Zp3eIwNilnG4i
6E2q0Ty1mnk3dBZ8z/QG8Jwj+OXe7LsHOkxuoyQ4SJDor8/C4mQDc0GFEueZ/37cppJGJcGTTLZp
/qCbm0zy7GKta+KCX4Uw1tScgMw30nWzBY1LrYNtKAnHoXl2xS9IkWxkEaSCpe2SYeUCWDoWwN1J
AsPiIrKdOQl6pHZaGsTeU5CzqsVPwURtKdo3wX4QZAhKn486J/IKNJYJTHmB6oZUWVSaZgnHfngM
w0Px6/rqLG4hgnO2J9kacPyzW4QEHwVtuROOXa9Jd4Kriw5kxsoJ8xCK0jhJydaWfEJ8Ibx3DVjh
6kih2Kvdb0Sx3gZigbtNFCU+Q4Z3f/axITl5ogJxN4R6pxStcaeWhXe+/quX9hS6ppNXoRCNzUUj
C3xLuYMLdazNL3BigFvATHeF7XUrCy8ivSL+a2Uu0aoNQhTlgSYcRYmN5YRvTXcXhisZrEUjUyWD
ZhSErnNodW1qhd6nKZdEpVkbQsxkUwedS8PlRNqaRbmGDls6KgTmU21cnhTlZus9xl5HFJQJRwHl
kJyUbmf9idE3gdnciCtHZdkWGUggAGSA5gkNRaHheZUxtkkWzEexWEqaTTbqvAVQkdu1DhJLJ5OO
4f81N/393csfq5mM0BxDG0PN9qS9NUBSsF5r+RSUsl2mKxfbojm6L0+NrZADnAO7lQ4RgiqfHM90
X/jcoDbk+r1Kh0Vxrba2MJHc9AYxA8HPlK77ODKtaf2ykPDNGr87CF7w1roKar7BtqyCPRIMn847
yu/NzTd+2QVJ5ps9Lz801fqxSb5dP1gLD+OH78/2YGxUiTHofB/JAPJcySo0e5qPjzl2BgCYn4hj
ggDPq7JGLSqVlDYMoFJ/yQaVOXvcay3OyZZr2ofh0/H0dfpWTKwz4Is3MWntCYiC1/fad909MkgH
VwxWzvrCjuFnQanknqWwM2/Gqg89olAZHtXo7lqhtuPiVmgbehX7h95LHLPU7esTvbhv3hmc7tF3
JwIBjzaC8+QeTaF90CLrNqX5IgIemxaxI3R3V07E31jkYt5J+lNlpBh+EYvJYuqm0dgx76022Eba
PCjIg4jVmx6fMxsxo6HbK257yEd1H8msu5frK5f24hwDMqMZn4zzOr9zBqGG6y1MYQwkf1V4bPp9
i7pKfbSsr3G68g4t7jPIB9SlaCd0EZuVOeCDaIrNGmj6aqxtTene639lagAVgI1tOq6+Eqb9pRVc
zDE3N7EucfUF0lBqTXFostI9+vpz1kd2juBjUCv2qEq2UZ+M/ps57AWVBjqitG0RP2jhGudomFRI
UwlQvqPEszOfGG98iAwRQaPOLqmmh6a+z/oDPTRR5lGcCg517x6EDlFP9c4o7gJx4K3wkTM7Zmir
iO7e1B5DYm6vewyC75p70BC2kr8LtLLVbsbiBp2bzfXtPEdbTP4uOuAqVy71FiZgtp8rvyPYaAP3
6PVvkHWS4ZiK5BX9ETncn/qQQqI/yHr7JGiPaRfaGcKNVTJsZatHQGmifod2bZiH679KXjpl009C
0haI2wXk3VXjQZcSyTrq3kMv15u++Wrh8aOA6RSFsh0Q9EASPx/vsvxNofmyMTS2WvwDZMDRtHGr
hj+8qnDUIEcJ/tSiuKymulMNu6H+44ZoTqgbt1jLzPztiD7fRsAxaVaE30d0MntSarcwmjDUrGPE
r0nDfOuzZQrvT9qNG1m6FbrXVK0J+L7W+UOWGNtI2bbkb2R/jypwooakLxW7St40mga77p0kxPu4
fByNl7zdt+qxyk6V9dqph7F/a+v4Rk9/JUVPatc85P7N9QVYKHdCWflLwpl6FkEK+njNmeaI8lLl
qtSpJbv1H4XqNonuhvKkseXD/LUufqvBDYWOCHWO67YXnjJaMuA/T+xXiEgz01U5wFDzTJUy/VOT
P+Sn65+fNvRslQDS4ZrTg4fUzHzDq1XU+k1eaMdQVx+s3t9rOnm68ZNU+elcYWYawJSQBFzzcQKN
ilxljojQ0ZTDDepbtfRJfu2FhWke371EvdeMbVU12lFUT55W2aHy9fpMLS2EOTXvnsYBDGV+Nag6
ipa1ph1lNDLQnVpj4y9+n65eLAQxwUV6DNE2AFZkp49JZUOk/vkvfv27r8+mpywrS2lqvp4XL6n8
aFZrXNGFZ5HMNgk38jnTYsymx2oGpfXSQj/mrfqg9s0x7M0vYZ+/hLK7GQzv0GtVsuIOLG3eiYQC
XNqiId48c2l0cie1IZu3DSsexcooz1nbe9u0RfTx+vxdmOLgQ6eZ0lW8/OSaP26vUCcJEhRNfBKV
2zJ91dvd2Kwg/NdMyB9NyEhWt21exCc/HdqbRlaoWzV+fMxkcw1WcPGgMBrSl1N+AYEJasIfTY1e
loaejymx8zZFV+/FMDRsS898uw6VX42X7q9P30UQOhmEpQqlDVj4RXtHqSs0xbXy6BQFX339VvLR
OESMaS1ftTQuAK8Wmh/qRB2a/v7uEvAST06axopOoDbKXe0nu9ys7sy8+0nYdtBq48/1YS0tmYIY
PFlzkk8XGKpiVDrPtfToVA16jQhQ9FJ5yC3J6merKUzfxMkgNgNRDXH947hiOSHaHsfoFKOcVlY4
nD+L+uv1sVwc4JmN2fYLvcBXEZyJTkSIv1TV+4pmzC3IB2rr9U/Zyx7BTK5121m2ieaCwZ6AJD3f
h9Q9wM6rEe9oQE+Ds97lm1p5oxCitndgiP/FIWZn/K85a6q/v9seQjygAaUp0akDOZ4QG4pt4Xj/
ZlPAdcFh525iyWabsBUiL2riMj7FENnT3jhpg3Uakd28vl5LRwpIDX0seY5gfs/mrjMHV1LCPD9F
leE/q96ofQ0LHxWzl8Dlyv0XxgywsOg+TJ2YZu831H8vJj2QnYay3KBbcvCy4MaCjDAI6coiLY2L
LnAUBCDAXIoOxGqO4kpS5QhEcRt1rwMyXNX4k1Dh+pCW9t7UhIKDO6FX53dFomVNpCh0sypiT9oJ
Eer0wqjtzFD6pcvhGa/1XqzVemUiL155ThndYXgnUaxBKHm6Ud5tQV8IK0TKsFrL95Jwb60kANY+
P03uu8/nEWpiQeHlJwTEww1AzutztnTfvf/1s62th1klyNnUAewtK4jb2t7RV666tRFMy/ZuBKFW
xmhlM4Ix2NJeTPk/TtD81IRqmZTgoU+IgwqPkry/PkHT//7BnWZ5kY8BxiUjTnABRkNp2W9p65Gf
amHcZ8lt3+3y5FuYPaf9QZP3xbBmcOG08OARnYC/xnuf6x81Za+kDeKhp1QsAOvWnnBvRCiPW5ks
bLwhXKPGLNozkD3gMaJePb91+nLM3KLpsWftwjPlz9+pub0+h3+lcGaTyFuHbzLJOlGQmO0ybZAC
XWj99ERTCTqqmn0oOB1nygGkZBr5U+kL2zDrHAEVvxrtrVILjqhra74DCKgrnmSNqmEeSKHNNd28
ZOPY3zWmj8ixjLjrmSWURnswY+UGOz3ofjoPIM8p3ueKFmzyQhe3eRqUKCtG3g1ynZ2NQGpw5/kh
oiRlFz1VBTJZck4DBtS26R9CT8wirOy0pO1Hkjm6p25i8qb6ONInoY9aG2n0mDDcsw6+KI73BHQC
Ou+Ku2GZwqMXJ6m0UzqF/DUQFJtyBNo6cpG8dbBnjmIhvZmZ+w/ymkO1C5MaDGIQidtOMBAeNcyq
Le3EUFNbCc0/KLa4r4og0kC193RpS+D/oudV9BznangSJd9CW09H4d8d/fImlBR6yEqedKtLovsd
TWO5tRsvtBxh0hOP1VS7TWJoZnollbaUC8lj0g/Kpsui7rFElZHp6cqVS2bhBgCeSOllSmVSdJvf
AEbb03+xink3m/vfSSWtJJ8XtjDcdZC6E82fPTZzprTaTJMIIemTh1hqML5J0UPQ3bZM4PV9vHBZ
kqjkDqB4jiMwj4hopNyULh20Tyh221Z0n5cmKI4V8MbCZOEDEJFM5GaIiDOvzZcU2rTkZXJK/Bv3
bHxSqYCfjxYWqzBV7whN58WjbNBgdxVCfDK8Lx2yp0qurJz2pQHQ3lOSQaUv5DesHF1vgabZp6Bw
tOZVX6umrnx/XsGG6Tokbsv3VWtrbUlBXl/ktc/PNpNnRa4mDnzeuAP8XYeb65+frrrZVQjVmIZJ
8ARJAM2vwmqIvRJlsvg06o1T5c2Nohxx0bnxbuhlseJRLo3lvbHZwTO7WENHPotPg3QHnVSRz9cH
s3TwJlQdaQLDwrObfV+Nkl43QRScam+bITLfwKpKpE22u25m4dzBxoMshA8umheheuvXCtWfhCOB
xJcipaihage3l9/+jRkwOvQkNUF6zF4p/ET0ptUgOflKc6LWYHedfMi1YWU0Cx4FWZUpUGcTXEIs
Peg3tFr1ytMgdDYyolu9C7eq9OCPRz2sbbftbDdeyUQsbIRpiXD1SdtK8OBmPpiasuekrDz5T0KS
bsss+/yhR7gMktuE2YOYOdsJiRGWppFlxUnJydch8L+y0xaOjYbCEHAGej5yAc9OZZBZCor1cn7S
5E3y/Ny/lv0mXDktC7sZkR4KpohucXvNu78XaiPR793NT1Y8nNt8OwQhkFTBRIP538wW9d+paSz/
nQPCjFRSi7BnNH2S0zcpd07Xd/LSckOikXkTUU+44B0MFUuUiiFbzI8dWtIOa1O1aMDiOQdMgRDa
fLlFgRseeHR5oh5UbGL+/fwAeM+JF7m+eNdnyx1LmYWOfMkEGfKhqf2dIt1ct7C02O8tzJ7Z2iik
0vRaohIvtj1D3uA00YzkR7amPrQ0VRaUcIugnmTPHILsB+NQDr1anLzvhX+w8pXbZPHzuO+UZCY4
tTi7tGiN4YnIuRWnKnsd6EFgrDF+1gzMTnbYRXnjKxhQk70k7t3PqZRM/ghlV9JFMH2mzojKx5tJ
bYpE1QshP1VB+UepcO7ldK3+efnkEgAgBD1VQ7g/ZpvJjPMRtFKXn5RJvwfA24pbuLCVPnx/tpX+
h7Tz2o0cSdbwExGgN7cky8pRUktq9Q3Rlt57Pv352LvnjEQVqqA5WGCAxe5UKJNpIiN+00hiF7Yp
vz+EzSERhidqOFvdj/ZU+T7/td+FWs2WMjbUiEJCTbUtIuj8dH5TnLho3/38shbePNWRqpeLGoPG
ewNXZtP26U4Nnz/6KBzje2pwkX9kxAhRnYVtYBX3ql7QbQfZI1j4op8fx8kvogBDhcG8aMesrrsM
Y5FC9wu+CC7rc9N8a1R127XZxi+zz9+s1H8W9inYEUqDq/0njQgSRLJZ3sfJ9bzvkgtPm5Nf5M3P
r3afLlah3KHPfh83ycEQN420Gerkwll4You/G8NquiSMxUZq4eV9nm2xWBv257/GhZ9f62fxGhiq
NDbKex0n4MIWLuE3Tn1tSiYKLDiktT/AG2S/LZOwYElVeR/djo38W4j8yGuTQDyoyjBfuFyXKV9l
8OQf6JSwjkHfrU+sokEFR+GleT+kuXQztwZq/Elv2dmEeYvEZeX6SWR+S5VIvgRXW6NlFggp4GPW
wwKGNz8gycW6T0Y9UsK7phW0TTRK1UNUjxOwZ7ojPaqet1Mp5W5T54Ydh2BnfYV6FWZUYtn/ivIu
cc9/2tXUg/xHjgQeKBkz6AprjZpSYpGyeJZG90Mg54dySNobQ4o0J+2wCJsj/ZKq88l4sCmJSIGc
Uvz7A8oSGwz0giK+D0MXB9dav1fwlVM+tx/+M6o3UVYHeiyX01x0RJGkXxadc+uS3fBqV38IsDrG
6z4dmzwiQO3jRmg8Sf1D3V84aNesg79BaDEtTTpyWiSY388VejRhjWNrcB8N01USFbeqoOwMqlt2
2XV3I96WEgRrP/I9Q8IeMDefzq+NU4OkNwPQgZo8vZPVINvWjHD/EIP7NOzcIFJ2jXFXTl/PBzm1
IN4GWd1YFN4TBSBNcC8D5WmiGPNdoHrCvdB/OR/o5Gh4sC2PXXbeB6KXNlj4VlnhfV0ZP8Ko+KXr
+JPSTDsfZnW4/OejmXQTeB/SFly/DKR8HIooV8L7OIoyuwv7fdPhbBNJj+D2kYZW/lTSJVbIqZg4
rZIcycYChVl9KD5PQTs+Du8t/Yel7ePoSxYd1dqyK6sBlH3p8XNqJgG/UlYHCYswy/K/v0kymgLv
2GCoQtKlg1R/ietnxILOz+Lqxvk7i3A0qDRT56K3tbqUE7rTSHKawT0epab0mF9CYJ/4fYOHFdNl
LZUucVmVb4aQS+E8WVhJefAUbGmRz/lcVrwMAFEUWvl/GX84IbwPkAK6hJGuWl42bMStcelsOPX3
I1hqsp4l8qP1800yS2OSAs3y0v72utf+xR9P+xy0ncwTEWLx+z9+FJVcEgvD8oQQzb6XIbuwR07s
eYonS62BC4AX6Gq9gtyIlSkcgvtGs/34p6I7smXXwedeDcsneBdlmcM33zjAeTkfgp7jK813uBh+
N+rkc7njf0PQfgPZAK5+zUHpYRSTDHNC6tO0w6zpqsam+PxOOD1X/4RYzVUWNG05j4QI5KMiuKbm
hPmuvaQxfWJLozmIzj+4HVbtugBvKaBces1iPdUwuZQHvzpUj+cHcmLJokHM6YtEF1x6fbXlJNNv
5xoBEw9RALXeYwt0/vdPTNQiy8GnoJD50RgkEyMzmVqRHVf8FinMidax7GUHCOj5OB+nilUFkZeX
gs5Emcth/GZZjampBXjaWt78s03u0ueu//TuI4AG5Iyrl2/yF8X5JkCgmXmtBabp5cF1dKj0T6/Z
RZhxcb3ApQmZxNWCkoQGJe5UNj1k3qYbLb6Qen2YHrQSELSgbqUu1ZK1UNaoCaafRpWMos6V+lse
rqRLzcgPC2lRY6BTD/KPq+6Dv0wtjH5N2031yjp01QZjtPlzDW+qDNDJoBEseCwanuvEB49aM6xj
SfUyxIGyQ2ZeWKofXwF8YbYZAGLePDwEVreD1gcAtP1y9sK0czNUy+Nwh6acLUTHvAKlbd5G0+Mg
vgbapvb3fnVhCXzMLJf4MjpISyl5oSa8X8O9Nlc1hruzJ2kPak3pDNUjOrIzhCCUKu8AlKBTFlxY
GSe+G0WDBWCBLgxp7SroIAlon/ry6Ok5HsxXSXvhgDmx8hZ0ikjhHxsxupXvB9WlsaBmXTl5Yur6
3Y3aHIXwc1CFZWEslyJKexIJJEWv9yHorFqKr4qjl8q/JMi90iXlnDWs+b8RqEUwFMBba/CvHGDT
FlTDyOKu7Qh9HriZPGCG9k6YPeWn/qrF+kYbQfk0wf6TB9syOByb4Big6UZm8X5wQBMLsYjK0VM6
67mf8q/JpD8q9SUx0lPLABbaUhfmLcxV8D5MNuHrA71qomUv9nyoqD6kyJJc2GLLr7x54/+dR5Y2
4EaWAt3eZbG8OUQjKxOaPhYm7691ZctZJP4W48nRxMypPtnQ/BBsuZreBNMDrCTzMmA7N9j5ZS42
YReGs5Yj+E8IyvTL1YPizXo8lLrZz4LG4rYezRQbUT3dddVrKUHkkEMnmwI7a2DdXMjDT04jyYcB
qE37KKjZD1QEaIFMXtg1sa33+pcRk4hELxxf63ZNKl46magBrL8ccHRgm6iKLLI+lJffT2Zf4gWI
f/nsCXMbbRs/mf5MamYE+OBJNVaUSe34ECYznNJv5ySvXCGG+gtLvXUSOio2bdneGctmtFvdnzdl
b022GWDkOOe4peO4mIU2cgTVvucIsVOwOo9Bp+A1CEBwH2WyuQmGRr1Vp0G6V8ZOcdu0N2+K0URb
RwqelbIZXjJVGX8lWmbttSASnpNJ/SUYQ7qR+zp+AKOSbZqxUl2DU96RtIFvY+Y/yk7CT1AR5zJz
uwJQmJ2Mmb+frTLbClhzH6po1PeBWvd22+mz2+pDdmVF07SpRK14MpoEA/gqVjdRqPT3SjZq9IMz
kB/9hFNfWJY33VwggkTzcNuknXH0exxBpSIvXTyoVEe1cPqVMnHYGNXi0tK3mF3LPowwWQqmByOK
o4dBrKM7S8XFFrjpn8KEUG0A/0LjR4MYQkHK8Wkd2UFSIOuMffFNpiTqpqRH7Y6KNrhV0vebrm6/
xwr+1apGL7k2J8nlTC0gIGX+tRHo4m1Gc+uhydTrgNJPib3qlI9YLPvZJrIS3Q7zOjjoQTvhZZrc
QF2QtoFuUPaIzV+als1uFNcRMBu4yGkciZtY1JjSIRY2VtckX5FkL65HLRcpWqCqbav6aEjXbRQ9
aFQhnRQW4n0cWz8UIDP7KenLnqlvEPgQqQ/sBbUD5KiFr9ZUc8yOQ/lVgsIyOG2hBp1T1/PrVKMK
6eSSmd0JpjC4ABrlH/I4N6o7oMj5LTID8VVu22YjDLUQO8JkGE/yJOc/fCOTvmAgXVyLGauxkq3f
tZi3AHth5TI1jyyMaeNn7e9MGIVHP/Hn6yyYkm9mVqjmQYkw59WMbtRdVYsw7m4GudhTh/oT9rP+
MDSYfUaBhVWuOQX7PNd7R496fUcZJ3ygn2iWtoVn77MlNM2PqIx6RxRC6i61PHz3Gyu7R2pYcH3e
9oETG6HggPsxbpRqeDSEMbyqo37O70q1C3ZRKQDYGpvIRlg6OIxZVt9GZatupJZTNlwWyaQZBVas
k1eqRc88Rz8TZYq/5YHZ3YXKXNo5k/EUg3DRDz70su2glPrj5DP3ti6HCDaZHbweKQ++pFX5TTbK
7KUp5dfE13mjQP7HqnPGO3QAk4hD8tdZGLUtH2m8Y26tF2VqZQfHDZhyatG6+CYVcIEy1AgS8VWb
BU1zp7bBzCLqSphvJf+oQc8GaWs9g+2LbCRgclcMlGZjjNAZA3Zm6VhGFtyoVdsxUDO1WxMX3+mH
Ef/oOYUDP0dM8neQarOtlUniSkPW8ZFL/o8a/t06Ylw7KYsbxxys3p3pcLhaa8XbdlJxlcf51eEZ
A+6sr6sDgpEqxquh8dSosXiEARc4aTAFTt4oqjOx5uxh9nFCDUbRmSuUELPIqI91Nwj4F+t4V2Mi
jmlbNEQ7NVGql6ZXhR96u2iLqXinZkaJwGeUCld6GA27OTUzJ8MNF53PXnQiLc4cGbGRyqkitXk0
UvQBZD8yd1laF07dGeOfnuTgquYR86MrovSgyKGG63KxgPqSDKNWVDz3HDwijLJwcFOxl55jJW8K
x0qH7jqLqvCHJnD32BHPKUeJ63ln1Xp/VOCP7EqwdJshlfoXGXGQ1hnNUnJhY7S7YBoglCHJ6lZF
3D+ibmzacVInX+SsjXZ1hABzr/fhVY8y/f3od7QNRwFrZHxDnVjqxNsuibVtKgjNQ6br032cNp3b
tSZWW/msu52ZFF4vtPpRgGGwbzth3kBZTb5ia5/t42mSsIPVcrtNReNqioriqDdYzPpJi7VxV83F
70ZJOeymNHYFsQVHjyV67Fv3gSD5Lu6Yv3DViGAj542tpukLNd7MLgJQj5mvt26fqdFWFAxODSuf
b5OhjWzBLCQ7qSouBhzqb5oKB3reRb0tpyOuCm0i2rXq55smLUrY1ZiEH+uK3oXPH3Xdx223jdqk
u5llTLPFwqw3Ci4omyptJ0edhAJ92UndB4Eobf08sDYjYuhOFUjdN27fdDOFcbSZR95ChlDihRsJ
8QbdNp5GhaofalCjzqir6N4LaYJIl2TdVH2XOnqdW05jqX9SS58fadXXD2VcZrtGIazR1eC6fTG3
rSAZn/M2NRbSC8bDEH1u/bC1bKWLxUNi+e2uFBqoipx6RwuZhE2a9fq2buJy23DwH+pEHB2hTvSD
ipr+Y5d1wFAbSbepXFeuUbJ2msSQN0bY6+6coX0uTMjkOwNgUS6tJkDYYrTsxG/V63QyhT2md8Je
8w0c2kO81K2iQQ9j4NBAG6I+6tYobeIqTx6a2Ap2CtbaD3WRloesnrunCvCvK02mel83En90Xqeb
Xujb70mHCOJoTpVtwY9CFrMddnknB7UbM1mgiIJ8o6WwdpPSyg+p7CuuoRTVVbnYzyuTFe1rFjFb
Omof1VGNfsZ6F7t9jXW5HFkAjmQhQ7qj+1VoC+jN4E0po+tij0khXbFlfYeCobwtjSTcGfh021Nr
znsU3tlkvhm4MSbeaIFWs63MqXpoc6G/JYnX1SM9IMR4ANqiI9joj0kclMcRY/ZN0YqsWX0O3dQH
joRHln4sA6XfVplm2GYvZzfwVQJHb0rDFQotw2mB7Co0kCRXxpIUMshfkxzJNV+d1QPVKX9b0cXc
Dqba2aKYmvaU642Tal2JxyhileWI/BuEtp/m3P+sjdF47XtfIhWNOPI6WdzVfYEWGNpc9oRSC7zm
Ur2KpzC4aYQw2ilJVzwns+A7sta1uyTNFSdrrNqtgih2RSwStppY1LscTf1rsgLW4NQX9tiF4rZG
cBZOcXPfBaGl2eg2RE4Ke3IX+QUGEYWuVu60XDZx2/NNp5EcYkzUh1EtcltNBLF2oAsJjtovEoly
P7i+nowbv2mifY7hrDcDXNoXTdfcwsQuUJFv9Vv20bQZ4yC4K5pEvK3zInTxkRC2sSQMu2Kgbzgh
+G/YWSrGLuWMchsnrd+6XWd0j5Mc/E61wkkV7a4iv9xIKEm86Kg7T04xC/U3xZgaT6q65JeKwNhX
Czm/jRZjOz2I4c9ESiTbF4bUIQdB7qqy4If3pLILM3ZfaL21bWtf3GCcAoe4bwxXm81x06Ix5/hZ
XW/6Ug226OS29lzBCbZorG5SQWLR8WTDbrt4nQpL4sCwsjtTnWNXyUN8M9R5sgO9NO2R+smGLq2w
CaUp2uhaEIrOIJWytlPzae63CGWXD3mPKqAaBi/BDJc5aNv6lTQi1DYqbUYP+lR/rSFGlB5jC1AH
ySz+DjQ5OxfWgXLUaqu5tQLjFy35wS5h+92qPiKdYzeSlA6BufetgWsn4xqM0kLfIK7Q0sWXOwxR
pXBrwNp7RYjGuKaV0X4xWiE9Nk0xezqCHTqKanNTXNXwgETac37lxHiGS06IZP1dM3IghPI8Oh1l
Ea4UZOzTKWlxS9GAswONeCAzQ8PCL9MtAuD6dT725hMIN7904qHsjiPO7XDbfXGo7Fzyo99pn3ee
KhjZYxoYyRWSoKLNDRlE9mAmo9OGeulUZHg7v2iFrVVPHA9ahJX4rJjuLEvDPi1AOBXW0LhqYnxr
WQs3flm2N0gGZ89jpcfXfQj3J8mWetHUR09h3E3bUdELt5tNxVaqSvxiymXkyYEQOYkWhTyHqm6n
THAS5KAvnvoUjXhtznIH7uGS9NBzDyg9H8N2zjdFUL4ITb0ogevZdR535RUiZO0NL56AO1+p7rS0
Hh8N6CgHsY5ZKrjeHyot/sO/FbvhoEBsl9mbWjj1Owu3xgPPrcqryorMvpZMTAPUwd9AI+i9dCoE
WxiMeANDP7UzlSdGFgbDk+Jr8lavNfHOYmN/Qeuy2KD7nLl5PIRutAiHFGPVX4kJSheT3k8PkZq1
D2oyY0m5aDLkQ9ds6wRuRGwe8mZ8TnxVcLsY14BAHhInzvL+Vh55KzUch46o5s1WllN1u/iFOkoj
DrtQ6yXXb/PfflJ3HBZ9dSzqSLqFeho7qYiVvY44Qz0PiLNFZnutSGH7Pc2hcIpRpdwUIGTtFJyi
C/1C56oek2MoFokTIOyGMpi4C9HjMa28tIVZno8DDb9N68eok1hdsFU0v7aDOWgfaA3IiKiqsju2
dYYqsW9t0zIOHHMezGsJh2a3jC1r2+sR13pdNF9UKf8VR615Jyocc7pVkrYMlUBTV0kPUxCZ3+Ua
6dUk8jtXbusW6eNcvZJyqz0anfhbRzzSkbtaOsYjGroNfug2Bbl0URPvtyGdFsfKWxCqdTFtdDQt
HT809Y0wjtIuwMTPxmg1/qPKHbV/JRDuKj2Jj1HRZdskGESHfmC4aYYYoU85wiS+5mKItCbfDWJL
EmrhVYT2Wu0VkjbvhUlF1S8pTVeMEsFJrDA94DuqXY0Yt9r+UIa2FgXla1vF00YcfP8wQ0V3ZjGd
j5Y8Jd+x4NC3KM2O13M9/JniJH1SFYG51JLnAQHLbdH5P7umyR5riINem/rYFo2y7BWy0duko8Gm
l/V8RyIeOKAsZZf6yODGYaHYEt/n0EUCNkLg745dEPWlTeVEvEWc03e6dmjdVMpvQ2mQDj5il5vA
mqBxthQl9FgtrqhAFze9Gg/3WSSMTwgpPM4tQGC7XCRyfEu9U3pReBKsSMIfJi0iu4qt0AuT4dUK
w/GmUCykFlT/j5Un3RVQsfEo91V+ULmynAgpELvQa6QSZ2Ds97mcNU7B5AiE70TjoPvB4CZxnNkV
UhROHommPTR14PiRhvp1BVSxz0XTqUqz32ahnziVoj0rNH/2c5Tmf5J+0ux5apcnV5huEi3oeYrV
1Z3eSondytas2UUpzQ86ziEHvZPQ4ktbcWcY2Z86Tax9L1eJCyOHvCxqlKsK4T4Ec6XrsBzQ5QlK
0auUfplCYzq0lmC5kZJ8z7Ik2qU8vrYxrDiKCkriIIuYush5kXHzAtOOYBrGp2LUx60/i7woxzj7
mghC/eKPkX7U2Rs7enoVQnJWfyeQT9lR4geuWVWUt/pM2uOlOd9ypVZ2H2X6fRXhKsLL1b9KACRv
snIU9jhmpxAK8aonuzDCLXB0kPtp2tpRmVnIPpNkBl3124y6yk7Z4nuBOtOmrQXLNsZa2MzlwlMd
2QcCiCS7EllRgaUBaK9H6cbsxvQ6zOro+XyN+WRxD1YxrUQ0rQCCvy/u1eOga2hpzl4noRtzPV8i
Gpz6fZPyIb8MwAv1jPe/jyh2owOZmb22ux3jQyhf6DFc+H11RVce8EYypYjft+5SmGeftLOjn8x/
6DuhLgTH5AMQbjRM7rjRnz3s1qkUHpFdmeJLlOtTY3gbZNXAbLRMG/SeIEnoJIJ9SYjr0s+vPoEF
aKwZW37eoOQIpC94/fwSspYGD6hQCfvuVWV/MqpJT6g+eVnzzWuU75/+dSSsEA9ArRZqv7aM7k0p
36+HVqh7XfSEWv4mUx6iAvbZ7iK00KWMT5MFJt0HDTmkF0FkN6Xm+WJ2RwuIuvqk/Dk/jA+9sL8x
wCTQX+EtspaooYNgKaAFNQ+FIqnx6pxKxZfzIZamxrsOyxICGVrYaAs87C9l9M1MdWqh4uZVaF7H
HdnIxqOWwqq00m8GCvQXeu4fAU7EWiD4IvSOj94mE4XGai5zjQty3CdZf5z9DvaY9EVugp9IY1GO
/KxT2ULeXYCRmLgTE+j5+4UglsJoxmqleQXequkxDH6dn75lG6ynj/Y4exyYEHCFVTcUIQLymdw3
PDn/Nbc7OHE2tVR7ZOPj+LM0Kc7H+9hBYkA0tP8KVsgYWa8CaqVlpTkm7V7eG9Kmkn2NBkl91HzK
w0W4SaKekm3+ZVSEzZCXvnM+/IlTASgRr3cmFfzHmhRNVbcV4H3qHhANZxqOsf5JN4jl7HwXYXUu
9Nzp4RDLuheAWkKMuTH+xYJH+3npTunoM60x6QXJskk1iRWBgx89lgHFt6Rcrlnhs5O1YCjwt1GB
fsLoNpat92ZrTRJ5/2B0itdQQkO1TaCOe/5znEIgwFyihQ0a2YBmtFoN8SzXYlvVsjfTMgu6XZZ7
eT3YRnmcy2qrZc2L0GZfRV/dNVa+C6nnqePv83/DhyVBv5ljHPQdEFeIpqsdloiVxjPWmjyDAmkS
Ztez0lxoJ54MAecQmpYBPWUN80NyUKKWoEze0JR/xNo/Gpm5Oz+KD8fgMoo3IVbtbJBGcZDW8uQl
7Xcpl+wsvxvz1A617fk4l4ayurV5f5gwzomTZ1iPlhGJ94UT4lQE0mcOOzCFSCasRhICfIjHMCLC
UgoM1MweKdNeCPLxGAJ4BM8QHXVAFB+l7cWpUivsxAevbowgB2uGaWE11jiVxFYDYT8Mq30aF+kV
wpnRU6FHJjT8/Mf5yTzR1sYhchERRj9K/sAAyIQgj40uBepADcRAFNeUSXzV2FakxumTS/aFJ8MR
RVJMBVX/dcoSN9Q2O10ZPA03XKX4OnaNnVLDb7oXtbiAevxwryzzu+iVaQayhB82tlFjcyEV4+CN
o/gsa8G21vXahmGPZMI0xbY25G6kpz+l2bxwppyMbJFrLP5jH0X4B1Upa1+SBq/DCXLoDFumtYzk
uK9cS/19M+SOL1Sb8x/yQ2LAaCFRLIAiiMUf6ARhr+m0lczBQwN9dvMpu9UhY4ZF5RZmq9sThxnO
PHJ3YainwsJkxVmRrfJRi1ptmk6wamv0YBtTAt+FqD7EKIF3XN3816K88FFPbE3QdCDFwFqQ/qxz
rdQaeUkbCusVa+GMquAlTN2HfJF5BOVPs42UVPwgBkjDSsuxQmHv86g2UfzMMTRP209nAUsY+myL
AyxqLOu0lC0A3EJuRm9WDXectTspqQ/nV8TJqVp8LwGN80RYQ7TCSaDHUfejl5RFdz+ZVJJ5j1wS
Iz+1AFD9orcpA7wHLfX+hs4sv9Y0oRg9liQt0L1WL/20Y9l1Tqftx/71/KBOXDLq23Crw7/tpn6K
/Gr0pBAIx4iV1pfJ0rdz/PN8nFNbGFIUwFNS+o9U104srTDQ8tGjtPWg+SWH8PQal+qz0Ug4MUWO
1Ru3GZjqC/vp5K3AfkImDvDoYpP8fj6LtE/x1Y4nL0LvTvIFKkHVRtMaKnW/KuupIDcNlB/qJZ7Q
qWUPTp9Uy1hENdY4SEGwtLaJJCCJ85PEq0Wr/5TCr/NzeirVwgaPHwdpyZJfI2J16HNNOcyjF4h3
Giew3ETo5Nx1vu5ERoOKLbS6vSLehPIfYTh8ngu1iPYAtse3hJsHNuX7qVWHoobJJsre4vGSUfRF
VW5/fogn9ty7EMs0v8lXzbZa6taz7JkIZY7ZTpDvzwc4cYG+C7BKiGtVSTstZAxSTOtI2YbdYSiB
qMSvnXwhNTg5FkR9uT0XK3NptRLFGdHUmM6gZ+g/df/7JVzihZ//a83wZqrwjZ7NKU/5ebuUY3tO
L5VfTixptGF4OyznH8+IVWKPDw5trEiiQlUDHa6mTnqqQAkdk0HSLtxK0vJb796wEIBRDyCHR64N
Dvgq1lQ0+SzhmQWk37Kl6FVVrmch2obFsxr+MuelZ1btTYBtl8QXTxy/7wLL7xdcrCVKgPXe7NVx
8AiseBMqL/7gtXKD2vC+uyS+cep4Ih70BRYGiPA1E68UcoU8tZm9Ug5+6In4o5TLDZ0sWg9hYEdx
vhMj4+fsV9dKD97l/OI/sWTQYuRYFvEOQy92tSI7q9TMrAODKcOWKe3k9f/182sFxj5PoimU+Xl8
iSlJb1rzz78IQMq/KLBxU67Pv6CJmtgcusnLAuG5G0Uy7sC8JFu5TMJ6KUKY+N8gyqow2/ZiLFpD
BVAVCX983JB3S7Qnqva/xpB2hyi+ChYWRrk57s6P7tR+Q4eaOp7ON/ogx1TXNA+QCANK33zVybHb
Hc3U8yFO3P7oPP4TYlkgb84MtdH1sW+y2YsMV/1eS5us3jfa55/KBEGtCs8znuRrj5BGymSlmQmi
zK42IZJ5YZ5OD+Kf319tWX8SxFILoDwM5ba3dug7Du1evlS1O/01/omivJ+qpjWnLu+JolQbUbGj
r8qlcZyM8DeB5RkrfaisFvrUJm34970PfD01w2+p3NxKtbY5/9EvxFmLZJlh2KhzNU2exjtuXExu
6WPbWthcoDScjsObDag17pTrfNnPG/B9HXB8rbjJAU43HgCV80M5eYBhXPC/IVbZqxXURlClhAhA
OjUICGjxv1lcpI0Q6jG8p6r1/rMLAB+KJtYpwpA+5gMuBp3u+uVxkOt/MRYO4qXUqCEXIa8ykQRO
9DQJKs0TyqdA7y78/Kmv8fbnl0TozVZPebRaGbBW8PaGK//uAeSq/+I0Id/lsIJ6yXW2/AlvQkyN
oERTXIheWLnYDwQHICj6pXf5qU++tAYoZKJpA/n4fRCjF2aESemTmTMYJbEt7djUns4vq1MnCpU3
mJeUYyGcrebKTH0/CqRA9Exj2FhxvY99xAMtHJTi7flIp0bDzU8WT93K4nn0fjSgZylACBMtrdrs
dxKqMG5AvfGCUsipKKqoQec1NJbyOnMTDUHThYhsami2wgYA0vlBnJquxTFBg1FN73Wt9KBngCP8
WZu9SQE4GlROahibrtjr7YW08NQapiijQ7LHIIVO0/vZkptcU0M8xj1a+naffM9B+OTZhSfHhSDr
4xH8caN05RKkwK61eukRjjQvlStOBuHZtLCxVGZstcLI1XN8HrSRL4JBivCHWHZ1ibZ28rOT4FF4
pfT6gXYlU6+LYeqNnglI+NjMpbzzg+7P+Y+//KXr9Iiv8X9BVisY4w+/q3Ueuhkif2n1mgM6KJVX
voxV/JtQ9E+RcKZ/9uEBMqh9Zs0GsP94nApbFusrS5Du+2K+KWP9qQYDfX5oJ+fPgjHGYwRr6fVR
U6a1WieVCjNKK21T4mGoXDiUT+6cfyKsrbESqoANZPzJs4xdLLhzerMAAy8lYNLJ1UZtD68GEhgy
/ff7BkXMsmxVJi4Pp4bM4mbQJ2Rqm5egTtsrv6tA0tAwoXKcmV+FTp8gC8iKnY2juevQyy3C3o2N
rNudn99Tby2Nph14BGozKDK8/7P6IpUSoaMtUGb1j0yKbjTkxBzBaCOnpR1mW5nY76o8+/w73Hgb
drVip6AcQNmEk4fPowMscXORtSedWjnaQrNk3dDS+/vqe3MTGlbUWSE8G0bmD1Q8AarlePFtSbb1
K3GSmiuhj6xbkO9QLfDwssdcyDZxlkCOt6pyF8hF5eCLHl94kZ1aCAtLlq768o5fN2I0RN3DXGXG
4+Eq/NpVrhhuzn/TkxEW8SN8OlCW+VuyejPyKITSFqEq40mAUBOzBuj7VDSX0Cyn9g3mSDizyJD5
4Dq/XzmVCZK8tzij0xFH3Lk9UuxtWvgWhn1+OJcCrdZKYOZ528cE8ieAGzjxgY26G7MRQRlLfTkf
69R2QGJgMXKnPGStH5pDFMyc17QUc0G4kYdpU1jCTo0Aukj0jdIhfhHF6Nv5mKfGt3wnaKwwEz6U
zYOqD32zhhKZ4qqt3pupiJQ8VvYXzrlT5GPSlv+Ls75URQtxcqQOSW7H3C0gIjUg0qxRsMXk2Uiv
lIIKCxs+PvapeCjbS0Lmp6b2bfhVFp9Nle8Dops9UKvN5NTzS9EcJc3NZFs09uen9NTe5z5kMrnb
4bau1maUjFWkdzIPxRrtkVJtbV6Ol/wgTg6IThy2CQB9PqjYmXFkFFbAd+Pt1e8UQZivlSrwHV9p
KR8lqbGJ1SF5bLLwkmrIycgkLqR6+Iib6yRfSWHZqRpTWTf7Wm6dmr7BLH+JJHVr6Z5kXEhdT6QX
ZPoG/c3Fq5JnxfudXi9CUZ0P5ksT7nncZ9O2rK+YV/3T4humSGJMJraYbFAOW5V51FYfG/QSRA/W
gzPXv6BBtOHzp5cGNGuWBVICYAbUZTe+ORwbUZqSCSSyV8xf/HmrDYd/8fvw35dUn5fkmuJfFkEm
9WMleY3ljJNdfVKvdKGK89v//P7q7xfrOcg7JZU82YqdRBrt6tMIwiWCjkgBFVEdXbJlObyZIZH6
R5ZOiuhhr2PL7mwFFw70E7vTRB8OZQyZO/DDgYdD0JBl2O545s0UK7YA8+n8N1jeIKt8mKW6/DR3
P2jL5YJ8M4JW7FO843rZU9PEcDsrO/ixBlu3u1JGbV9rbeLUgzXDhUy+no984ixH9whU2dJho2W9
eh11eSLmwgKPxOtmGBz9WbA2ff7wP6Sd147byBaun4gAc7ilUge7pbbd43BD2GMPc858+vPR+5wz
UokQIQ82vGcAD7hUVatWrfj/fyKEvjLgFKk4iUkdLfaUyBoC+ZTIbegm4/jYerK3CZzpzdTSFQdx
cUUqiUMqafp8Ny/3Uu8dVZLpLDu1tfmhbaOP8yShK6XRcbTXkBYW7BpF8H9lzX9/dm5SzWSrOsTE
/N23JPmmVK9muKVPBMQKaIdXlGTBS7IphdJ2SBOWQx/gpTDNymyrsug07UpablTVbXQC2iBYeXaX
lJ3SHN2sAMaBjC3YNJXZEMubKC5kWrNxHAbL70/tklRwKIezCOyZoOyVrzMLX5jkj5kVMJ6joV3Z
qOUV/CtAsDiaOdFW0GjTSS/3Zv/U/LqtzUvnQGCHpWGLLPDCLs9hqHqrATV3OkVfR/nJ1k5e/SdH
ACqggg5TghaT30BVB1PkUE+y059F5hrJmkG7fiABc9HQIzLs/FO0+YrqJRGQQtbRCBkV8J9850vI
KLcWDNvhbmw7mowQNsNJg7dzZZ3zjFlJJRzNY648hc+hd7c2XX5euIJhD8rGlPH57J3NKPeaz7RQ
LqdHCqs/N1pSbBPNiVOMJlPfjXFkvCeowI+Yjq3vM1n9qBiPhSpvzeanMs9OS88Kg6XK8OlebbuU
L6zPGcec8bneOErOW8lscxU+tamycmOuVRohM0AWaVj6l0Ssnc7ps3KKWaQSfihbxjNTN7Zeby/k
dw/n5SM3d1Uym0U/Fp6G2OOZTzRbRLjAR3Lz5b7qUrOnr08zPgZtGH1mlxl/zdMPzlg3f7WFquGI
FiFkv4nibaakYBC/cernQbWqFxprqT5OXhR+bqXWPjTQST7rYeCfmqxNH6fITw+GX8WHQqPFTR7p
OGBQXG0ecEXqcWtk4/A04Ds++CQa3Jp+iMcRitjvXRn6r1SeBmr5tvI5ngbpsz8aICaOQXHqAiAz
22pKXM9MGFbwpxjaWiXeWOlobfu4VbIDD0/HeNtUvETMOtLKrGtvQ+R8bPLmn7CXVFcK5ISJuSls
pj15sOCxGkf/az7a03M12u2jbZYhvU5daf4z0Ev2K1FHaXv7JJZOe36Jf2Mpgv8rvPlWxrSVnMJT
qpTHhKlRhrnvBoTk0p+JEEM3rfaqLCgQ4ezbmHGp/e0VLNkv8hE2gFQwOV45FHnOTg6tbx5lud+H
0sNU/irSxtW9J58pxNuyrl+TeSn/yhIu4FA2OhQryBo7++AD2wTN1N0S6JAAeo08G06gWC5Scj/T
Sl7+o9Lti52xBqR17RDhFWPlZxG4DyIqpOUXpAt9xT4qw8eWEKiE+5a5Z30ti7OwUWBozVlPiIZm
ZMXLd7GOQr+UlM4+hvK37jmzv9zepaVlsA6mj/GU6bEU/DrS+1IR+I55VMB7fR3sCfgOo5Q+TYnW
vxidnKxgTakqv/fSXumgQs+odPSP0s4pXBOvbf1uSqqMLqmyfO2L8VGxmZDeVWE8gV5ky6A3ZV9t
uYh3/RTXL1YDhlKUZYHrNcCUySHpgtqunY85JsqGWCgp92MFiRS9rtZGK9T4u0FD3+sMfbCBMq+9
++WYLTowWXQhzFUW4fdDx9h0UjqlR0ADZKNzKVG41d3FFd0kN0xz7wwvfFWuDfC1dQY6o6Mll5uJ
RrnaHECTWDFY15o1SyEXgz+04K7AmgYJWmtFR6l7Vpxg00/3m0Qk4DFSuGMEgVjoUncD34dSQ87i
o5bKrmEx+C+3bj/8c1uFl9YBqDyBkEKgTTx5KWWALIviXZ4cx3ADUeYa7vJ8oILCckH+/fws/iwa
iZSmD3qDz3vG15kbsXkHmMZr2Ryi5nAvmzb3QocXGI8Oq0XiSozpqKZYozygXWqWvLcY7gaI7d7d
AsMWQvC5bAtQvdgNCdSmFdlNXsOWu62lQ54/3P7+bI8ut4vvE4I4tCKa19SyoS4HoaNF9VFR6+h9
J9vBJxlSwafYMKt3OrRJj7DkQe8R9GvzY9d6MEuey/WwA11jDgZ6odZJU9bH5meXuNHb7XWtfV2w
w/IYg84RVfWxjMKN2Tx2f5APoRTCnAkFQgdIUnGAwIkTMCwweccBvIIRIvU1f3RpCZgsToVsITsl
XBTNV3QojTj6sXqRvHeytnoCcxQrHL5qkgploMlWUOPZRzq7K0qrgrlg++qxQdbOz3pj41WgMW3k
JLWcB39qw0/EeVA1OpkOhyNRxsZpupKo2xtDFdtgSN9zz6k2jexVG272GxqjuAlYqjJjI2a7l6ij
vsadam+DPLD3pZNIgEGMsCsmwCkNmvrR7xvjxfYM6SEKMjr3wGqf3gbHHE1XyVX/oWYupABJzgJK
MY+m514t+7e04Q3vzbCntaSWLGlTV/K4zarCujuymo2u+T+WIesKIFXlLphZGqjHQN2WGtjxdztW
l9+f39+zIwiroq9rcz6C8WOqf9aN77fvwbWTePl9QYmaTomyVJeUY5+E8qmvmvq9QscEoItypzGs
HqjhC8Di5d1mC4UyuBikuoFEF83Wb4KVsRnLUzs9WtEnu1x5cq/vxuX3hW0r7ar1ipbvd4zrKpiP
YcUuLrSXIoFrjQ8zZ5vE7EAd+EM/gMBNe/OHhO4MYwA4DxiHBMQ36X0ZJNu+/Dpm6fb2eV07eISH
IHdQHpBnRjbhvLJoLP2uAebB0LoRku9Se1EpOx4wzNm7YKDgfLcCIpD6Nqkc1kmy61IBJyeUppLc
/lFNtsAjAzIj7W4v6fqs5rEc+heJdnWm2AQrExNi+v5Ev3ERaK/K2HyYpGxzW8RC1zMy5qKOQo1g
AfR9MhuvbAztSLxFxU/Wh7/zNDMOfZS1mzlz8WzEffjAIBtYhXocbA2v97b0kZQrv0Sd9+vSplJt
QW2Y8SbZc1Vf8mJ71BKnomWvk1xot1yTkmfpRbtg+Fx5z5N/ULwvnfnNY0pV9h96kGOU6KPdvU0N
UxZWuklqa9Pr/wzJ8Jj2lVuU7/Vupb/w2igYNJvNpBTW0iR6EOtWUviGchxzTHfgVk67zf1d7Wx1
+f7DRxQPJPsxT6QLh18zJlBPNG0eAZRMzFegcVdOfsGBYQwB+hCSkXRCiALg+QVmNauUYyXH6ZPM
ePjeaLvuFdw+ZdeZCcy9bZ1CU8wFlh+Y8zefotGmjJr7Kvmq0XgH+EWzB1pco6tgrHYAI/qffNMK
90XZjGtjh/N6b6iH2Nld23nXmG1Tn4p6V0jb3Hpo7qYCmUES/tVAcag8SLS0mJuTT23yOQ/puo3c
Wn67ve1ryxDsr0UIF1QayzCyVzX/lmqN22X72zKuT3ZeB8jXuNaM/It8GhKTkV0LYfQJFLj+ZUxl
6Ri1IW+wAwBaNOXaduiktxEgvRXbf704/O3fxTRME82SQszo1WOtVR4Usrqxn4qncdqP4cralmwi
gA/M2lIzJdYS4nioZxw9qU3tSHoMADk6Pm7v3ULbAG0kdC3CpkJschW3l0k/VoVidcfA84C90rzy
TUuaIIHxvIg/aHGgfpoK8+9x9PJ9lwLTFBRd8wLAV4rVcrzuceX3zNXmS72nXkOrI8E8aCr4BpfP
jNxYEuNjUn+M9LjdFq2c7DK7o8ulAsWZ9B/em+rAHWAHTvuR8WCmzRqYSHyPhMLK3iwc78VPmZ/g
M5fLiP1ULeV4OE7Vo+Tsfe2dtja6uXC82Faoe2FuNVBiQYOisQ5G4OuG45i9zOPMUGDe3s8FN+Fc
gFhzj0nuKkTqw9H46HjUwB6saePcSTE3W+sLIUIHgWq0Uj/ECAGfKKrAc/2DgzjbJUu9PAhz5IjV
OBuOtvwtDU9mcMjyD7f36TobMOO5MHsNkzI3QYyhAvhNHAUUsWOVjL0ONEQK3DeDO9nP0nT8v806
9N2qcKbNYOXq5OJprUVx19o2Y6bjzjHXPmPFC6qgTX0QhI0GN1jPyLMDbqRSWS8e/WR37+aFILFz
bpymyYg9tT1KylYptmOyH9YY1q79BjxA+E/m7OPcQCZYLUNPBx3YwuZIvNvFNBBvGBxp9Ne2WVnL
gj93KWl+G87uKKOZTT5pYXN01L+UaWcEz/XwpmZ7IzjYcb0tzUPYPCVpuiL3+t5eihUOSxrNNq0N
xEaaMT2mgWk8jWnbPt5WygUpdBmQAKMph+FxsfYrK0God2B8Hj0apKfoc+pvbwu4tg7mhQDBwqV+
NUwVCMrHMZbKDcBM3SbssvRNSuN+H3vAwd6Wd33L5qoZUHdcNGauxFKtbUtKDJE0C3rz3hSA2sZD
vNGzjZYdqv5PAvKZacaZObGpSFxqRjgAJj1ZsXrMm3dReQic+/eOgB+mD4IJnlAxHoJbIc0tvVCP
ff0uAmkY9sl6P/64vWELRoGkoTp38ELscTWKIeXgBGa8k8dRfiij51TdWmsV5xUR4gtR+3JeG6an
HGPAi4D+U6FUW7ktayKE92Gs0yZzUkRow3P8rYuAfV45jAUJvzldcJGASSLHfnnYdpJJuVZm0zGW
wfHPkvgxUysw243q7e4DIdAnaqOhAeAbsa4Sq4nkRPE4He2qAC9Sfe58gJqj0VxzPhZMKIJmrDSV
lCs35nJFrUE6y6tqVhQOO3t6q2kBUsPsvQ525eDsbq/q2oMm6ALMnYIXxYkrRzbwgrqfASFPJtDT
vvaP4b0OzRezfQyB84Rw4m59uBAn1ju7NpzytERcO30zk8c878BF+I8yBJ2bIKVIDFXKafV9n2QP
ev+RMePbu3Ztni+XoV4e0TAY5CEDLz9JxmNvj6Cd/vhvAgQdiEylbFSFWvrYRYe62QO5vvLCXD8A
WLA5+aBjY67LhACeAiaaEvxZQy9D+hCAJK/1rl9Ye09P7n81L6UJj7XeeEMNO0J4Ck14TOzoJTBW
s+0LqgzLE0mqOSKb0+GXh9K1XRj6oRWcxhQYmVNXv8Jl0lLHrV9H/25jAPoEXruimTNIlcgE1mZA
yZSBFZ6YtAeJ6KkqfNdaM20LWsZcJFUXXmqqCGJ7rt4Fba1XHYzK2uNHw3u4rWLXhpMlnH1d0GFZ
qeM6Uvg6FctXWv5elFx6od2wXLmOS8fCdOeM5GXQ/iu+Mlk41uAaKSEgKIchevaTxyiL3FiijWNb
rXU0rwkT7n5Qdlpr1TKRgv6VXiB5kiBbANHalze68cur15oAlzfx38UJm1gAup1LJouLYSnw4F5m
kgcql5U+7WVFwKumA5VGN1HbUvhHfHL44Skxq/itiMrqyZJAiLitEEtSIHd2GJmTYREV4++woNaj
G17I6PLHdtg41pf/9n3B5Zw0r0mzMIxOqSq/qunXJlH/ui1h6TTOVyAEH3KuDXQfswI/fZSjh0I+
hPmKb3n9OIMmMUN14XRga0R3w+rCckg7DrxqPjXZsxfHAJCrrhkWLvBSK1dn+UT+FTb//VmIYxsS
EXyINstmvx1zezP+fXvDlq7L+WrmDT0TQGul1fuhGp486eNgbP1ocB0nc9Mi2hKBAP290iuytCAG
f2lOwZFieEuQp3qjkhF/BifvafwKEPLt1ax9XVAwVW7yME664KRJuvtSlGvO7NLZn/96Qb2aKYVc
zOHXh+0MH7kjqxnL3zv/eH/WgwLP2TbNx3Z2LJOepXYxCzr20t/2Xkq+/7eNEl7KSMpgDYMvi9Zl
OCA25u7255euISk8yt5Mz1w7sFaeGaNmJ8Fpgl5CY0gmqy130tbQA5aOgyCWPIPJjCxTM5e71I8+
hWn6uk+RfXCcJ0X+oCk9IEagIEY/b69o4Z5QN6DKh+YyUS66Fnk09IGnjf4pKww38Po9JFVP8lC/
KUX2QGv4YxpX9yMCgfaKrWF6jPn1q3So4mVyWTqOf5L8rfTDrmnUfLi9qoX7QmMgC6LrbXYyhMcy
Tu1GCskCnBTDf0u1R4XBo7slzOOQPFy0pdBEINxITZN6CRov/+SFT/6TM6wY42tFm0HvQI+YdY3W
GuFCqkNoS6YutadCMV3JH8qNbXeffDVdMVvzz7zMTCOHFnBmpIAnd8SITE9pwaWdtjvlsa29MKDY
bcljl6435NahghVmRd5SZRmBZOeZxAetxBbcCmOSO7ka4LoI6RjyNMihgEdo/g6td01xrPyBnqVp
0yj7e0+LABBoxBl4jKK22HictDygutF3p8yaHqo8OwZBumIaFrJ2swwYPok8GM0QUYVsdbTCMRxg
8cg614ddAl4xpXjIoSdJsmbTApIY+rDIhJarp2sAvb+zj+JBEuwakFv9BmsQNJ5erabUybWeAOx4
P4TBNq7srWJm+7CLnsygzV0HPP5S03ZjBkuSX5G2NFNpp8egHxXFryLU+c/lbVl2KxZmSZVpLScV
PZcqicUvjZlUj2k+GWUD2pwmbVIjMp6DwKbn2qucze1jXtLmufRMhoy4/6ppKLK1pKaJvz5F2jZn
Eqyd9gnQ1eOX22KurQvjbJgw0ASouNM/cLmiwG4TKMfU+pSawyPT6B8UKVnxi5c2jXbEuZjJUCHI
LoIIq6tkM0gbwvCdAgFGV8f0162o7NI6zoUI67ADqyKHlTQnB3Yp9f0aJul1YnQuI3IONAly4a8O
Xm4UitNqe/IMm96hX0MSuFP4PdetQym/KskJCra7/aRLkYJ7kTL2Mxay0p60QmHsWfmUau0fmJLz
VQkeRgPVENyCrEqe3gNgl92P53OxBFM4+cJrdc+M+L6f/Uq1vwv1T34/WVduI43adLxeahZwPmqt
y3F36mAQjZJ4m93f+c8KOG/Su/jDULtfSkgS2ShN5lVPUfXqbLx8ha3g2mMBV4PyHFN3vPHwCVx+
XqkrSw9KrSWvFz6kDMA1VUsE3r1LE+8t0KLvsaJtb1/4xVcLV4V+wXkA9Go6JvR1M6hTB5nxwRm+
JMELwCZu7OvAMPi7sPkal9WDXh1ui126n4ww4mySa+F/wkb2phUooMi1JyM5Bt+H8fW/fX4Wf+aL
B6OhRK0zcT9pSIQQsF5pg1uyYfhGwFMSE8HvIZiXZua31CYuo1r9Fc5Mx8bgFuNKL9zi0ZxLERwK
29ZaZVTYJM8ek++JpOuPqecbn8qykl7ySQFrD3pdN5yCr6FTB0dVG9OV37B0TgzvUmElcKYTSzAJ
emYWUwPL8ynWIZzYG9Jan8/yTv5/AWLfjN1ZueUnenvKzW2kblX78Ee6drYGsW9GsvxQHgZuld6E
O7WWtsWv+7XtXIBwTiT7wgBUnPbUWD+MH572J59XVVCWCUoMAqdLZa7gMJImY8BsPigqL7+9ludd
8i1m7wVGeobXwCu7FGAZcahIzshlDL5CertL7fhgqo9a9e0P9okhGvrd5x410Y00ewCzyhbrKXsv
4ZNc/IH1tP/9vDjbq8Ep9T/rKdvpU9snh1p1jmbMiFwxvvgGrb7tmle2eD002tNoicX7koUXDZIP
OtSg1Ts5DyHMpe209urPWy/4vjRwMxMEUgiQzWJ6T55yr0qgdTvFFoSM3WtUPbZl+Si3HhTrf9LD
Jv8ulREvsRxBD+oCeufOq8uTk+u7vugOMpiRWbGWkVmyaxcNYIJRUQsH9LUmrE9WCk+Y/qAXL7DM
7YJEdSP9ZDX7uDhNwf2erTJ3N9Ayhdd5lcWCB7LKFAOhOjNMFeOsP28r98IlgmIGJClQY4kIRDKj
vuPJgQevOEFxvAnLb7VmuoO078L/KGc2qGdPGx39du8rWnHS9b1sAoj/LnQOSrgSzC6YZaBpZBBN
GEPEOxAeuAJOwrQs++JUtZumeEymnbcGW7jg7JBhoOlkntQG0USwmhKzulXtodoJ0FuG8sHOjzGs
ctVfQf4YrvUcLlzUC2GCv+FFciJPNsL00S2UTbw25bh0T88XM8s/OxV9DGMfhKvipBSvTvp1LB/8
+mcNTblurIRPS3pG9wJYOgSCs5t4Kcmp6GHwHLk+acF3KwTAgHoZM2la9fdtfV7aMd58Rt/m7u4r
fVYLoM76oa5PXiO5bhuvASAtfJ/CCAoGrhPFv9+AYWc7FqeyPuUOKPTdF1V5DvPHu38+WTjaZedY
wNTFZEyM4vWZCckC1HrmN0v//Aef/50SZ6aceSHBVMK4KVtQcYIzH34uwwjyiz8RwDPJoBBdWeTj
Lo95IBNjK5M6nDrY6iUgKutVMzybWeFt0aBfI4JlPBASP8EM20piDmltkiBrHWUf6tXH0qs/a0H5
MnTWxgo7t26rd4AJQyAcPsuZ/XMksWUPRAb59BDFzkZNzKcwrX4WunliIPx+J/7894n8fwHIJkzp
aN1JJ5cmQyi81hK0pIJUneeHFRtHzu5yj6F1NIehGLuTBa3zjMzWxCunOKuBuMWkUP/HwehcpVOi
Mk/7tpI6OA/gIh6N8qPdpg9l2bgWTKfbsR62t/VywTpQTmfUWgH9gnYnwSGpVQYWnS7sT14FKm/d
Tj96u7Q2YRU/DnX/z21hS/v3O7cKk/MMmi0okK8WQdyaZHIttxrfOfmKpVt4g1gHH6a4STglvqgQ
AxeRXtvQdRcQFu17aauvZTyWtkuFHZDkIq2cXLRLDdC0orFTJelO46gcrSB9bSNgG6bkw5CvJVEX
RZEdpjUcpMgrNs6oluzanNLuFOnRl3IKt02UfLIH+6FptYc/OBfebXrQIDIhaXi5Kp+0JOB8U3eq
i8TdFfzf7e8vOXAa3Sekg+emb7IGlwIceC4gBex7IKAhYJbb/v0gl+8VzX8omSF/ZCJj3ynxixFp
hzFJ/8AsMOrPcJNBxwhvx6XwOE96qr0tdDDqq2l8iDa3F7ekddQBqOThAYNwKlh2phflKu3H/lRL
FTCf32X96EUrJZCli8PkAxPZWPF5uPxyCV1VZyMxfHfyG3P7QyKdfXsNS7p2/n3BtSomclcO476k
J6JHaIZhGYu/93H3yaFWfFvU4lLohmeSjpkEOogvl5IXbQLoXtSDRve9ix/U4HD7+4vHQSJ6rhiB
giY+UqGnDDIwA9zQ9p1aPWvhsa3/QKHmXPf/FSG+M1JQVc4YIyJzIujtU3eNrGvpOOg6BX9u7q9G
p4Q9GiVFGhoQ0w1vb6cvo/rStw/yyqVf2iiwk2eQ0dmjurr0sdkOA+RFp1Z9VcvXOjxASXL7LJbO
GisP+u9MA0bt8XIdSjWWOfTd40kK36RNO3y8/fmlMhPhE/b4f4NOYvpz0GoZTIpSPk1WmX7paUHd
JrrlH3xI1l15pqwn7z0+NVNsbnsQfLdpVpWv1eAoK/dnYaE61KeEigxp08Il2IAMFkOgpQCsVEZy
bE7jptXu9loXfK8LCYIRg5Sut80BCWW1B+/alz56yrsYF6d10/hdL68sSJm/JzgiF/IEFQyA+rRA
3QNeza83zfhZTrW9xXh27EFzsIdZhSHvD34z7mfu81LbhUG98U0PaI2D3w2HLDnl8lrHwcK1IIrB
f7YpljIyJeyyZWe5HsoFL6Kav0ut/KExv5QeOLJD8tft3V46T7x02gt5e1WgHS4VF72SjVT3SNBV
3cZId3q4hsq2cPtYCtyaZH4BqRDz2YGjMXhp4av4Eizq6vtEepGrfOUUF5YBVPHMw0xEM3OuXS6j
12qcpZr6xhB9T9y8+3L3Ll18XtDJaMisyErCjr4if1MfcpCc7heAswUowexyX/V+VEM3GGHuNCcA
Z6O9Mv7Hz8/6dhZRWtGohWXB531oXOVjZ6zx3izt//nvF/Y/KczQKhKvOYWT7Y5fp2itQLagRRS6
yYzSOspjKh6wrJOi6oHkYGRqM9jA7Tw3w0pCf1EEFJhk80E/IHK93KRx0PJ+jAn6qiI8ZNjVqd/l
f5CxplqPfzhTE8zEuoKQMLRCI/SHU2lsAHJYmwpfOofzzwvukw9m1Tg5Un9S/G2ebf7kmlE7BlFq
buK4ghZKOquVezXGwWyKrcKfFX9j6Qhm1k4FHxNTIWZwrCCfaBSD6QAKmMZ363Qz3T/8T8WGrJoF
fOecwRFOuQsGL7Z+0+AZirsDzeF+r88kcLaoFszJFRElsrN9ve3MZjipw6aF1j5Y0dKF54qhN+pN
cEqCLGDNGnB2lQkJzWhIOGHPfz9pjVto1UYL39v5c8RQVTyslPMWXqILccJ2kS+ehtqD1CycNj/k
73XnFuaf7BgY5rgVZNivRqmSrupkwOZ7WNX3U3oI3m6b1gV/ggk3bhvDWg5xkfC+N13G4GsGaaU/
KNIziUPrIQ7s+pc6FfoG8AZouqUx9Z/9KTd3U1wGd0c0pNmIZ5A+A8qJsXrsSJo3zLmaPvwFIO1g
3N8meilAOKK0bRoDwHKSQa+j+hwMj7f379qk8HmbQgvZex4nsUaYKQreZ0wYY/VUVvTP6hp/3/z7
Lh2wSwFCnNR2qdF7QHef9ArOg10VHQf18CdrMPHQ5/7Aq5xkHwal3UCac4rLF186ruGULa2AND1x
Erht9NUJRl3SjaZPu7w7pXr4bugYbcddh5Xdvp9XjJzCrMo681qYGcG8VxUNqkZVt6dUzndWGh5k
/gzjWkJm4cghm4Hnl8ASUyMSv4PEGWbAuzWn5mgyoaXKa8mlNQGCu9BEqpzpiYaAHgBN23MDbcVM
/g7qBK3CTyDBbTAPRIujIKLzm6BqHUREebAbjdfC+JTU/xj9l3R8kPXW9ZvShUNtU9SJ247VdvSq
XXJ/2w0eC90qCtnauRtCuzTWJKAyaeb+PUpl79p2uTGNlcruguoR0QKBbv62b6LTAqF3PbRtYx3V
QnO1ttplufrBSLLt3ReItBa9z/gtzCWKC5H71tGLpLSOwIdulBTWpqG5+xmY0R1BZaOvg0dA7K/T
PbsOPCeyj6lZuHmqbRJ5pXK3oHW41mSVEMNsoCHcHi10ellSQmee5Z7HQrr7Lf3F9wVDZkm5Zzhd
5Bz1cdMk2/rz/Wdw/vMFZQplq+vHhs/3xWZIs01or1W5FzcIVEf6m+nbxNpfqmvpN32RgA1zrNJ0
k6b0763Ngq5JEN6qqhrzvlSREGSv01+E2be36No54o0FgRQ8JMpnhAnCAtSizmwv4PNV9H7Updgt
Q6dzTcn8O7Tbh8qRHkGY+wPFPRcq7Bo9xswdV7FzHEoAfiV5k61NBixd8nMJwq41sVqNjoGEKdn7
0SasH8P73VZqMPOYoUpQQopXuBtDEMV1TQn/CJ+Ca8g0Dt+daOBcMMbAkiow2Inc8Y6W4x21nnWE
Rmn41KwxoV/7qZefF8x9YfSToXZ8PgN7BGi0wADL6DFem/dd0F+G4xj5n9E1HPzKSwULfU1Lej31
jnLODPOLkX2/rcBr3xcUOJ8y+ljJ7h0nbeOUe+3++JCIhg5jUj0kdq668/Rs4iWaKu9oDR8iN41e
b//8BUW9+LywPZFPFiPr+DwILW3r2tN2jSp9aYPOFyBsUNIZiT61SGA2ot0l948MsD+4DeQaUFbm
xS7PtyNTFmVW4/HOye6jHq8RxyyoKeVUvMR55A6oIuGa2aEke9lQSdi/rHIzH1ahPDvVjeZSHVop
Ei7Koodgfk2pRYoNiooZJiCR9bi7zo+6/WpoHzv1q7TWDrN0IDza/0+KmNBQYcDp6xQpk51uzc6h
HH1/AMJEzHzpsO1EIvMvOIt4B+YmQq3tvePWTNuN3ayRnS6v4N/vC9Z1LAJDDuzOAwElcP1nbfqD
BwIadAIo+oZm9RIiUMaJpLhjSuKYSd/t4Hu4vf/SnX3eFqIPvdZrr48x3crwnBg/fOOHKq1400tb
RFWDvCT90LRECFsEaG1Ra13hARuf75VJfu/nyqfbq5gNtOCvzyjP5Hx4uulVnH/C2SmriVWqWeA4
xzJmKmiy/E1qKjsjdw6W6u9BF0w3twUuXQ+eIXKKxPz8EU4F3nbD7xTWpEj6pu5j19Zi4FtOZbDi
di6u7F9BYm1oSoek7QYESeEHtX8N8nqrNQUIus5R8tYM/PKqHOM3ogcTZMKqVFPKR11BmbVmZ+66
h2R6Hq2ft3duSRvwoSkww4EFsIegcCW8oADG4cRNSUTGxi1AeLwtYWHLGKzHHZnTpNfjCq2nRbKU
5OZRs9+i8qEEoS0IvkRS6Br5iqiFxSAKTpcZkm5m+rjUu7yNbb/KOvPYvrfVj0b79fZKFs6D6ilb
RVuaCRiWeHNKW/Kj34wrmrIN07/TLH+y+5PTrZFh/VYj4QKBaT0/vwoAgki8XIgK801iF715HLp8
dLMpeo6D7Kk1zW0QDz+GvpdhX9LeVKPf9ma2u3+ZDHWSw7NnOjsR/NbPklENm8A6dkP2FOgPwYuT
7/3Uud8OQZVH+nl2v67zw/RI61WbI6ZVDv6uXeMYXdzD8+8LymD0AxkWD36cSs128XAw6sceerHx
KS8L108Lt2sfvDXkklkFxIM7FzpfhjPLN9VmHnkVi5KOpvMXbWT9X7cPZ+E2Xeya4NSQDxukTkPA
0I4bOaZtleRUUIQu7Y38+6fb0hYuFLjqtM3p2FYGcQUXJzIrL1BMLpQUHk3pWxmu5TuXlgN2xEwn
Axb8FYN0lg12zjylBFCa6Rbem+H3rmEMeyXJ9nFc7m8vZ+l0zqUJKhFHnt0QVEpHX1UgvfUZL/fj
Z+BjV7ZtSQ4e4cxDgNW7Su2lWeDJCZDgx6KaHtuifhcyaB4na9X1pc0DC4PxPN5YZnRE2+1o/eRX
LEcNobNhbvRIGqSHQqUJ7w+L6fYmxYXDQDwu2iPJ7OOk1iXga/SSbNsmdlZM68KOgYgGZA0D2fRK
6/Pfn92b1kmsMNdT5+gnW8OBM3enjIfbh7+gyxcihMO3slI1wiIjo/MamCArr+jWwucBrJkn8KkT
XeOgyFMp6W1u20eQ/x6rvNilabCSH5zfe8G4UK6j0IVrRbO6eAoTrufQBQQ0ji5tHP2tMF9zc685
jH998+qXenUsY2lN5wLnvz87lTCfBuixEdh8qf1kwxuwolcLx+4w6jNDrIPzdFWm9Qn0C7nJgEkA
okR6cGJX0j7efex03oNZRnnNps9NcKK6PuqzXtMY83+aLPo+Hm5/fuEOgoCHn4vHwXS62BFB1JdO
fqP4p6HKtE3b2G4ZDA9F91PSYH1rjenTbXlLRzJn8efhIqbwxapBqQz1QMtQcOrtZxiu1Mc/+Dxg
CPOkz4yUKRh8isLhoLdVcLKsX0MTuc7Kz186cL77/78vJBVGL039ziuCU1x048Yci23odTu50dfo
99YECR5UnoEfUaYshMJgk2zSZFN3K0HHAkgx40Nk2WAtBW3nqhqpTqYdWjUgH/ng72ureAeN90M7
aNvUVt8lmZW4lMO2jCKVLjyMp0BxyMSODPHfPrPfmVDRLpz9DjEoiXy/1abO80+6JdXHWouNfFdo
6qvjeGAVJ0a8o+hQPOsDTrjdGF8S32yeJ9Br3aIa1Z9yuYYfvGSozn+QoEXlzKpm5WwMj9ceMgW3
ST6Bnez7J3UGu6LVv59WArPfXdhXmzB3USsQ09E0NF/UM1uV401mlsnFcDh50C++0V7kWkr5cWDY
39WLrj5YfV5sFLv04TNzClfNQwh/27ZzyyodtnJdlNvQb8MtAa2+jaIweaawVO0dfW1I6/rEQHAG
pQ8Mlbk7hXaqyx9beY6vSdXoHb2mqOiLUJRXL7B+6bmUHeqxcvZhlcCgrvj5Vraqfzop+8rAmv8w
WSMkhlA8vt1WIXV2Fc52D6wFUuzwRVBPwVReGeICUGlfSazs1VMCf2unYXAoxrDb5KHJYMTgjf2L
Euf2rmzlr1EXpxtG3F/lIIJGQutsV8ky6bGslYBeRfsj05fxVmv9aAt1VQMWZftmJflallu8fle/
WXjQFRWsWyUFwb3Qi0PWSp+dJnj2SuWzI4VAhnebrBpdRx8e7NR4F3n55v+Q9qU9kuJK178IyWwG
vkJutZPV1V3V/QX1NuwYMKt//Xvc9753Mp0oUfajK82VpjRE2o4Ih2M5pxc3usuLn6Ao3exFOU8z
bBsRXzXt3oxuHB+6EKCE+zZaXEgi19h/sR1QB6+4MMVL/ufzmOYD04NUALXGgrbQsqstvTqyptrY
4qkuX3vIua5cypV1IUT+/cQy28wtupRASFYGMw1WicnXFiH/fvL9lNWMF3IRlgtc/c1cBsZaS59y
y18sQVE11s+um42kOpbjt6y/s/Rm2zePFhJohrbWHac6hwthilK5Xom51dbEeuZvXHvAfEiQa18q
UOyW3WfmvRCb7bj1z0CcXco+snglkJVruXAFJzqhqNxkMKsgEcSPtu+YhyK7B8SEGFde/4tSJJcs
CuqAFVeTDGPBIoD8u6gcggzBAMzOPu9929leV71F1YCPRc4cnZjosjpXDYoWT3BMwnx4uTX0Haow
jK9cPIvafSJC2S4hmGv1Lq2OifM5H756zsr3lzYKeRjMjEtuGNxv50vA/BRvEp2zo52+WNPeDMS0
b7OVWuuSfssQHCQHsk9EHRHzkiLG2waLQHvDIB4iIw4y9qWI36ZhLVUr90NVL5QYZNs5ajIXIOxW
b5iVlXvs6EyeH7N4M5G3eLzn80/WHUr723UF+PPLL8TJ5AVIquX0n6IBmEDKRWxBm9HQiuLxWBtD
kFV2e8Bvq/1iIsJP7D4PBDgfd5Pp8g3G3MZ9OU7UjzStOHiaq/sJ0pU7dyyTe2r2xS633SLAsx8j
i0ltJSCjauo3jrrlJ52KeJtlnvPM7aZ6Jbx5s7Mm31q8+2HPRf9WFqnzVlGabSrDne4mHTEIhg2q
xm+YyzZ97I0/2zTrAiCsRfuZRtyfOpA/trWo3kpj5Guj95f666INBHUsNOwB3l+dwASrxhzPbU/C
avoSlV/LeK2d+NIGzwUo7p+luluLFAIAqz7SYZNqAenW4GiXheAiw8MYvXlUeVcYblaCQ8kjSFBU
m0Z0gdBeLb65rkyXpigR75HGlrNgAG9X3hQ2HmSdofXNEacSmPRprj5z7zNQ8Fdu5csjQZMRHmA2
hoHkWLJc7MmFRowuGTQowRGomiUN5rWHy+VmnX9frvPk+6J2umSq8H3Jv+zuvGnrVSv1ysUlILaF
40Ju6mKocbKzKte8KD0mnbPhnecnbMUvLi0C/bGS7Rq2jSHQ80WgsYgkVlOlx8Z9SLN9VW3ycqUH
aE2E4tqHWMsxaFGmx6EPDBbkNjgGb46NcDOdrELx7rNTkc5MsArKd125LesVlV06h5Pvq/VElpqJ
yWiRHq3inxh8E158d90mVvZIvccnZ6atF2MBc/pO63+Gtg3IGurAmgzFuN2mBh9YARl9E5B5X5j3
1ryyT/qCbeMgYHIYzELXjGpzcwZycK3RkqMD2HeioysrPzT0KatQaAH+pBEA59rwvgEErae/NO93
BTa2fpe3fPc3+/nv71Bs0zMHHlV6lByFsemNnZugDv8XIhyEkJKCwtUvOPo0cFzOdZelR3fEU3c/
RJ/aG5ucEMLiYj8RIdXyxMM47TA4eZ6keFcEJL7ru4O2ViNbOrBTEVJpTkREicVbrYWI1PnQy60G
rFPZkrm/fhxL9nMqRTkO3AZ6rJUx9ira8vHQkL85C7QwAnIKWYWL2ze1xZzFuZkcGblrsm2N57++
/YslnIhQzsIE/+7ACwOa3flNFbhrGdDFLZJVFcSNmMq0lFuRgzyl6VKaHGPgnJKAr71RFw/65PvK
7/fMumdgMU2Ovfccl5gWenZTf5XRbMnHoGXhf6tQ1KnqKzttIzs52sXOQLkVHt89Xj+ItYUouoR+
T9q2pYOD+HBtoMEGXnZfjStC5IVxHu/C8k7WoVyLIzhHRFdht8ak2jUdAWeU5rv2997a9s6RkrBY
46haO3/llrSnRE9Q1UmO07yLnG225prXvq9ckYMZVSAkl983A9cEft/KLb/yfRWoU0srD2lcfB+J
Wf67uLEP9z+u8N8DUZsxzS5z2jbDgQjDbz7oj+s6tfbjlavRyDvTha9Njl13bze7YS3/tKizcjYY
44yYiFCjrG7krjObc3LMRWA3+zJ9xkxpdSNlyX/26ESKokIAsHZGo4UXzF3MrR6iNQSUReM++b6i
QpwCWiV2SHLk4g5zuOXdNK442ZV9UuOsnhmRxUesYCT3rghY7g/j7zr6uH7aC+sAuROwLmRpWeYc
zu+8psvRWDfF8bEDEPAU1PV+6lZqjAsKhd48tL4D3Ev2NSpHMQ9datVJr4UgXvQ951dDpt31RSxs
FQA1cOayjgwpyn1BrIjkeJ9E4TSamzl/8LJPzngo+7XWAvlLFU94Jkeu9CRA0E3NBWmYFYWF9g2z
fYHmHQ2PbaiX+lPzzVgDNZWO9Zo45QIx3HgyvBjiiPlRZmGU7OcSXL2Pmbk2AHypBaCTQj8EqMow
aHdRAoyaphRzHpHQpgcaB0713PWb62d0qQVSBNJmcnDoMulEY7waRrPSw8oInNjadslahLgiQe1d
EG6R8fKPhPSrR4NxLS23tElyBMWW0FjIMCrHoXfgWUN3iR7OMUW5x36tMSuksWElPrw8dYBEyIYf
F+84gDooFllnNhEi73TgelaHqOz2Wlv/0gEiN870peFrs1aLq5KAN8C/oLK1+VynRY35MKAp6WGp
Dfd2GvluRXxCfl4//UvLQcYGaEGyzQDtZ+pbyDYbINomiBXaZHrImvGVO22BDJn4OUb2QyXEJwBP
rzznL70CZBrgQMZZ4WGi8tYlyeC12VigQausATKdl99neB+zGQ+tCYDz6wtcUj7gGPwvW6S4oNw0
WxujZHro8btOvCBC+ovvU7S1obcNCAaqctsUKIkpEl+Ak/2Upj8LFCauC1jSA5A+YHQbAFjoRVQW
gEnexuSAVg6TNKU+pmTo3rDdZsMGk66468W9krlh0N46l2iZzTjW+qBhryzKN100B/aNU9y4B3D0
JxKUK0dOsYBf3YW6kfpTkrFPtl6sZTnVEcL/CMHALngewWWKoahzyzHJOOZa52DHaBb7VoYbICGP
TcM/a4mJOrGwgrjlv5lAcyAYTw8DZYeo1n2eaT5t6u3181vSdlvSiqObB+krdQ7XSPuB9NNghLYZ
NF80PeR62Ii/ODnUlhEsSFoDZEXPl0zm2Rn6yNaBpZ+UB3eyy01TOzfyAP3ZWHQGAv8AQS69aCDO
vTEeCCd6mIJgN37DlfsXxnQqQHGxbh0NA9yVHjrZYzo9zP/Hzxvnu9Radpy3s9BDEfljsmHv1096
yXxOf71yCI0Y7IERfF5zDkN9x8jK9xc1CS2GjiSAwbSysjt9PVV52Vv6nz6XZs+9F09/NG5Pg6D9
70SKsklRU3rEqEw4zAbsS2iR+Of6Li3U8l3J8kgR+AG147LKpdkZYo6UhGn5buufKqC0J3aYGM9G
yh5b0fl2F22GYgqYeBlu5GT9o8Lgm0M3hiFRm9VblXWibjFULkLXrdABUm0O11e3FCQAiQRT2AAP
kDhA5yoW54zVhS5EmE8sQts7cdvA1vL+y4QAZTdgfvrONudhJZJf0gw82CQgl0Eu8T2qTO95r6Pu
MlagM+xZIZ5sjuoX6+z+HsW+fqWGuCQPhVyC+qGLeFrVxHTOE7ONOYEvo/uycw+8uivoLrsRnuvP
aZ3KUXRxnklpsxnwWWMVfYi8BRvM/OX2A8OAEq5RQF4DlVEJs5o8ouDdnkUYzWxvJ9mTTaLSt4bp
qTDsB0KK23Nc2LITgXJvT94qRaJniUsgsOIf9nDPaLOp57fBGv/C2QHsCyz26ObFILvqjQwtakZ0
soUGmgoAEw7g7c31rVvyd2iKQ3SFyj46YeXfT1ZiirlGwW9Gngmsc3a9T/Tbq1cIbDB0h7epHLpT
4dXTGkyatpB6jdnpyAxrqoPb/cf1ZSwEWKdC1LGYuehaJ0sghI3ggEWMvK1LBw0KxhqqwLIgRLxw
DQiCVAibDMwGeSnLr1534NqvqHtox7fra1k4EtzMyPXLLlj02CvxVZ6XACrSchOIFh+x97u4PUeE
Lnc8fuRjy5Y38fmRM70TraYB5C1jTy3/GJp9nthodHy9voyFnUK4BLwCB8MIuO4U3R2aRmezpokw
5T443OlHbYd/IQFjLwZmRcFDoCa7eBvbM3JFIjSnepuW41M3RdumzT9uF2MigQOeFgwp4VI4369a
by13dnHXCe2JCB44IgvaeuU9tXDogKlBYxdKFHKgUHFhbKoAKCRwp0XsmczPxe+/WAPGuVCzALYn
JhDO10A1L48TN4OZ18lOa4GWUnufRXQj2qP09eh0BhgZNAzapXLbzaOjuVM/QrUGYz9rAyDzuw+w
UKxUq5fCD8CM20DoA4oxYFkUFXZaN29pFcP/omfWjwxtDswivUPXxi7nAGbqsuRQxfodaEIeq5b9
bA2P+322Nvi+ECjgZ8jBK+tPu7qSp5xoMqNFJxNhMUy7ERw1ml1+6TP6bkYJ0vdrLFgqEuWf7YWC
4L5GAzNyJMopDpNFomLoRGiPmbETtZ796ltvOKQI9zZJAwCf2UN/1kS14qPtHbphkTUCLtYp/8aH
IIsC6FC4dYLM07k+YYqlBZArfkmcTH47z/4ceZg3yINVYnl1Luw/i8YMHzB+IOgCNGy2y6ThQMYI
Dcr6pyTO33NtihlyDn2yLyhjz4Vm0nvSoie9i6i76TXnL568MHw8qdHWBXpA1ZfRqKidstdFOPFk
a7r1sTOdmxvs3DMRykVcjVlVcdMUIVICPp2eLE/btHEeZPFaw+KSq5HPjz9kakgRKP4sEd4U9Xoh
Qs8M4skvSHDd1yx9H8ERTguGcYlzkI8CiSoxz+EYDPGzQ1biZHn9nSduXUnIjZ5xNNgBT065V7wM
b+TBSOdQL2p0hX1LC7Jt9E9lHAdT/KoPx+urWQiTpTeT+/THsyk2B/aWxKuidg4fDOd9F2jx++3f
B9q9DQeCaqauK46/byzU//JuDrtD3G1o8iyM5zTZXReycCTQLgM3DBy0TNqdmysecZPTDLMdehja
e8vaz3/zedimvOoRh6l7ZMXAW887O6zKb5V9lyJlf13Awpnj9/8rQAmJKhOo16B0xAuz4SDJbLGK
YeO5b4Y9bKe4CQYj3lyXuLhjmB0Gp4Ury2nG+Y4luTvOJC1s5FS3abxfYwGVp6ooMTJoQNzDxCFC
e6LsWDcObcXbzglZ7Kewk2OV/cUCTiUoW5YP9UC5zZ2wEr9yFGtS01k5lLU1KLdfn8YGxyKcsI+2
ur4l7Srq0rIEdJ9iYBL/U/EWzci0mcQZCxN+j9Qsyx+NaMVZLZg3DuJfEfInnLx/tKohM0fmDe2U
no9Rd3hDK/9Wfb5dm06lKO9Fu3AN0QosJCUHp9gb6Yp9S3W5UCfQB8mhNsT1lvJ9j7IKXaeFA6qs
7xRD7tO+Tr9bX1txe38aqhmoJiBRIcsNalpWrwCQA4BkJxTFV6799urbkxJn35dmeXIcddPrFP7W
AbfcEIxky9FMGVm/Vknsljfs33Uox97xyUiHAesY9f1gHaJkY+W76IfXb68f/KJ64e74Q1oMXBvF
8YI8TZuR8KFgFf1RaAF3X3IryP5Gu06EKL6qiXqjstyIhqRz35PSODhR//36OuR+XCrYv+tQLt1s
NkhqjhoN8Qz72gz5Lq6GGXNG0+G6nCW3K7lfsDHo2wWQxvn5TywuXJy5G2rMn5tNHK14xYV1YOAM
OS+QcSKiVB8ojfBSfZoHGure3i7v+l/OjUTYMlxFOQx1clkYAxq7euIWH7oRJBFhX9zzn2m6olBL
CzCQNsYcORKvQIg83yDaEK/ig42bsEZjfNYESfto3ggjgDWA2A0lJJkjAOW2ugY64olnTZkR8imY
Td8b7q6f8uUikH4GjyhIBzBVcNEXIagdM5oiPc2dLEBrwZYZ+T5O6EpIfWnkEAOkCozugcgJN/n5
Xrno02etrhnhPKH/QttR51jqj12+N8jn6wu6NPNzSYrbSjpKctZCkjZ98pr7Eo3aOpopi9t7JM7l
yI09dY8000pWeEao0zGwzJe+Kfy6Cyez2rTtY3d7lwzmS1AvR5gNBgcE3efiXLB6xUXuGKHjxNCC
xLfjp8HRfUO8Xt+/S7M/E6SmWNhcFy6RgiLX2E79txaNcNclLOkCxibggWWO/cIsx4RWwLxp7LAu
m42w8sw3svFH3eWg685/GGL8uC5vYUXo+0HqVr5SZGvG+dZpTRwNvT5NQO51fhUUrsa5ka5FWil8
jAOyeiLBrtVUpG4yi2eFNYWZ/ZrsrGTlTBaMVEdghBF8pG7RcaXoWlfz2khifN55z/vHNnkq8pUz
WdyjEwlK1AJIwnIqI3MKoxz8od2neS24WxIAaFbp5/F/8GfnhwBkMSc1jWoOs3QO6o76Q7yGibe0
S6ciFBMpY/BlYBhzDk1Ejp3YjMgPFuNKkLqQ+EHqQWJVID9IcOLKWcRsNo0BRCrhwO/MKKhMv2r2
FBQkWgBztOctWLXoWpFjYfdQXyPI3CKgBKiMctXEQ1vmbdch1W2Mgct7jA7ffg9AAhLpKHtLqhvF
SCJr5npvMswyxT/cpEKf12bI99cNcSF/BBArJG+BASzznyrlXlGYETDAUKup66fZnnc5RrRIRX1S
3MU9wNTui6G8q9nNgSykot6B9D1mXi76mZDodZPJQJKdg5AuEcPPsbG2AF7+BsCWm9PgECUpS4Bm
AXetAsQZqV3qpGdIunqHavg96s9a8uX6Ji6pwqkIxVKzvMZsTd8g39ppm3ycnzjPV3RhUQRqXJIg
Cj1yqi40Wqk3uZYit5kNsT+w7tkg44oMae/nUSx2CqRwgJ5D3hhKd+4PEgCLAFEfywD+2670ipey
cQNaDt+KJtpEIFzzU96suNHFdaF4gLQIxlUuTDfXMjzzK5yOCVIFGxnKX9ePZsEBQZmQOAJMo6wd
Kz6OUXdIaR3NIUufSJP7E8v8Ib255xrRMvpe8IYFzhie4ucbN0aTm/MYKb1CaJusFUG59lBa2KYz
CcrRzFxo2aBDAk7E/dqvTbHK/1w5eUk+iLkNpHRAs6socI3ZF6O1NYB62M09K1PLz3TmV9383GTG
sxs34JbXLT/11hI9S+vC9CFyoZhUAjCc4kSbKWlZ0lc9QqgxAMh2MN7em4Q+CDwo0DyLOABO4Pxs
zIjOVj8nfah1wOLij7O2n0bf9LbX9WzpDoIc0Heg+QupeDUHzoiGpggNcsx6vOvZjnD6RLRD291T
Vxz0LtnkVbWPXYEBxZWpYHk6F6eHuA0XLfbxotyDepXQYjPvwwoMXyIPiv5+BpyaXdzeHIW9PBFk
nO/lbHYW3tkFuB2pmQU587OiWSudLGmEJMPEwCjBy0QdEEd5KHWyuhjDsngHSLajr9jq0mZJtCkH
bzjUkdWUQ2H0U1znKPE1pbvr4Ev1nt6ZsbsBf+R1lZCapR6LvLpBg4lSHNpAz3crjok9lmUFdg3+
KuJxm9ffYw3FiyjepfXX67KW3BweIehvxev3ErzXskpqVR20z0icA506FpQZ+6URshIuLFwRKF38
K0fRAMEHfeytrA/Tf2jMn9qf5rduZE/Nz5WQbkkLkKgDVQ3ouRC8Kx61Y1lZmPXUhSCXBgLcGov1
0nZhnBcAMZKS0lTnG8Y8LYeK8z7s5yKcMA8XNe2r4661ti+tAl0dUDPghaLfTHlhUzQqGGNJYS95
svkd62tj4ktuG0lNA1fnH94dJUC0WFroYwqGNFKByfcfa3hHAK/3jzXmsbJvzhod95Lp/CEWl02Y
3sWkpauZbVUU8DMRz/wq+drWP0uBwvFaumABMgSI6ZLB/L+C5L6evOPBhQA951JQ+WzybGNV06MQ
0cGk9efG7H0Sdy9WznYlsGoCq/iVxXSDQ17RwYUyugRuR14dD1U5Jq9cHZzUrugILqfKaJ7srnsa
0wpVXBK0NsXQf7fpyvKdkPyRD5Xno230kLrm23XDXtxz+CoUQxDCXDzM61H3WtbD4Ize8svi4A5H
x/lg0Rr56J+kleqtgM2KvgS0biEfq+jSQAtAcUbwIDZ4T6a4emDz9FaPAyYg29EnM92UmbVJq3e3
i39Mfeczu3SQ6qiClrg/QVS4Mdj03Lsoaer5vjaLF6fUtxxg9Nc3ZMl00feDcQEwMnl4QZzrBpgO
UXJPsSEFPbDmMccUuJvf3ljmgc5CJg4AZ4UUnHLyyOJ6Npo259AiT5W+179fX8OCX0DaCGUbNJUB
zU+NF1lixL1VgyY8ZQAte7fn25uM8WCEe5Owd3gPO3ITTwxIjIkR2RV+P8tTEBsinbvWgb7gegBx
KqEh/6RY1J7CkuRxTZpxCrXCDBy3RDr62M0/TfstIT+i+cFtPv3Fnp0IlIZysqS4Zl7uRnjjN9qj
xg3fLT/+RgCSupKzFiwTirNGjRMQ4zGZQtvatt5m+gvFlQQ1CGwQfeioEp0voGhsaxIeOPzqKfKf
XeNzE600SS0EHJAAzQWnL97VKmx4bHQucxoyhGabfWjC23UC0KkeGiNzxhN/sJPD9S1bcE6nAlWk
PstK8y5tdVCxFwTgM7uhSYM6/US625/wZ3IU3zSx3OFtATm56z2R2b1vk/4t8drd/205SnDT6qNR
VaMAwTMg13vjmbZv1fB1WkNxWrJ+G3RFuFfQvwiHe64IBgUAUs8RgQLqWNiPEV+5MhY8JGZoKMry
sn0RbOLn32dizOomkVTb8+BzAy0saP3gKwHn0iLQ+IFHLwieEd4oe0Wt+b/mWInU5/krYyvViSUB
SOkhH434BsNByiq8pG5JMbZj2CcIL/kaQ/Xa55UAs3XNPmOCj2EzbYQT5GsR5pItnv585ZoiKfrs
xIjvu9Zu7Pyo2uv6fV1vx7WS84ogleRibBnVMwzrhibftIVfuEdvDgobGdCVV+ayIMzeeHjcXpYI
gEBqa27CQHNqD75npWAanv3ceSWi8Kc1bPolHZasDni0g9fv4u00Mg3/Pp1w+uJrnX9yyWNtrTiV
pRvsRIS6cZha4JPnDmMowLoNqLOpw2Bg0LKHon6kNPXHNZVY8panAhUv1laWznMBgXT4XhYPY/rI
mq+FvnIJLO8cGi6B5UMwjaXYjTY7YNIxyRhqHi5ljC9ZieZzjJxc95WL9oPL5v+LUewHNe6oQC8w
1I5thI0QKe3vrktYPB/wuCIfhdlwDHGfu7ESjfdTG8MBNC0ZH9CO0DwhB1sEkdFWD87k6MiykeHg
8Nk7JPlsr9xtS/uI4B+pSXRnX0KI2nOO/P6EsWQWfdLJvTlthrW5yjURSkTAGSZw0aBLQp19nfN4
o3ufPIxKXN/GpYP6082Ihkbjss+cTk1FS26giOB85ZuerISyS/UDlPQx6ip36RL50I3GOapFj9lq
dOjZjc+7L1X/OBc/ZzvzGf1uuZXvpLc3VwFtVgIvY5pFB3SZouXAjJ1pYQgSdkCYC3AbFc8TtYYX
UWvaygYa8ipTXkaQBTk2YAQACSOP8STyBCIMqjQTyjDuMO84f0nJEen+HVLLgd1uOl0EBRyvOXK/
RXJZIzuH3FPtAIrmqox8S/9Rj49d9ZP0mB7K75pm2F4/YRUrWFY65Vgu9gNot7LMcf4DQUs8V62J
USVh7aPOCVikv5g9DfBsBmjso5XuMeuKyBQIgN9t6y5vjjDewJoQFpjHYbhDQAJc5bWUtSHFXuyb
xJNG0hCwmOojijtVlLsFpnPwirfKRy91/Y4ciDYeS/ZDq7Ij7beNzfzSeZyap5T9EEmJ1l7Q+Ip2
H5nefd+DiqaNt272MvbZ0eV6EPNxxV8uHy+2T7ZBYHRV7ebgeRUNlY7jbbIvnpv4s3gm3atoGrAJ
VUHtIpUWbVvrLuI/reqxNO/rKkymBI/xamPo7bYtaGA7AC9n4KDVsKobmcvk8cqRB5mXhw7i3Xt+
vFHrjlNUYvZh4Hx+nZkRP8aV2WxpNa91NEivrRwZ8h0Y+5GhKXAzFbPK4kGzW44jqzVeP+a8nHdT
Nsz39jzwwBU1f3Pzvn5tNbAVXlfiRcl/IDQxBIXoQt4GJ0ZmG7mtZ6ixhKMLpDBKNvr8zOfnqo13
I8AuRLti1RduEXlyZP/Q7IQ+/Uvym0rPM6vOSrDCuw/G/PDP9dVcXPX4ukN0qfeoCMG0zlczC80a
SQ6W2oTZXlD1eeKjP7cPwCWdHoAXGq9MfFzcJIo89SYZG42P3tiByFkLpiIx/IqgIwHZuZVtuwgC
pSBZKUI2Cl0D6qUsGzXzbpz6UG8GGnAauw9o7jB9V0s/G0My77Hfa31Ki5spceww0oIKzoWv94q+
NKnVhfr0yEGKrmUPgn3mNz845NJOxCgRDSKKbjAmiDEriXKf+8n09bpWLJwSiniwLpmWgXIoOs6p
WdS6LtrQEcmXXjTFa1ULPTC9SP+4LmlhyzCSBeJyTEbK3hfFjt2SotcxrSApot+BN/Wild5dNBbb
oVjlTV1YlYWRJnTbIVxBE7qyqioVuhM3doN5vCPrj0VxR5y368tZEaHmGTBP6mQlgwhdu+dx7Df6
87g277sowwCCD4XhyvzPucmWqG8maRPVIU+dEbmSctjWelE8l5FwVoxo4XTgEhwXYlAUuBj5NOJm
9jpWtyjmboV7Z4sDHw5T8eP6pi2YKpoFML0sW8MRyCo6UEY1EnQ0a0HoVdqlzzp9OvRaY/g6UikP
rEuKA+1FutLYcZk0/3NHSUhZVJKRJ1WCkWgu+9SMsbhiuMfYRh091M6Lo8NeXyzUW7qPPH2JmrvS
XTGuBYeOAWfEaNhP6Lya9RB9Mc6awdqQdnl+B+pHEbiOuxayX4a7wLmACaOeLCcREdWcq0njlNM0
UsHCuO/eCt14Hww9GMx4EwFWHO0u+Sbp643e2HPgJWTlyXqpowaatYAJjKSRjeedYmp6BBjKiYxl
GGfDJicxMD6IfztaEqaRT6So1maZJWtiIsrQq8jnEXmwSNzIqAFHfi5CMbbEpsDyG/UypOU/M3vt
UakG3sve6p/6+BvoVJybO3QUgUq6KqlNQ8ODoQwTkNfqjq/pa72nl/qHJcHcoBYYub1g8BZe3XC3
gwT2T/tQrFjV2seVn591buXmMz6eGw+zvhmi1+u+4tIjnf94xWgBkD+B+QHnobn3zdtMD2V2sOrD
dSGL2guOHyBGePinrlywMfW02OZmGWbOfdw+zskDtVeK+wv7JPOqmL0gsqNZZXLmlVflNEvKkAC5
0R+y7fUVLH8e9Vy0+qDXR+2YbjNmUVPLy3DSNy34WESylla5dNrwKxLw8r8S5C84CYNLYxjQ8VeW
YWHQ3VTAtZTJoc6cvU6jx3kuV859aUFo+kUxCu3fCIgVb5akPWUc5aewY64/gmQ014PrW3ZZy4WT
RBpXvksBXXYRMZKIuWM2TVhRHj1MXvoRi/IxsnvgW5MHrdOCjhZ7S+/vE13b6mIKpoY9pbQ7Xv8d
UrnOXjbKz1A21nQq7rGclKGwhzxI0+kFXaNbzrq9AyQ9tNz/TluxciVdojD/EYpRT8QUgBK5gBIA
qK+r8aEM7cEJJ684JDx9BFHArgUm6yzKLQhRnqZk9nWv3phcBPmUoYacvSRAniVtvm0wr+xf34gF
KwQtHeYpkVWXs3vKHdL3HqfCIEWozy0aK0IA8W+Keq0AKb9ysd0YjkBnpy5x0xXF6hymjbPjFGhJ
epxdMDC8JNlrUtGgbnO/G1/b/Mv1ZS0KxIsEyE1yDllt68H4jSbKISvDtnpxBu4n865xPD9NnlrL
8XlNkEnIb3doALYHTRrYZhamZTSNiSHr4A5M8GQV21mPMee9kp5YPK5/Zait/zHD46ejWFeCdJqb
QEL6LRXJ7UohIRjR+YkZAJmwOXc7rkAWlpZOFcbV+9S85+Xn3Ph8/YAWXM2ZCMUAU2E5uT7aVdiT
w2/D21//+sI2nX1d/v3Eb3Ywpoi0WEBiPFI0+lr2dy3rV3zZwi15JkT+/UQIG4xMNxsI6fT3jpR7
s8yBsTUH8RqG75ogxXqatm0n3HFVaPd+Ym5itBHmd6W5pr7yVBUjPVuPciFbKTVFXkEMFX2Q57+c
AoTJduJHyQ7p761T/HAa5A4rK3DHZl/RwqflvhqjQLAXr9eCAtEveSSl8Kn22Ihik7GveNwE4+D4
npcf5nzcukbjT8Ahru6Mcgce3jehzzvhbUEn4nvGbwCH+FX+XvAZBCIVUlqbxtE38Uw2GTi7XPsX
Gb7kVezn2etMfkxIbHTMQEfDZy95Ivra7bugozA1ZDZkCR2dDYoWpcNkREVZ1bLHgBpsy+1sZc+X
JUh0TQNvZrxXFBWy56qmdl6Hhj4Fo4sZwbVG1AVLwBr+lWCcS4gx7z0zJ61D0KAP0T6d3m1te93Y
1haheIu+GxzPbYs61N0fhvHYVpvr319Q/7MlSPkndjZ0LalJju+P5KkY0TN7N4sdaFqvS5HarWj/
mRTlsAm1+8kycBSOSR+Q2PLjaI9YyKf1TtPGrdf/+At5QEd08e53kWdQjFrPSaERw2Do4C+DOi58
h4WE7uox2hjaQ3zzhL6NlmrcThjtAaQNusfON9FGxsTqxoiFkzAfLP61KG8uoUsJqP0DtNMEF5EK
lDEbJp6hcV3jUf+YOX631pK2qGYn31dW0M2kwxQsgzXaH1bxg+Wv1w9kUc0kZKXEaMF7WnHnZtGL
qWkNKAAIdlj/mhpfigbFhrXm+jU5ysFbIwLgNNIhBx4udfp90z9E7rNYY71aVGgKEAscN0I7tQyk
ZTwHAA6tw5z6qP5wcah0v87eNRaItTHeRS9zIksxUb1MTS9m2Ltodnd1KTb9kN8N3L09LpFok/9b
kmKjlahLNzWwJC3au7XtT9Wmy9Yg7ZXzkQyR6JKDiaARWAJyKe6sA7/VXI+S99QdwZcwvhYifYnt
fON59W15+gtR6rYNMQVsa5aEjWOCrPt7Yu6c6MbBtD9C8MRGPRD0UdJEzy3fmQWJRy6iFw64a7s4
MDSnXrccxTIvJCiWo0WTHdWoZbwMfTjM28z98n/7vmIxXZtnSUHxffK7zDb2cNslfPHzpSGd3C8z
oWVXtfh8Fb11cWDVK61LSwp1egDKE4vyjJDS1aOXkT7wYt53VhTk2bGwihV1kvtwcoX9ZyHSyaNx
F36eKOpURVldGm4UvdjRk+bdjXq2cXsdvJovkbUW/C7KgkZhkAG+BXjq55uWmhOphtbSsKjkyUvQ
WVYf6w6MpEzfGs5KHmdxB5HKRS8yshIXj9S6KYgHpl/thWXTFmW6bW1F7wnTfo1xs7+ua/+PtC/r
bVxXuv1FBDQPr7I8xEnaSjq9u7NfhB4lUhNFTZR+/beUi3vapgULycY56JdsqEyySBarVq21aAqp
HPTw+mh8Ukt1tK+7kuLcPBUN3ZjJg9GMW1RYc7pGkrVmaP77mdcNNogezQmGjPxIjTLI27vKbjdy
jXpcOZrfnAJt8CDIBg3addcox61v+f0QnyaS3vGCPSbAxjRjsrJEasPTlR3FIdAGYtux38UnJDRe
0ox+H6gnAJv0t2YxPRJqbCq3gUCluWvRhtKaa3jdJYfEuiHUBNcVaFeU8CCxSV6iYg75+KwPSj4E
hOM5Rr7k/SEvP992kreGEHWnnRtTBlvNLTUG5AtPSel0u9yyEiAm3F+ceR1kcnu6r9E/vTFrilq1
qXMeoHAtD76Yjy94VGD00LgYUFfYuqNR/aKp+5XoxT1YSSAoPTUPsWNAzWzMjQdbb/NQxCbbtTmx
0VXgFphIzQe1lgPe4Kn1w8K2OIRwyuTZybL4jjfCvy9GJFd8dBsFaNxAyTlr4oPQ4g6a3Vb8KS2Z
v4lH3b/3k+I7z6S4nzo0MEztxPaDBKF7JrPhri6t6tPo9M02LltjgzJi/Ciy/I/s6K6jXVcE6GiC
Ihpz+k+kbfhGZCOSKwZIBseyae+Mzg80G832owQ84p5Nfr9J/dEEIiW1dwmoyreVlRSHrKffRoKW
OJTi8IOd6QeUvkVQ0JGc4pJqu2my0FDRDOnemgqOEqkc/tgUAl+3l/XqHkP7sQZkGUAfSFNdEduj
gd9O/KLIUKsKTPupXIMYLn0fjF+ARYHl8xpDVlRTWk6Zn0UWYr7TlK1UBa5OlLl72pyziz4wuADj
XZ4ovElrXyZGHgn7O1Qbh51v7Jz45fYcXe/z2Qraz5FOh6om0OuXVvJsiI16hJXRqgPxWbLQYfd5
AoHxkBA9GNopGJHFNd/Zg4HOAtj1AAAGzQLwBmryFDgV3QZZHuxie7wM4u72uJbW5q1jco7+rnkT
47x0ZCmGPGJJJNmO0h/v/j5OYSRYsfD4rVevo8QGX6lJaRR3z9ZrXa/Q/C38/IvPK6dflo2gRPTx
+ZQHzKJhKtdEU67uEbB+nQ1APV+romz1ISdp5MTWsRHaZzkwFtjinX0R8zqD3WRmQkRYMZeqL/3L
ACiiKa2CRloDijTvd9s/UL6y2ItjObMx3yVnd2/Berec8opGrUTSuy8Dh0KFul/J1S6uCVrAMRAD
wCKVSoELhw66zmhU1xNuohetWglcrzb8THiMcwR1dUwb/r0cBtTqS8aIh7i7D6zpaQdivxWQ98JE
oU0R/Mc6Xg4zSOXSghnjGulaHMMeiYb+X85/F93KXbowSxcm5r+frQXxMkM0+kROeQ76+4CvZeXX
vj8P8ez71ugAgWDj++SzvK9WKvCLH4cm74xuAOZIPXJbZpEReB1y0mjaBVPuPhJPrEyQWjaadwRi
eRzpaMgHi7aKMZjixshbjnPJksUQ1C6k79DtEx89dN7u0EmcfsdVmAde2/JNVbBxV2qG2GcaYxtb
5/Snxls9NMF6u7UnHBQBqcF/e/t0uwq+lJ+oPKHMHtla0eRJ1Pv1z5o17bbuxieX6I9TLTYUCODb
9pbn/e+UKFcd8LfxpGc0iVyabsEdsqHDz9sWFkdkI/UL/AggLOo1Z3BGHJ4ScnKcr6MPspri3taT
cOLPvvx229TiYEDrgkhMR5eOigNLBosWkzckUczGL3lhfa7JsLttYnEf/zWhEr4ztO/anaMnYDx8
8Mt/iLPJ6Ucm7MyEcgNRtEyzodLgAl4WFM2vLu1CtwdR/jeKitsHhoPrAWRFeO4CW3S5p93W6WKt
bRIktcGIVh6N8U8b/7ltY9EBzmzMq3Z2bvA6Lm2z6hLcESQs0DqlDz8qwYOmv5fmO1XE/98Wx02B
Fkrgta+CG+j/UsQM2OJktMPE+HcojF2txR+YNnRPQesQHELADyuvFnOkXuFleLN7Otkn8s7O9uD/
2N+etyVXOzeirM2U0NSaz8WTAI02cB8/Giq/azJ9/xWOrfJ3LMryENpPwLMhJcC9L2MWVdOn4gNR
wrwbQa/oAuR1Rc/eIztncOmSU897thlJd9Blz1ASW1v9pQMAfFsAXiC7CfyxekWZiQQeXeCs2Uv7
n1JfucSvwgQczjq4DUB4aqL6roYJHESULe1wlPWj/wnV8kNCzSMd01AbrM0HFh+QXNzoaMXAK+Fy
08xs7LKPHdyH+quT/ordQypXEg2L/oVOaTzUNG1+g1+aSEk1tqkhcBtm+5iij2GbrHHELJpAx/Rc
lQOE1VKOsrrWLRDRmOTUcJbejYmQe6eX8b5s6rXk7HwxXiQSEFND6w73NYIsIM+VCcs9ORhtNeon
vRs/Z35hQ8om+TaV9DNO7N9iQmJNevoaHGPRKjocTMBOoQikgj5KFCMnG7p+J96l20Tbs1IGdv0P
gx7EdD+la8x1C0cpQExznWtmk4LO6uWS2V6ckL7ytVNc/UlKNxCQ9hv8LjDd+xrNz7ddcL76r2YU
KHuoOwK8cMXCGEMYzOlYqZ8ylKbvXRNpvJH2+U7oNQsswrZj6dpbEKRQ6KS5a2W2BdcB+fmcEMW8
XvcRAGsvhixh+qnX241mfBPiOUbD3e0hqqjT+boACwr0SOYaBeCfioMmjKc+bXT95BlPKZR3u+Fo
VFqQ9DvmggV2iyDaX9OMefN6ZWJRSEbqAjHoDKtRTqk2RlItR9v6yarQHivdCoLYJgHfN7Cbh0Jr
zLAr9C/ZVIg+cMXU7Pu2LTfT1Da/PeHJ0KGV/snnqQh8DrGZTHPavSFS8dqbTfu5FGIKzHrMHoca
1F+4pYxno57KnZ4gstbGAo5aS/okRudVjnVxkK40NprW9Tukw4qNy8c+D6ucVltHaFDtmDK5berR
pEHuQzhY4ig5xRNxPnfQvtnUOtdfbq/KwjF7MT/z388ChqQ1tbSxWvsEVEjY6Lu0AlkawhP//Wcs
HpMzwzdySXhZKrsp7yy/kkL3TrZ3qIDcxmtgjQB/YSgXJpRwniMkLvIKJpDQMfuNI4/peEd+vXu+
oAaCCgIyYia4TJSjj008ywbaeycv+2zpB5DzQlcY/rGyWRbOgwszSqDQ1inUlHKYyaEQiGypbv5O
h1DWJ87HoKhfvTWpXBXyPu/OC4vKRskNIMGAJPROce5vptaDyoe+tWO6bf0qiAv0F+1M5KgN/Ycs
QEX5/sAIrJf4H7iMZt0HxT1k7SbcILl3qql9L2vnPqbNy+DR8PbqLZ1BoNFD2wokbHBFqoCCVIxW
5hIOiu662vhyG9dNQCBvYoOL2km/G9mxtOyg+MABe2FWiWGLbGIiG4R3cquXXuxZClz9+yOMCxOK
Y9KJEop2HO9UJNVPc8x+9JJuJdhtbs/g0iY7n0DFMbuiAVt/ggk05dcqP9RzslzbD+b2tpmFGwm5
G9zoWCq0YKgpCpcavOGj4Z7Q6xRw47mnL7lnfWAsYAvEoYF81/VrWcMx7qIJ0j1ZvbktR39jTsaG
F9+bNULvN25+5RbC1YNkL5of0WWsurddmV3JtMQ9DU3RohvRczd8mvovZuGn29Gh4ptrUbKLdW0M
WkmHnR3HyYGVtb8fmwKASQwg3cWEmEfQN9V3JRArm8502RZQt+zIIJxxdGidImFnGZvJMMdX26nk
xqmBGaUtjo5ONujcrT0AMHttABitspl4bvvJ+c3yqr6X0C/Y4YmY7RpuIUPhMjtsuth7SCkZQ9uj
YscqV37SJ0bvRp/NbBwd/dSORoLMDXgWeeOQRya6NQDNgsPhuHUQFIFLD4hfNWpwU/BTxyaNbHtC
lPAna+udRe4FCje3XW7JEBL1kNREbDuHKJc3oSFcLNIEQ6b+o8yPFf0p+tBtmxUz8wZRXOEtyntr
sbimWNQ6kRTWpNNoMMYw9tOgKqr3+zVMIJqbexR04AAvRzLpudDA+5RGFOW1wNH4wWPlF9MlB8LX
cCcLG/XClnLsGGNNwTEAW3lv+IEPSuwNHwnQYHY8rZwJC/H/xSZSFsiCot1ECLZrPXyxxN5qHoRj
Bl1z5NPTUOze7Q2ghvLNty6lmSPmcg6rDA1SiPCcU8+qgBaHovoOVw8G/fm2nQV3AMwJ6ACE/ahz
qwUi9D4KxhrLOU12tUn1f1HJW/GGJQsWvj0LhwAur3pDYXeMjV3indKN6NLAX30oLbgAEo4m6OXA
o6OBY+Byqoq4AzakSnF354GVhSw7aN4HVuPcxLx3z6JU0884sWYTjf6UJYGrbWL2kHx7/1LMjaag
DUYP6FVCw87ZaE1Mc0/CfiZx9M6+m7cAC+QGM9IF/7+KgAeD4rLrG7iviVgj+5SQNdnkhRcr+v9B
owCqEbT3qSmTHiTEDAib+ORBWIX3/S8cqHcV8GwmZHwDwduVVVmzp2zIti+0rrEA0iB598kU1r5M
ukNioBgf+8eqbVcqU0t+BgQ/aHDnvmN49KUTMI01tpQtgEL+aSC/++5B9h8Ios5NKNFNij4Xt9Bg
ovUfTf05b58rbwVXtbQdZ7DHnDfH2awuksWo5/g1jU9U1v8ygmokCOwPtz15qfgysw5pM/E65kot
e0L4uJlKx0eNzZv0wCqCVD+gVOikASvZgYjqCLW9u4qyfaxnOLD9O4e0286Nv+a5tb/9YxYHjJrE
W/4W3cLzU+ds7w6lqfVmlQMUkeppULL8a9OUK5fqkmugOdiwZoZShFjKjUdaUSdWacATbQItRF7v
6s6SYLJY6wRbNAT+IyRxAdbBW/ZyMGkruUdTCQdxi8dON3d6ln9yprWnrGHMJ5oSJoCm5a8hJexB
e6CevOEf/d6k9zVnzs7waL7Ph/gr8rvTTgOihBFhPkqT1LtpNOO7tuv5doptZ1emjdh6dt2Ek97X
QcczPIkt+6cJ0Mw+H+vkWE5uF7YxADvEiIutA0bN7VDIau8mnjcEnSCwxR3/1R6goJSXfhGmUFq5
nxBQ73NXo1s+diIQbS7C2qDNJq/1EngZoHhKv+/vcyrpnd/6UGURHjAXblw5IVCdYtPT0d6VvCqP
bWL6O4tO4OeoJchnOrsMCPoFdw1apPZZhQMyYc1w0FIgs1FRnr54I0RKqn7I9lJQ+8B0Pd44GuA7
Q9Nqz5aLjPeEUqLTgHOZQ2JVixPjzrSnL+ASABVH75fbyZ2mfVNYr66T/5gyy90Zkjj3Sc4eLLTD
5HjkbkltFidaopl3GGS+MesBugXcRJvylKCwPzJA3accDGVeYgVel4zPWo3gm+fQcRScxaHjTvgD
0trbMkVFqTPS6otdpiLswNESol8x34uusjakMuXG1az2E6Gms7dI52w7T0sOtqxkSIXtB07PX8BS
N+ig2dONLZIohbEZWmCjUbwCgqrhyPAnNHl0M07DmsopkGgrDXJz+l2PaCAXna5th8qoT74hWjSq
4P0ALGb3qS8rbWvJMQ9HM823RmH1981AQUnldD1+ZPxvJxzjSwzO9qMv3MHfjBnpv7cQXbXDkph5
aOfxF7/NygBE/DPZfven6HsZuL5e/Ek68t0YRPk45Xi/tH5Jn7uRsKDpBihNxDEYfqxW26ARNvvm
+btUPw7xZ1l6fpSSwtlPEJfHbx3de16izzJJ6nyT+MB7hVUHvsGspMVjkWrTpu+4H4wNb0OjLPiX
1HDraPJyOCNcqbyT2DWBNkgNOQyKV4rOeOASYQCwBZWbnUY18GSI7NXK2z+uEMUnr+vMDYoSxh+r
TrydBc3JPRD8w4PPTOiOCovvJPD8Yd6WY5BbbnPK6xaMSUbCd2Xd9Eda5iAVBx4OnUBNR0IXN/F9
Yw/OEQUzDFQWNMy1/Pcg4m7fDyl9IozSDZicky+GM6AfyGc9ardJ0mt3bpWN+4KLOjATPT3qjPgH
Ay0FEChO07si1r191egyrPSh39ZcWMDoNuhtKof0jpoN3/fTn74zNin8tkGJLTQtvtaMuXDAg50D
BCkGinNIzStnoju5sTCmhkXC2gIyYm1v3x8LR+7F55WTUOtIn2qxYHgwxTvfYp+Yp92BQHzlXl44
cC/MKFdInPZNOyQti5op8OJ/Od2lfBfHKzHmmhUlhqEjVsuPawad6aPN74j1UjVbZ430eW3KlDAG
JCAub32sCM3iADSaG2o9NP5K9LeUMcSMzcAwA3VGKPBc3oVVAzwpOuRZNIJjBDug9H4ZFBk06PiO
j12FFCw2TJbs/MIqNqwrtNCSPguLJFtDXy174N9forgIyKVJUqX4JW4cmuMW7GW3XXDt+4pvtGkK
wJKrscgYt044rtE4LcTRHlIc4FHBMxBJcmW5hiEjEKrCcsnmqcgeje45ziKT3rXJWviyOJAzS7Pj
nMViIFXUm6nuWWSR3wAHTOX3D0zU2fdn9z/7viiIMyUCm8gXpQhiy0IzPg7M20YWcuOYLpSroIzn
4tGprPbYky4GhT+DuAKuL7lJyY8J8qRz00CT9EFX/GrYismFFZoRkLaLIxJyc6oKgoZm0AEq1PGp
ggpnUPAOFIFlusN//KeK2wdH9L9uj3GeKDX8m5sh5rY0bC01YSiTzgRtZBOfaukf0K6bB5VsDpWI
EfgYa/miBa+Ym87fesjmKVUOJQhPeZXhAxeeJiEuHr7WMLT4fVRQgSEGrQ0eppde0QlmlIyilaSw
uq0h9KdmpvS8PWELR56N1zWehSguociueLZbZp7wG+qcsnyv0X3JtmRNWWjNhOLcfd1lxB5hAsIo
XmkERkKC8t1tPUh2gvgDrQ/wMmSM57k820E54mTdTCl2UMCdo2Arb+iFpcACz/0oSGyhS14dg4G3
3pjZ2DsQRQqdd/dU4dcDHYOuYzDHAZGsHJRE0+dmtwkXT9EEg4ui6fhye52XBoCHF3rCAA7BGJT5
KaBO46Qj0qdNshHpxutWdvra9xU/kjpvGxw8NHK/Mmsn1xgCFw4S4INn4gptZj9SkRM8EXj1UWB4
ue0fqf9PJn8w0IW0LqrP7c8PTNWZLWWqEM/bpQ9e4EjuRuuzpj3f/vziUGbyf1D0Yzwq/kd6xPOc
sWIRNImf0AKCfy1a7ZDdCsu1I3/NluK2tIRoxoAnWmQWRQoJePZt6jUA9kC7sjHQ/Y8OUevr7eEt
7HYoVsw4mjmfcAUKItqYmO3IWJSWdK+Bt4ZWRxq/3jay5G1zvg6UnTi24BSXuz12zVHrERRFlv8J
9Gb5WhvVPC/KNeIBdIHEMvpCzCtCEcOnJkMeikWxcAOJN2Sr/dTjYRv770drXRhSNj70yTwv59j4
pv7L876VxApi8WJXKwjaBT+4MKPcVEUp9JKWCMTo9G+FJh7euAGKD9AsfWqMlVhmwQEubCnbh3g8
zTLdYFHHIzPe9zyiw/728i+aABL0rRsRO0hJoFpp2loGx/Jn9FtrbRmiS23FjRc9ACgtkBbNKo9q
wRu0SE6J1wB2aZZD5jctWPqSmix9rhuqhbXJtZUU6tKzwNdNT0e3vo6WHrUcQHKWtHbapxHCitBH
lESr6bfXkKNRVqGdpn+MRttKlEKC2PW3faz9zqx45UcsTOzFb1DOCygYTmT0UJXqdTB8itLbNrR8
wgv+A2/fC0Ozw55d11MzMS+uNPSXeM5D3iJ6msCWtL3tJgunBASt0UGEAgvyqGo/Q9nkBUQwrDQS
3abZAJrx3z6vOLrrjDJJYgflQi/UcaX++MDnEcmgMgE/vFJo1v1OaEYi0qiQDTR4bPowJD5ZGcOC
m78J5f5/I8oYulLU+jB0aaTVkWl+Tx1zbxjFRjc+3x7MomPhFTDXiOaklmKnSsfCbmY7vns3tnuk
VpCtWcNYLK03UJVYaeDxkAJWjLjU88u2ztDoY/5B6T7RVlrulgaBBAmkS1FTM67UUofO503OPCx4
ua3y0K+2+VqtdnEIZyaUgzotiylvc5jw6y1YQdzw/csAXAj4nXFOABOgbDtk4gyejIiSucOCwtaD
sd0W1UquZuGdCWGTv0aU07nS8o4NDiIAPMvtJtLokUC1hx+y/HtX/2j7lWa45VX5a055JbVZ3SQs
gblKe4lTGrj63jZXklzLy/I/G2q8UVayyDQUnKE7dZe5+zWW+ZUZU7EaBZlKr+qxLNLWw5HIw0jl
oda6rZd3j41VPIvB2iFdvrL554VQopzzhVKrP7wG1rmRGcySfxMoq7EYcsYRK4c9hGADIHj/k/O9
Ucafnfn+MHaOVmASE8hwVgQ8ZpDBitHA2K081lY8wlDOgaGLJe5PGHKqX3H65HjIiMvD7cEsHZxn
Tq5G8W4C9nehp0jeJltKDzV/9OugXqvfL/odcPRz7XumtJxHejZlLKHUcaFaG5GC7uOMhe0Hetog
b/fXgnLj68RE9h8gq8iteDC8oo0juD1Ra0NQjhxnFJnnEThZm53KQ5984GIB9huKcG9IJ1tZa7C+
IffsEMCCLEjUyqd6/FrG74+eZwnA/9lQViHJi6KVXkyhpFZtoCI92S9Nt9MmNEL/uT1Z82Rc7cgz
S8pqmG6TDHaVIE4ftu0kAg4SAEPvNwxlmiaddretLS/N33EpS+Oz1jGTBnNHIBuqB5KunC/zr701
GuUiALrXhiquh4e0/sDiHx77p8q8oM9+3h7GohkbiAAcZoDCOublJqm7zqvdSSLLXPjRkFb3FTWC
mkwbllkrb5vF9QH989x+DhCsmqep+mLM286nkRiKCfV/o33oWxTLLQgj3PciQckMrV0r07i4TOgi
h3AccEhXacCsai0GNUoaeSmUfIqRDIFVrr14F43gLQ2wIJqLrxi0ZY5+eCS4aGTVP1hcIkG3Es4u
HspnBhRnQNtxBT5yg0Y0cQ+VBySx73y202R72xmWx4E2Lh05iGvGWZrnAnQnOG7YsNNQ4Czv/tv3
Z/tnJ7IAlWU1xrhbsn9qVBPXeGIWf76HNiR3FnC6Io1tUheaek2B2lD21Wr3CM8+8PPPvq/kGySK
jllL8KzNpk3SP2Ec/+37yl40ZMMdL61Z5A2hX2zXnlyLW90DuhCcR0C8q+1goO91KzD2IMs7/TLA
si5L4LOcr+WkrczTorci0MdjwsK+U+nh/AYs9gigcS3qTgB4BzrV9Y09DOHt6VoaDxAi6AUDAG2m
zL/0Jt7JIc6KAVlZd9bH+VmAI2ayww4Sl7cN6UsDMsHfpCH1ixYMVVnbZJwbCRiYI5H2+zQuX0iD
XqmesCKIdWAfqhqa3mkflul+yMHo5o9BXbiPWSz3VW3t3fTb7R+05OiWjuYJEA3MhJtKMSpJkJcs
PVTUxuHw2g4r0dna1xU3N8ta9H2MK6H9Zo6hudaStTSZ5z9e8XJrJFwk2YisXborm3AsT2b7ent+
ljwDhU1wSAPuAqJWxTMmbyyGoUbM4WdWwF/c+67YSLGGfJwPXfWGRuMcBJCALdGvkI9Zpcm2dbGf
4gSil/anFi2c2WGonrnvg+Bgrdi0uCxn5pQ7QDhCjmB3Y5FOv+ABqrfPtydtnpSr4UC+A/k6VP9s
tZjlp46T0dhLokkzIYI1jGEaj2PQmMORt1boIyOZxN1r16/521JcAAYxHEzYxMhxzA5zdisMRCPM
10Hth9t1VwwyNCtjJw33YBjtZzGs0byumZud58zcZBTS4yXMQUs44IPcZQ4JUfXZ2MV4As7uA6cU
eEeAVDZBKmarMXbWcxr3E02BJGGvtZkBP5qhXkECu1tjf13aWShTQfLTB9ITjVWXI6NEDHbbNylo
LMO+3oOgCkig206yYkJVuNA4RE1bF3k1Xr7q1T9N8lP6v26bWPLzmS/JB3YcUFL1sG0zu7DBkEmj
sb7Pmm+p/8/t7y8NAQVhpHBmlhb0XVzOkqRpkXg2zaKyxvvAkveW/sy9NXDo0ihQZNEspOtsUNoo
hyi8DFkiL8siO/5RJt/kuL89irXvK6doyQmDv4KAyxI7gIcysZLMXjpCz3//bP9sl+SeZsamje83
/mdgC7X0j6b9dLKVx+HaKJStj+5ML2nTMouG5jQ+2O3KIJZO6PNBKFs96TJWoHiHQbQPA6FBzX7n
FfCd3T1aUzhZe62vzZniWWTkvWu0MCe7DXSQq/jZHveraY01K8o9AJGQUY+h1AO17SZgzWtqecEE
CO2aLsDa2iinieN2qaANRuPxP2Iq0Yb+etuF31LK6o1ztjzqYVJqM3awyrMoc/1D299n/j2J70j8
paK/mCY3ffncip+mf9fpOxMCVv3aJlqZyjcCtzMn1106tTnDD4j5ZpRhkh6SCV3Ud7fHuTiRIGTD
cYbLFdKul1spzV2DDEYFdJW9twBHWfn80n0G/s3/fV4JBovGF7UByGaEbiFm77LfUL+I9T1NV5br
ehhA24EXF3ikmYVKhdSno58X/YSyLt7UgYUMZ78SZl+vBlpxURgGOTYYOPEKvZwnnDfSTb02j9CH
GQz0G6iRhHaU+RpX/fUFAN0JkIHBEFBjV9FhNTLU6VzQ43H+2o/Pwjwaa2o6SyYsC00dMz0ico/z
XJ45lgUk5KCJnkYladEZwIO1zumlxTg3oBycgzWWZlXCQFW0AfAI7WqP3YIFJEzAXgDMiw2aP2U1
mO71LWRFi+h+5F/E8HJ7TyxMECAcqJgAkoJXosobgtzs4NeEYK0hYNWSEpSVeeCXa5XS6wsADgVW
GgdpGVB4qCUbJ6mdKbPTHIXoJ2iRAoz9lNMniUC9aI5W++73+6U15WQmpSNs4cFadrA/0bXu/IUF
MZ2ZOk3H7kCyTrldpOEXsk4gT0CYF8hnrx1W9t+aAeXno8MBeMMWBjwWglBQrsnaLuzviwH4l5ui
JNLVJo7vl/ybtI9DsWnlkdmfb3vWkhXo0aKPEuhBtG4qO4My2dZ+xeoIcQs/9OadSA7ZmiDX0lTh
2Y3DEP8gwFPWggs91n3q8sj+Wfv/WGuKLwu7Az//7+eVlegGqlVSd3jE835TNZDrDr142tyeqEUj
UIi3IMgFWJt6+7oumSi3GMj1u6NI/aBDnyYdVwK8RSNg7TGAncUD761H/ewghJwGJWkF6QZXjPKQ
0bx/tSjrvlhD7Ye3x7O0JiBugqI0GrKAAlMWvuC1bTMKVYoqu4+gC3H760sDOf/67HZnAymcKYf6
CL7e2kdBeWBqPBDDSqV0yXdBVgJwO9rnwBWh7JBMz9Oq4FiSKpFAYt6NY1Shg2VaWZSFmUKBH3OE
0xcYsDfK5rOx2GSMXRecCpGlPUGSOXv/Qlx8XglICC5e0uT4PCRBbUiRrBxTCysBBAFyi2hohJ6u
mi4AZY3r1tKsop6gG6cGXN1GNTH0J71diawWLdkg0kXGdDalXIG2xgrbZFCshM8FGWjN9Z5uBpB2
3HateVUvw+AZZ/PXzLxcZ8sRIwrtYxNmMv5PLSDjlviBYZ9iiLyRyCTtZhh/3ra4ODB/rlbggQ1p
duPSYt2UZZtMFpZeFoE0w7GCzO3KObzoZGc2lMlre5xhxWyDil9gbw9b7/ftQSxsljkbBoAPZFqA
Wp4HeTZtHnHKLB+mJDL4wzQ9k7Lb0646aFCTv21oaSTnhpSt7xbMI8BqgkZtQzP0skFn/baBheV4
ky0Etxk6wRFDXI6kd3OOLtOZOtZ41dxda95Za3iohcmyseURugNGdM0sAGZyiadpT06G/9liYFV3
frRuHUxrMugLc3VhR5kr9GP6RdfAjuUMQZW/1muEc9evHUTUJtDe6GKeKS2Vq7FM6AgoVJIAbFFj
p3jQAzKCBvr2APoFpng/P8elOeVERvUwzkoO1tos+yrsRz/eNum+tMLbDrDAEDS/E1CzmtEEoEtQ
PKCtGkurjRQMmjqY+AXaS4udDiGKln+R7jcXnOFZ+RJzueJ4i6sFcoY3hiygJ5U9mgH5g/QuTyI0
dhavkv3Hz8/mz3boZHSFX/sZeE6zZkONuVd15YSeV1s5OjFvfwegnAGNrWW+L8BwiH62PHSqPaFf
tRStx9t4c3uJFveojS4G9BuipqA2tyOKyVhOwdWZF9qzTvz0DnyEzZ1efqBICl84s2RczpoJAUiZ
z3IhngD51SbnK5HM4qLjoLHBNgHqDPVNZIIksbMHEKiKn5rcU77iy0sThScjEtAect5XpJPjIKrU
ykDlLZP+tW2rbWb69/D898cwuJL/mlHOgbYYrBYakmAMJ8ZrT63PY/eR3QGUkoZbEsErqPwuFyJ2
7UZ0ZUujpLofxUHub3vU0klmzGq4CI6R7FCDvaYzWVWZdhqV7sy2aISC+dABPFYpvdPNldt4cVX+
GlM59S2t4n5ZuYCqTtk2TeyvEOII+sH6fXtMS76FlLoBngkEy656OoM8QK9yF2b69vibaSu7ffnr
mC+gboEnUitUXsJNtB0Dkjw6YdM/kvfz9s/Usn+/r1xehmxLvLuAq7baZ98Ve5BmbMAosHIqLi3F
uRXl7Vgm0Ou2NIzCrl52JP3quCsGlhxrVnI1QMaBlqurMpBG+76psDVcA63YAmzccfHcavKO+WSb
EraWZFlaFnDL2MjkIK2GSOlynwylz003xj5BuBZ86vCUvO1US+OBFhe+DEYh96ogpBVablF0DkSy
PTr9oweGdjR6+CH9ddvO0sLgUJwD8flSUUlS7G7Krc6oYccrWOB06cEg/NGz14hsF+cLAoo6clLI
UajaUwTEOELWmC/+kPVeACXplQlbNgA2HlAE4OhSSWQrH0grrkuwl4l06znbnq2RFy+Fk0hQzFxf
8yNCZcWZoLTsjp7E2SVIyIY46KynbkhD8AOsjGXZEmI9KLUgOFb7bpNG9yAOPyLeg5aNWwQ9BE15
IJ2V633NjHHpw5OVZ4nnwkwyoO4A7FMNfHfVNHtP/nPbyxZee6gC4NXtz4xsVygcDiolQ07tHMAG
rXmwh52lP6DJzOnw4t/EYuW2XxChQTBxZk+5xaoYJNAgi0iiEYFyCaCKKXZoWC0DusvBYxZSYP2q
D2QYLowqYbPm1ClLgceMzHzD85DwFa9Y2qou6OxnQhxoHKo3gQ5iLlOvoAPg+4+0hwJufZ969X80
MvvMWfjaa6PDctAzRFP90rsCUkx37rj2+F/aq0gjAqKM9nIPkcClEdM35JC5eFxWzmvbP4/W4ba7
Lc6UDwn5GdMB5Q3FsTsIkFY+BKOizqSnTo53XTlEPdRJbptZaMBCCkPDEQ1edjzPHGWyyGjUXssB
DOg4aYKkjY9JHe9MkkE2Xm7Gca7mWZuq7wIIbWy6eAid/P1kZ5e/QblZHYParLLrNCL+ztPu/4+0
71qSGweW/SJG0JtXku3H9MxIGo1eGLJ0IEEDgubrb1Jxzqobg9sI6ezGah8U0UW4QqEqK3PmqgKv
7Ca6HKRwljLbyYPOwiD5eIJis2bXW29xY+iHhLau2H2yjeEbOh4b2N8IEYUn4TA1HgRuPYTpbL+U
B08RS8n2BWgaIXIJWpn3kLb1tvWR20rPtVE9jZN7r5njU4+Oidv7QjoKvATAj6UjyyX25bULwnID
oENIQ8z9tiw075fZObnqpSlzqmAww9sMed/3+XjIjUzgNUAs3dkI2aixq5tDQLIwBflY5oyxQ18G
RxVnye6MS6PCbtCYWTGTGdnZX1mt6gzwv7c2S6JMV+0F2WIh07UOEG4CAONrJ9FXSQ2qEQB7Rp/e
ZxpKZgHNozwYvv/9al3YCYRKNfrsl8HiaDSD0EqcTkacqVgZpNdRANIEJOoNUJmJlRPH0KbE7Jfs
POnuqVmal6TyH+tBC3WentG8/yHpW2BF3XNZDrFWtJvbI5TOJDLfCF5wqADau55J3edzopfJumbZ
A2qPZ56ku8S3/uWCAo2mt6IQUWAR3SEakydgYMfsbDUzyly/JvbTa1SJSclgsKvBRwDMF0rm4t1B
i5TbZkfQWmFCXNTRDks/7rRyUrgKyT6HGdeF9gKCE3B1XM9ZCnKqyjIxZ/nkoZg9gdjHjVLtKR1+
/PXigOgE7D1QrrPX0vy1Id5kY04Z9MzMrjik3Noxw4nM3lVUWSQ+CUE3MADgBlnViwUzlWGDbgF0
F2fN36fZTlWal67Kn58X2frMbCqYOeP51WgghJsZqBa/c9NQXA8qK8L1UAPfmuYlVOx6p0dkEoQa
EmBzrYqBZJlJcOeDQRR6FIBKiK3cWgeqswlZ13MxvAYa2bY8iYjdxIWzhBy0h0b5YphtaOdPt/eC
5Kq9sivELSkNRsdhWCQH3XQZzUAN9zGhh3oB01ymuj5kO8LC4ECKgJ3+7oU582nRWj5qjyj3fCFV
HfX5+PHvxwOAKwil8Se6qYVDNDB3NF0b2moG+9wN3UYH4C34Blx5rBFFp63kvHroSVtfzEiQeeJ5
bb2OAhveptBnRJTvQ4wr2SwD2uyWfyghr07UBegTTf5osrs+sHZqIxdPkcqo5n5TLsZ+AJgmaJ3N
7bn7nYcW0rxXdoSbtnbZ0NDUAup01u4TzYnartpOer/L22dwv+wsg0R2MkQcXV4oO+17v4kmqmoD
WP3Cra8Q/AYroHMFnj7cjswKbUajqkTFfDqVy2uQjGGpgwpqeb499HVkN2yK2LGiNypArhDYeG6P
TMFD6hfRNLD7oTN3Dh3PLlMkCiVHwUOUAS4gOMf3Mn1jXbSsbtBDjR0Wl00f96oHsMKCOKShLSxu
sQDBTH4PEHPosp//MGeANQCmBnpWvHyud+VcWs2ILE96NmrQJMYz5FCMOCg/tONu/AegF4oBf2yt
g714IzZjAO1AC1JuybxJrZNHXuxJkemWeEKYQDoVwkcIJsTa0GSi9JAFDp6h48kotqS8B7e6/eip
ilDSdbmwI0ybNhipnaxlTit4WhpIEny7vSyqcQhTBVlwCroz/H6Xbzxz37kRGHn5z+Dv2Y7Wng/8
t0LLUNQSbsZW6zQIQ1V42bheuvfn5FMz2R9zbrNwnJl9KEDbp7iMZUPDEwfCk7gisViCyVGv/cab
EMAGTp0++HOQxhl81spH20YFX4JtMJb01+35lEQAHu6TQDdQPXivudb1ttlDsQVGISDXdN9QWvyW
pIq7RGoECSSk8hGz44/r/d0bUGcBW2t61vtvLNDCYvoIIiTF9Ml2HtiC1r40JL9wbV0bceqJuf2M
501S9OHkNKHq/SRdHzxoV9YohMliEFP7Xq8BYJidaehNpzw42S0qLa9/H1ciywKwIfimARYR3xYe
RVsGLWq8LfS3ojtm7d83HCEZ8MeAyHkKZ2OPi14h/eD+yL1NWkVWCbKb0CTR5MS3d5d0TeA8UWjH
iEDacb0mQ0n6YGApXtTaUdv4/uH2z8v2FVq14d9R/3pf/GLQnxjq1tceWxf0OHODfhgQBt0NY6Jq
m5JFQxeWxMoXhMQtllJU8NeWvaV/4hWLIEUbEufv0Z9gwIdqDDqAAdcQXy9s1hOXz7gK/BTqTCDa
90/ZYtSKuFgWEFxYEW/PyiHBUK15G88nb6bFH+jg7E3beUlLf4/YMwrKH3+/VC6KSWsSyseTSTid
rcnabnZXeRa2qzIWpmZk2Yq5ky0SuuiQObRQFdFF7J670BJAL+AfzGEJDf2hMhBPeX3oG5vbg5EZ
QhUBdZHfioVibMA1MhYThaHEaY4JTZMws7UdKGXjlC7/UBjDtb2mOrApoOshOM80cDnoD9A2Sg0z
glCb9/fMqmuZ9Y+BdbQX0UeA9gWH62huHx1QN4OQmf+DG4AF8GrZQJtDQEDICC1Nmmg0tdH5WoDb
Wq9DxeaSrAdgAkDzrTpFaOUVRpA6C2M+X3Hs2UxChiNKTS/yUv6z67/eXnrZUxagyvVlhO2MCrIQ
v1dLUQ6JizpiwpM7v6M/nXaIMlDQo9lxn6bLmXfFMWjsDaNc9VyXvB0ubYteyCVTbqcUtheUW6zp
rgLOb9RPTBs3tfPWdnlkjQpPIfHgMIkU8trqtmZgrzcHQQ4kSAlSr20O+vp5N+lFdHtGJU4cVIzY
G0i7Y07Fw9TXYzAFSYdOPc+JEPSE9ujEJFDVS6Vm0KyxSmIi2hFzyKgJTrleLkhzWe7RGIzI95N9
ZgeKOFs2X6heIOO+KmJCxvZ6vgDQcKm2knBa3r5PwfiuiHIknht3HTDQvxNP754lVcubHrsSBZGy
ipx2l/A9yMK464cU7DGVo2K+kAQ9PpKCeJ/jPYdGaOHoWlXb631tlXiu0mguSlS0QcBi7r0s3Xfe
5vZWkB4u9IqsHekoy71jrqQs6doiaMuzTtNQg1BYRoIw4wbc0hiaIMEPBuib/Kwc1fPod7O78ERe
cZNrsiNATVU81khKellvoocQWDPvBNATCbOus0+MTFOIdE8Vu1bjoxxFaZQgvwiFiaEMuTPOR9+t
wD7n1ndJ3hVdyDKveAYvSY9mZzfYtNT/mXlzcxxGe9o0iF8VAaNsY69Q75VyDV5WjBhq0x8cv29K
3HrlB2rPwDLZuCaoCsgky5+gQew/Q2LQ4Ja0mUH1VZ5bN5hCqueHvs3vPLwkKYR7+R4Z0bturOMJ
chlGSreaQw49NNZu7xHZAQOKCknxlV8O/WrXB8yt25SDk6cCawHbjZm2z/6hAAiS3j8WzGsL3tQM
y+DBAqFhr58GlaqMbMEQASGc9PEPXkXXv291rUVw3KrzUC3HjnzwQQeRmt//YZrwfLCBKgd3hkiO
1RhmWVl+Up0dvjLxxESFc5E5IvBt/2dAuHPz1raypoQBoFC2Axk24wx1DJyWX6jbHMdOr8K50rL4
9rBkFWJkF9AEuYopoUgn+KMJGOTWLwICWlgaWUUQpS5Ip8qfTl6HzDtCUTngj65Ltl77IwfU57Z5
2dJdWhc230B47TiJh4az5i7pgk1lpVu/V4Et1lhY9EVgoUYVA0leiKutX3ERkAH36EOVIK2QQ+lD
e6j3UBg9JFkLnhBiHkbkBcq18m37x8Xkr/VsnvypuKdD+vP2aGVhle+vGOm1MRSu8fo7GMSGh6qs
sVFbNAnbQddstJQ1GxCiDWGWWlRxtCWzG+ioqiGUQ6H3nTa3VlcW6wNao8xbR8DuRbn3bPAPfz0o
uHdkPFZpZThu4XQHel1N84QLtC8AOAJOL2Qu1GKhYB1CBfK2LYmvurIlPHqgiOxUSeKXZ6Pa2kFY
morQSXIGMQywbKw5VgjxCbGoNaDRzpnQKlhYz7nhbJLmjpFfLbkfqi+QwVRYMyTh56U5MRZIhg4g
6QTmfPPJgI5lezDA6JqRe0eHvPR0n88QOfna+EM4zy8sfZ6nKa4hujt+5cmv2t1qwa9/mN8/4xeT
dNZgLRytvuQ88e3yZPDD7Z9XTO9vX3R5Di2I8XRaSUApokXB8sR8iCU9cfqcJp+I/uW2MQk9ECLG
i8EIm8WrjZ67QQ5rOfrIl89demrmL7r2s/FPfcJCLTkR2ocJMyNaPBJ2QHkmrG1FvC87g5dfsW7p
izG3BsIXXO3krPUvQxOSNFxU1BkSt4KBrikhdy05e+u0X5iYPRcCsj1WrXSGjbNoW0cn+zIwH4He
29+eVPlo/pgSDsgA9SlHr2BKJ6eq6CFMf2AqmiBJhIxkA2CSqF+h4CwmNwEha/LagbdufAiNuV+C
0Y/nOxL16dvtwci8CeJw/KCNhjvg1q/nrZw8XGg+rj5SbBvoVm1u/7xsWS5/XnCMmc1YZ1oYR1vs
cxLrPmhPATrY3bYiWxHAhXB962vXlVjBxKYImMXM8txksU4OYwcdZsX9qTIh7C8S9EtDKUzQ3I5J
ek/XWP4ftEmRY0LnABDk6IjSxe43vXVnezQ8PBjC3LtLyT9cHSumCjcvHkNI/VwvtuYXA9pQZwTb
zRBOD6CzUTwkpbOENwOwj3hFvmuAtIe+cFp9xLMhrSB1pEeE39muwpvIwjXEiGhLxLMblUAxJacb
Jp/rFLPUNP7dYOQHqgN77YC4Eaz+yKNFZqtBDjc1wqKtXzq3jkxIP97ecrKNDXoAqByB4dDF+bme
ytYeaTOOFYEcwqBvoV3mbCAuUO3LCgJlzOX1yz/YQ9QNICaeJ6DquLbH7aC2u4ZU5xwzOiMzs+PZ
ZxSqblsxZLcTgAb/mVmHfeFG1zYNK5hArVCM3t1YuaGfVg+kzDa17Z0y0LnoWRnXSA9l3nK0GvPA
a3DW2/yrw4o3ZpKHIW82jeXeu62viLFk+Cx07qBbG41o4OkUs71riszU54SckfX97raMIXJF5+sA
+ZBjWoLzg5d2Gbb6DLkbo7hz+3YHUmyu2H3Shb/4CuEuM/RkMSFpCIc5Q3j306JTyGr2YW9/VCzF
6nmFgB3DxfZeG2Gx6sJhzXA9N1brkLM1F/eaVu90YuysDJd2UTfQvcwe3Ml+7rz5sazqj+6sClTk
A/3Pvoi4I9kM7pYU9oPpxZqeUyvUO4iLKHaczGOgsIZbzlvPkui6c1q1LbPLGqNsI4s91Ohn1vPt
7blUGRGcd29DLVEneX3mzrea7TX+fTEVrlV2Ya8crqgTA9byrs7a9nPgpalbnU2U2/X2btaCSHen
vUaObecqxiM9CpfWhGsVTGqT3dZedfayLyjtoF0qi5AkD7mFbvMii9IOHMPV0bbv0VyrWDGZi7i0
bV27iKa1G70yYbsYnLCyX3iQRSCYDV0cvr74iNqc4lKRJfAAnP0zt8KR85AD0LPOr84Q591OPUg7
9RdjqjfD8OSvLeLtxrAhtDioVGdl28ZxzWClFtLRnizkVHhHU48sDDkbNHX41nEmX41BBdWVbRwk
/LFnkLlZGTuup3NsvL6ZU3jcduleFic4VbVxZLqLatbkHfJEhaWQ7p1Lg+uoL1x8D+pmOoId/Dx0
27wNQRi7WHHv7/ISZKghN5+Iu2cqPOg6CtGZrVf1Wu5EP7xYgLbcZRjBIwCwtRaVO2pubh9w6c8D
a7BeT4b5rhUnIHbamy7aiijYwKrmvu33tw3ItsKKzPydmkKyX1gl4rKALTkwjdx55vSg9c9JoYgo
ZGP47QVB6GggQbL644t1YZRNhW9B5cKsTxV/9XJFBCs7twhU1rvkt0ilEOknU27SjGMINcjEqO/E
zaA9IUGDboflbHV8Uy3V8+1Z+93CIS77pU3BTxUErHNtDtgs2Ny3pC4jsPDs0lXyty83JSh4U2S5
h4rE6HDa0jbbJm4eIyWMRDDeOn59bskSgXl76zN6V7HsDhQkh9ppYowmylj2o7DLTW4OJwaaNK1q
Y39gUHgPTlbiHVrb3ejVEt8ek3QnWPAGLl7W6IsRlgko7QV8u2tLIT8MdOPRXfX3XNRgjkB2Fc8W
eAQghq53AiLYwvHzBt29Q4wMj+YqTovUBVwYEEunJjqvUg6I7tl1/NCxDjMIaB1Gtq72RLxN3z8x
7XsHcjPdV82edBP+GZqY/bPMuUUTARDIgwYi/DbsvA/pdG76c0JZRFSso9IjdWFN2H5VMrpmagKF
XjH+wrI55mWpevJIUyyXkynch+4EYGJQoZiZuOW+7t2Qd05Yul2Y5/bBBadeWy+fAX/4aJvttqj8
J+Kg08ixomwCd+Dofrq9P1VjXv/+wo3wEvUif62tejlYKxnqSoviPpaegItZXf/+wgKdEo5uDBxq
A/pFc7Jf2LOlAner9olwylym5aY3YOUKyqPE/jCDqC4lh7nk25J+NwJFTKOaNOGm70vmNF6CA6EN
JwtSGUWrSMTJSoE403h1gw/md9X7etLSArS+C0S/zykk5nn3OSk+IJmgJw+T8VTzB9951pY+bMuP
vHmtSBsSurEhXG1bLCR8R8lng35jExS1FaVlY53Jdy764sMEZ5PPXpW2Mz6sdB84LWIfkPm0O+vz
weznuLEAaqfnwfy2ND/0+itvt1nyq+gPNX+7vW//P+fof2cIhI7XM4TO/9rICbweWYyo1dyHCfC+
MDfqrYO4ZGF62IOrJ7W7WJvYbmF9ZONzwTu9NxL9CF6nH7c/SDoxULVyAM5DdV98mfAZWmbNjEbi
fh5Cix3QarAftSTuHcXFLz1PF4bWs3BxnpZxsBdjQkOObc7HGnXpvu5Og1IiQHakgJVEBzlIyADO
EY7tVGhJlhHc/7PjROis690xapw0hKITKC3THUlUDdLSvXVpUjjFy5yl3dLB25OeR/mwDfwvE/LQ
LHgqcz2adPRplFk89Z+nfItuocjUpo07PvQU4XagkmCQPiOg8OWAWhk4q3coCiPQLNKsPUn18jo3
O8hMhtW4H5pHh+chb77a7PNUnm9vIpljubQpzIBrZsTgq2NxgnzfhNmS7W8bkK7qxaAEz1XTPjGW
EoNyxmaDdq+obt4CVwuXnsWG/TKku9v2ZM8VhJAgl7dQTHzHUMr6oZi8Gbuoa/Idb6d4TBwUaMZ7
d20bKU3F8OTz9585MVKxTF4MtokdBK6xBthyrhiO7Ox5IHbH+QZaCPwg12evLsH47+lwOibwvQ7f
OegCzuvt7TmTn4MLK0KIgL1sDwNwDeeGo/oxP9vuqa7KHRhopu6l5s928ZiYd1AmDb3mQwMO26R/
nti2qg63P0S6WS6+Y53tC08DLgxTSxi+gy931aegiHgf6tam8+9cTzVm1cwK7qYfdHMsCtjKsq8a
eeLOD/jPPP9czg0kAj+1zpnNO7f44rc77jXh2nhrq5gRpYEu5LWwwkh2A3QvTPzC6kWjIEc6W/WT
zj7qcx8VbF8UTggq4ShIoCrn2aHrPhWqcykDtuBRvzY6AVCCPJ5g2l+aJQeRHRqQyNhumG34z4zP
XwqnqUK01v903ZZs9MxIto7LCgCli1/5bHYvQ15/G4telUSRLj12OaoKqzixiHDxxgm0imvTWmd3
mzbVzxnULTW8wvKu3JKujAeuev1JSLQNTMEfm8LhghfugsZDgx7gmw8AOm14aW5I3W18fd5qjMd2
VTz2Vf91KpK9TvMYrjJuWH7HLTP+h51/8SnCarg+N+txfQnYsxeCXDvKV8G/LnRzshn9vd683rYn
3f0X9oSTZmi81rgJN6n38PvoL4d6zq/ZI19vm1GtqnDIfJ6NejGscWu3r60gJsOnhsGDJW2U6ii0
Ya/dNrhGg2K0eLmkwn3m1C0Dsz/8cZ7WL0lb/6im6ZAlNKxnkP7ajR0NNd+gcKK4B6R2kQTXLXT7
InwRkhe+Zo0EgibIH2XDvUH6u1pv3iBwsKlIedK1+pCXS+zxf+hXDPDENy3kliADIqKqqAfcpVGj
v9gMyn2+0EMLzB4DVqZxHMXMSnfMhal1qS98M80MmtgZDotF5g03tGdjGWJeVAqw0bpA7xYQ3Sye
o6PT810dqZpYbrc6zJQ1C/v8ZAJKUW06FcpHem9fmBH2ST0PZqMFMGMm7Gup2b8K6ilGIt8Sf0ay
RiqXE2alSTUu8GigWrzPrOzObAYSarPDAbBDgyDpXpdy3tAZ2qG3D4FscBgbmptMsFgBdXdtOQW7
Jx97yAQ5XRlBtCNMWkVYIrMQ2GvqB+BYSN8K7mpshsLgNgC/Xn1gD03xf/x5wTsFnVYgOYGf16ov
c/41UYF6pJ+/km0Ch4HHhlgcZaOGz18AKUcj+EOedk84Qor4QnZcUOv/z4QwBPS1EWswAPC2/Th3
oopHmWqWZBvs0sS7ZaYsH5wBURtLTgFYvbyGQ6N7fqzmITLs8ieu0Uct7aLbu0t2QgMUxFCEBdUi
KP6udxdNl7SrswX5pBxZuYVtLGv4ZJP0AeBmxSS+N4VcOTBx6J4ApAz/XpuqodUB4mio0mELAveY
f2kRifSJ90Sp78a3hyWJxdbEPMJsywKPrClW7bW8WoJi1VIC33a0LD8AfwiXuQg1uuvHV91ocIyQ
63HzTaGpXqLSgYIv0UUgGKzqPdcD9Qa2mHbSQFjJHdE/ChxzpI+NtUOE1hmhCz4blcX3+xOjRbEe
enYABJpi7WgagZduTDzq21H7CFJoyOGWSPQoUgfSca0c6agTowtAbE9MxiVpIRkBsrMZEqaD022I
YR/JENyZs4pY7f1xwIgubAknznW1JXA63IWlV4AbXzuVlRnzOdg2XRLnVbXRWfvUVVzR5ikdIu7e
dcdAs0jcNkvpNi6YHtAgOdhxV0/oV03HMMjZsWyh33d7k8pWDXpprgMYMLLvYs5nSabGoTV4c8zm
RzADxYmT7mmKWOa9dwRlEtIPv0kQ9Xe9KWaXGG3WI7HkzMuEpFaLwlur4oOSGTFXWP0qZYE9KNyO
njnMo80QMFH/BZ0WoVOpOAdkc3VpQQhYxtEpE2/lKllAi1NTVO8R/eWJtfn7JYFEGcC7LviH30mw
pWaCdogBlcMlObbaoXbDaVR4XKlrurSx7sGLUALkXKneMUS1My3CKYDExKeqm2O32CXDGI7mU8Ie
5qkPDfvD7cGtc3QdjSGCuBicsEqgdTTIYuFZUljdpqnsMNPfMjScNkuJMiYHAYFqX8hX7c90Cqum
MSPtuAOLTe58GKpu13ISF6BIU5wkSc7jemjCNZZ5PXDeMwxV1a5NP+hFHQV0b5i/suxbR8q4JafR
/oQGwtC2jhUoue2BR9Zw8LKX23MscyAXcyziWCgk4SCDhnKFp3dZqI/Os1kPx7Ij26E1D7dtKdYz
EO6ZvE39ALV1ZPmDB2O+Q3o/0MswQc7TXd48Vfurat8G5vW+zXue2tTB828JHsv8p252aCjChm2+
D1AQS2pwgNQrtv+7MT7dHqjStBCh5pA3Mc1xndU21ukrsNJ583MMztzHjZ68Wcs9lDdCdyT/N3cg
wiUMtAqVmYYhB2xT8afGOEyDYmzrobtxKMVuuzb/30OJqOhTaZuHtMv2RQYh7YHEg6cpTorcU/93
IgPB+SzBZCW2j5nkxi/wdocz/3x7rWQX9+UBEJyMn2lOEXTwoJrlhpkGZiQGolqeM9BQZKde8x8G
m53H4R9wmqsLwAMaKTiMTwTsTR0ttIogOrH8bFcaWbgY1a7nPBprGi3NtjSPJM1jVm0L6+SPisqW
dBnBEGCCgQLZfhHZvBhG70wVHFCgP0xJ7CZlROcXV/swAxh6e4blptbynrP2UIpQvTotGs4bvBRG
EMeZEaMxTXeZGzuqGobUv4DB8n8Mib7M9nJ9KlZkQAJCF+NTQ3m4AhCr9M60f3n0+fawJBUTLOCF
OcGdtU5VlE696l0GL6QGrq2ikCj/6DZH3frRe/dVsR9bxbNe6q4vbAo+LaXo96fImoGE1tu1/p3Z
OmHP7p1AEVdKj92FHcGBzVamZ9ATRhXbQQbwUzv9uD15qqVa7V/EFHaBt3FrYhzd1G2Gxgyt1tt4
PIhn0Mp0Jo2zDjXt2zall/vFmNa/v7CZzoFf11AaPzvuPoNOOokqK75tQrknBHdVt/ag5xXmzVmW
x9rP47R2nnorP4JEMK7wlmx0fYcS+N6YZoVtqSMDdRIq6CvwRnxT1WiT1cG9CEdW95FX36XABUEo
JntJCr71k2/07yWisP9RvgMXMkrAaJy7nk/gn80M6KUcvBnGllbB17EqYuTpft6e03UrvLtwUCtY
22ChsCQWoUDKZ3O/hqciRRONwdfGU0C/VAaEcTQG5Yub4tJkWvU6jVA+d9Nvt8cg3e4XY1g/4WLr
+Vox9lUNE44zh1b+7C/+LuVtSNmTUXyyJ1V8KXUTF/aErV6U3pL2FHPWmsgufchGLRyDrVpgXTp1
SMWBytlFLUjMHGQJZ3kzgQWiGCLIKyX+7va8SY/sxe8L7k7TWTFDrxKAKD9Kx2eoUqkiftkIkHVZ
A4yVD0FkgOozMGQGs4cR5O6GosCi9/Hfj+HSgjCGYdaGrJx93EpgrQgwENtqdihr3rYiu2TRtqqj
N8YPVsT49Q5bhsYrWK3hkgXXh9kNm3l809I+XGwrKntFIC+ftD/G1o+52M4Ur/bC7GEMbfjbLn/U
fJXkoNQC0gBoxUXm5h1gnLVN0BHfRdhXBGE1AOXXhbcnTGVBWJYmJ6xqJyc/fwiWj4X36favyw4g
MAAgd0XxPADJwfUMJR44UVNgYs99SLX9PEYoqE6qHgSZVwFNpImMDOov7/Lgi81dSMuDtyqvfjYV
nGOeR6BbDEuc+DoNrUIB15DuMR8lJmQa0E4mnvagTcfcG2FvxsZK2i+NYUeF/5ka9m52325PoHR5
kB5fZQ7XaowQXFEAop2pRhqoNT4z4H1+3P556fqgzRrpd2i4QDjien3axNIIKfHz7uhsNDbFi+2B
3DyP2lFhSbZIYE1AjG+uNLximN+iam0OOiICkztRPxZRod3X9NR041qEfMiy8h82NpSV0M6t29Cp
EGk1htnnLQgvkduqYx4SPbo9c6Z0QEjP/RZ2WGV2rqcuoCRJKlqU52IedLQXEFSt0wV5YstBbXMa
l7jJwTSH0uurAVD7F16DlyBzknZDFohrVylfIsjdG7uxL8aNBvK1EH24DbhH5vExd5sxXFL0wCaB
8cOmM0WjXNPEIEdGF5EWTCgVW3pMtMF/402yKHa4cN/YSMEjC47/IQXvAcAseNF2tFiiVcP4MLR5
VOsPnf3FXlrFDAqB2m8jyNUi+71qkEKf6HoCfYAcBlLQ+aHotAY3GwSz507vCNAW5njMGNVeS9tO
ny23ak82KFlUgbDsbKH6665KFitMW4gOmoINjgsS4rOWQSpFh/4aToGqDChMpQU2Nf3SiDCVdCJa
uxBsE/i/tixCHwnj0fqHi+jSiHARzV6Xgw8DRrSw9reTqnNWOlF4TwIQiDflu8KIVQdg88+6ErQh
bn/UWwcCJotWKOJPmS+yfVBprfJkHrLR1/vBnjs7BXwSfad6cdSJFla83qBRKlwaW+EbpIsCwi40
YaE2Cx6pa1Oe36ejkznFWbebeT+5hIKJN/FC3Wvy/W0/8TvXJMbtgDfiLIF/2gVz8rUti3huSTQb
PaAMbUjOgnNeTZ716Ng1NCUyf/RD36onoAyTYdMvCRLIU+9/xlS/6TOrI53bNO7BvnTwNG5j7/Al
1J3GQhY46B5w53axpWug/GHd+JnkEI/Nu24+ope7C1H4Lrd2jSde4NNsl8w6T0By1dmPLWFvOp+z
UzDxKkaKx974JEfnpj349z5KUtGS+d65QnwTuTP9DOaM6bnT62XnWMNnpKK+zvpcPhspuj4LwKpO
s++WG4ZGJBBB4Zk3l9/0uU13bClWeh4g2up5QarPnF541hXQNR7Mu8lzkpDpuRNCuegBhODufqSe
E7KRwguQKg8ZJ296MH/JQPkSAU2ybLPyUzV98JcnCrQkeFd2IF+bt2U3QASmXsIsKcZ4BFoLgqc9
B4HTHNHUiRIKtTDP8HdNUFVx26Pr06IWerRtpD+pRWjUm8w/+oC9RS0qctuioe2/uAKgAQAiRBf6
e/adgZJlKDkevwsYP8yuihb7lXKF65YFJ5dG1mvrMiYdiNmTNCsAIdcjqCZ/MkmwWSpIzIzpFiuu
OEkSQPaq/gYtWxN4T/RVCfYIw1gZYcW5MBkP6zwZz0Gm0QN1g+REsb0jI5unjaeZwckY9Oylb1FV
ixp9Gu/RmeturbYgxwnJgh1LiaXIE8kOOorWLt5kyPG9O+iuhS6cOWiL8xQsEdFpnOtoLSo/Ks44
5lQ84gEyiGhbg8DiOx4GUidNYXd42uS2S9bWsvEDgsTvxF9o2DHbfUyrge8M3DV3rls7intUGON6
j0JpG3EogE8glhEbgXD4ej8ZU/YwuPV+8OaXLvCiEQRMiqWW3QJAda3jRLIWz8HrndUQv7QZc8nZ
mF/Rn5coJlEWT138vAjiJQYKMEuGn5/zYzsdARj2nC1vNlb+vc7/YVv4gOs7aMTFqonPkn6iOgiV
0JdP3OSceum9C5LtgajQWrIbDbVw4MIAgcapF67loaCpMQQMzdkrgr5GV7EdZ9TZaoPikvldqBV3
4KUl4RS6UHpGBXSAJTd9LIZRDwfNPCRQYnXmPAI2Oi57Egb9uLe8ZTMG7CEzrVc3myJrbvaMVLE2
mvE4qu50YW/+jn7Av7A2EyKWRDR+vWcyU++TMRnJufO+2/aXYPjpqJSbZA7v0oQQYNWWMbdNMRNw
+H9l/UsaPJrNNimfU/D33T7mqsEIk0xAI5qZLQbj2HMYVAc2rX3MitMs3zOYsDUGQiOQEC70Sw4e
17oHbwwS6MnEIw+5ntw7oEKpsCTE3/+zNn8sCfG35updnlBYQmuJHoG6pIuKfLGOZlLk28TC/ZRT
aN6mDW5HfUbd9fZsStYNoGeE32CUQepUHCjYqRqQgldgw3KA6jG5e7ckxSGpnX1buK+1rW1u25Nw
SIHiC3lh0FWBoQKe8novJhboZgOeTsCaQUiunE5u9qp5xrboHwCL0ZJq02ef26ALvfbXaI9Rrh+b
7rtvveDtEGIa0ficPxq+itzwvd9DTAhpGjyK13exWIGCwJ6WpWkyP9TGKy+bjdt+nnMLELKfS28f
m+D59jS8n3ZM9/qy83AjrmzP17MwtW6pabY+PzT581h9a6s3Agbuyihj3fh629T7DXZlyhFeyKDO
7qg7L/NDWSXA4myDYlMCa+x7H4f03M4x2PtuG3x/Q+GuR+c4ck1g/0Dh9XpsBtHMDFoTy0NlbQse
Z4pbQ/rzCHTBFYsK3rs8U0Nma54dsjx0KYmp8ctKXm5/v6RejgH4K6MTipFIXAiLQyD+huzs/yPt
ynbb5rXuEwnQPNxqsGMnduqkSdreCGmbaqAmiiIl8en/pR7gP7YsWEgPvu+ugHdIcdjcew3KeOTD
o9nBfUffKeNb6x5Jt2Hml9L8KPrTaHUrB9viwP4b9m835yxnbCTwAQ3J5RGIN9t7Sv8BWQdpbICz
gFUErO/KU1lkVpE2OXD8pGsDk95n2URa3Crt68oE/r25Ly/Cy0izM9q2R443Tw6qTAW6sgEkwMbq
1Z9G0rovJbxAoWRQ299a18l3ZdGYO2LaTcghN/ijimX703Eo6MYW/jx1cNimA+0NDBRj3JQqe8Wb
0ToCtQUthIzYEQDuzksSJ78JdyweZNKKf0lPHSHJPLCNW1D+zcicrzmv9aBhdrVNLFN8LbUhH6Ik
97LHttb1P1mfCHZn4zlwDxoKfVFES4OG23AA7GP3ISub4YmWZYu6kNKdUld5TR3ineCqUUZeUavb
YhxQJkoqkh77xG636P1axIe7ghE5JbSPApG5YicYgSy1nSp4bHLgGAs9SXwBUO7WEAQsB67AWCIx
jU3DYn5fpkOzyzWr9RMq5N60+2Rn1rgHctmlWwULBvLzIM4ziCFsREH1MOn0+IuGrB4NFjCSdHNE
1tsxFuhGlng+t1T3W1+VymOatyP1rd4SP3u3L/aq3Lgt/xN77bsJDHafKXcyN0IHmi9PaW6390wV
p1TpzG01UL7L7XqI0hogKNBUVLzk6BiIxuwCB+JKj7Fo2iNHW/C7pWfK7xqElk025OLZ9BTlXnpU
BqPROT+oPTVqsq58tNqx3RJ7zPGFNTkG2milP1quuaca9yPEr7LfErqbGyZRQYSMb7YpG8oi3Uud
jcysOvCcuN+j/wOPPqOM7/rUa/CIhbsBgC9AINb6EGgayXeg7tj4lV4E7aD/5LVbQX5glKG03DRE
YtYFSgXcSPCiZlpAlIE8qZ1Tvsi6dZ+IXueHFGpWfo3e033lJNqjiAuoccRtCUQI7JgaLWneaMn5
dnQLJyigSL91itg6aEYCHgsIEZClR5Vh1BncK2GiDR690/maVTj7wqqMd3U0lD9ahzzKyyGHYIPu
umtLwiNRq9U24yomuy9hoOH2eYRiHTwVxrrbOIomQt1ifGfHtbZXDN5unQTytVmM17gyajSgLBaB
nuf61jYpkorStVbO/euc6XLTz45NM1Yap21J/giC10b3vtFs60FNPvZ+3T5enIUbDeV+6G6AH2pO
ou+XFwzKbMlAqiF7HIzUfqeWk5cwULLYPjZsjj2AghU3Yzdy1E7e4SKxfdnrXtjYtN07GvH8oSQK
rL9/oNoYWPAjOQxtXgY6/96YKsxtnS7iGaj4vezkl7RU+58uw4rR7WzDul4PYJmiB1TtzccKL6Ut
fIWHKO9B0c15yULaFvWhizvjCR0julV0GW9EDKuQQZf9l4wrStiw4m30WHuXWaiMKGbuhIILKLpC
MHqblw3/ybui2pS292us4PeXUFRdHZl5Qe3FxmGkKE+1nrvRLc6e1FH2keu5FKhOYotnapDizsBL
NWpJ96dkBnxKWkgYGKPKt8IuW2QBSpsGZYEFMUAABogHFS+R2BC+w7LuT5dppq/mot/GDB5BKYHD
Ki1Y9lhqvAkqltJTX41rlfzZ6vnP+xn+3MhCce8CMXD5URWM3/FG3h2plzY+r+t75IKbSof9ido6
KwpQsxX0N9hk44K64ySNPM96vZx4pUQv/+iUVjhYygGy1V/gVFkGsesSkM70Dcx4fuu1spJuL9zx
2LMqaucgDaD9Ms+NsrpQLKGljzjlagi0gVtXQZtsZYNgqua3L2i4OBt0GBNetZP0OAFqfpTpo96H
hoDKZiTzEK3+nIe3Ay2O5izQ9O9nGUuc5YrE6YlA4jE2M78qV3LXpVQMNToALdDgAb1/rq1ZpdoI
x1IlfaSGPKZj+lLwXkDxu/8js/4UpxZqt/oB5I4HlvYfDR1eVkY4ZcezuUSRBTNpTkcOepuXQ4Qd
U25CiDE+OrIeMz+1S2/LIEPwYuml4VN4gIR2x4o7kVtjyLhDH9qyYFHf9DAFHWj+HUR+7QAT6jgq
YOcYSLtJXmrNKUNPYAW0sJzdxLHq3bWxKze4IP6AR0MP1CvYLumSpgVmRys2xKLiqSqkfUrBcAk0
VowPfQoKqg4KXmhnzhCiuI1SrfTI8H3EVznFo3BOkCRN/sStW39NVGRStydnji/6zzbC+8WEDwae
jvNaFNFiqxt1jx1N71lV7pCx+VlbhbFC4CEZpspb2yc4clZqq7On2n+imtDEBOAHjN2rliKhhZO4
KoO9SxMi6RB4HEOQoFJQ3iksb1s7Zbod4jVs8sKTzZ5Kq8DRT+pScwIOK10mgKXKHgvDOdRxCiOT
WH8dHbr3qmKbpPFpZXanl/Bs6dkQgpvMbEBNQX3xcumRgZZVpTo4KxqnfrCzbnigqHBFvcX1SFZW
vscsqAJnpe49Gp3t3XOZKns0mOM1a61pld/6U/TZn8LBbdKEnT5OkhB1yfae0TxJY/h07wnmmQ4a
QgBzOHjZzU9HbuWOIFb66GhagJvKZ/YLHdGC7Vee30sH13mg2fuEEqqMMHBNH7n3lkPaqADo9PbX
W4pgTQbmMNyDI9G8jTZSr7Frl6NUoQ2+YqkwCFo55WfbAIUjDxQpbDwTmtE4nGaT5UmvZrmK9SgV
ZJCuhL5f5beK4qMLFkIAP9DXPDKWIkJNE6BZcG7A7J2dheWIqnTGGnyewnXu8fB3HqSlykirqHdM
Gxs3p1qw9Fl2+pqB0NJFAL1GFaUS6LpNlarLFViMgqhuLI2jrtFxm/eG/lJC+evJ0WW58yiwXjb6
LbDKsptNkuNKTWnmbXSpJX8+/WHRfAWmCAXlv/qRl3+I5o5Gn/DRODZFsc/Ker9WRV5YOZPN00RJ
g0QyyrWXAXRaEZKMiXOsHjTrsVqjSa/9/Pwj9sqQMQOSPZ3YF8Udup+352fhqLj486c87ywnqIVZ
aMD7OUfUfyvxG5LvbM19W1+4lIFUwKrHBsOJN0f9A4RnamOZ2cfGKUgMYQDFgR5TBis4aAX0Do0c
eBOcpvrjuKUZIN7ozDZ7JQbGkbXJE0w9fdAejQ0RTn3KFU2NBBph74RW43eaIbHykXaiYK9Za1DI
2ez/5+7C7vEAtVfBGJ3NPvFy2SsUd5cYWz8l9jNAGT9vf4BZiOlcuJic2QeAxGheEFDxjo7zRHZt
+zksNkagAtiHU0BF/RI9vdkI3ArwgNjk2pETOIXl7AEP+LfbI5gtoSmEBSY1YEOovRlXIKXRqLXR
G0vn6KY6971OSV/VNO7xABN8JdRssqZQAHQikZjszyaD6svVCiUBpUdaJVBiSLzSL1KT/8wUFFY+
PSKcXiAoWxC+x4N1dlYLHQ1vvA0FkDzAHNVZwMVbqn3+CfX3STHlRJO4+nxxZRRFB6sa+2M8GFEB
ETueRrb60PE16uW0hM7Sgb+zho6diQf4RBOewzu1tot7VXb9UdN4tWtgpxylLRT1mJt+17D1ws/P
3nm42ezR2gEl2EY4SnMfFYFwkElkWr9vR7l+E2LO8DhDYRQdySsWps4rh+uq2x9FPxmR21t3PJpm
7+f5OwPm0zNbIOXI5nbQhaWO1A4v0MkbHZYIs0TEgbrKULUDgg6tP+hf7Jb6mbGSMC8tcgfoVQiJ
oQGP3vTlIsc26wwGKNvRzBxfvsbsk/TSv+vhPMBsF9kj5SbWeH9UX2Fb75sbU1szQZy+8XzJnYeY
xnh2rcByZywKiRDJnQotMOV3IGMU4lbOzqWFDZAiZITRTYIF2ayEVamdG9ccUaTwFW87wBpmY//T
bE21K2CJASc1Zt88cRzO+pSIY8q8DXoZ/oi3hGl/3F5ZC48z4EHgQOdOZQZo1M52jd25LSUaON4V
w8bcZCAbChRGU0B67okFSbXXcU1wbGmhnYecjSxTgPs1klocx4NRR311d3tIaz8/+zo9HuJUdzFx
LDl18hG26Z//faDVJ+1jnNFAC1yuscatdQ1EWH5s3M5Pp4bEmrTy0nafLLNM4G/xZeaN+BbaRglQ
3vyY5i96YoeF+FEW3/5hFFP7bYIiYh3PNqMkzmhaFuFH5iNND8xmrYa1OAgbDTJ04NAkm18zXR8z
aIqr4ljqKLnviLfpqu0/jOEsxCyH4a3taDnXxLFjezHedZ/LUXFeTV09VCzw34Qen01RI1Ti5q3N
j15X75uOHWz2BEzdZ8egwVAb9jJI5tEJnd/5A+gPWtUNw7Hp9mjlo7pz+/evT0T8/l8dcmTAJqQD
Ller1o+Ec6AXjyaUuIT9h6NHksp9bIqoMIuVputiMAfXowdyFcoR07+fHb8u7G0zNSmHo6dVu3I8
eAAzjmrmq53lq+wfZm7yzcB9iEQZ5OTLYA1grh6O+vGYvDfGneuuTNzCyQiUMeDOk2UPtok7+31d
GlVBWmU4oh/2xdA5xJXcJoBAyBM42hCUbb0Xk5BnRST7zuhfbn+2692Dgqw2udSiAYb++OwQG0Sb
mNzg/Mg1/bVo1K+gynwYLF4Z5PVZeRFmjuMy7VaC6dPzY186f9QR+kqoFN0eybQJL69khIDxEerZ
4I+jIHf5mYhGRQcLGX5M5I/OcDeoeUBjhIWQUwn/IRLKHcjVUVO5Ml5PmMsUzW34kRjjvUNFEgiL
BmmLVLAY2AoXeY7imk6HCatoo8evergLpi94ttZjL26o4Qzs2NR9vUGkPlBL2p56LXHuvV4fIm6r
gUkegQbO/datkn1uWw26rS15HmHJG6V65vlNY8uo5rbpx0J0u9szsrAfL/7G6duc/Y2mrLWiEoId
20KNSArl36Kv9hKqOaZWvY1lE92Ot/StwalDgQeKQJOY6GU8lP9cgSYtOyZUr309Ue50KiLQEw9d
sao+NJ1c84UFnSPU2ycDXUjAXgZruVWptG7YUdM/ZP+RKd8c40WMXzRI7VaoJ+9VouysFtVz+nsw
Vt63SzN7HnzaWGcz2+qK4qWcsiOrGJpmev9Onf5lIKoXyMq+M8Qao3RukfR3vTmwPUStF5UlGAdf
RhzI5DJnMHYs1IpN7UftjhoZLJB11AjKgef3TWHkj1yHTkTWWkngtYBOWa3GA9w91sqXXjqfUFpB
rq2aU2lxtqs7WpSFSGV3bHtwJFijPBJRfAzpGu5taUWdx5nlivBiRulLReOxogeN56FSKEFepEFX
fVJZ/j/zi3weqcrURJr3kNykaNw4boHMTZXkJ2RjmE9Inv6+vUMW5w2dAWAsbTz15wAyWzA52KPW
HTuPfhmr8c5phihj6YqK1Bzp/Xc0LroB06UPDN2cr8PazkgL3UDPRQoZeX0lo1gDFinuFMOvkPWH
CcAQQWI0xVdRFWU0mo4MgWfRwCVoLJ/qGjSMKiQlJVc/CZuc/jhIGAGAgZoADOrmVwLAw0M3ZoQd
KwiKoEfiG8le0ffCers92Qu3G5BMeNlAHtpQUYe63DLMQgs8E4gj1Leh/NDaauVuW8oRLiLMcoQR
FOm8L0qAEodNAxaYAyNvkZUA7z63Ghgj/Sve7r6ty+D2yBaOn4u4s7OvLNGhL23EZc0rNZPAZVDD
uGPkKY9fPx8JAhiT3C3yuusjPa4qj00HnUXe4fKRDkdRfTC84eXT7UBLH+ss0Jyix/XYhE4mx12l
wyH7Yc0wau3nZ2vBU1mamzHGMQAGYnoCWIi1etfiajgfwmw1oOlRloYyXQrNccTd7tQxWINkU3av
Uq9CrJSAaPlmdFambuFQAaEA28nDyXWtAKpbsQJv75RBkbccI16bXTTpVDwkBjxUbn+lpVCQfbEm
SAQsh+btTRDnC6/WUJn2PPLgpOZdGj+01srluhZkNo9V2euw7+7ZMe4k/GTemPOegSB1eyRLW+h8
JLMtZDsMJH0XuVHq7pIJZWHfmfqLZXw1vfB/izQtzbNcgUK/tGsKDEemYeYEeGkzK0jYIe9WTv2l
NX4+pGlezwIJQwJTq0q0vOPxXk2sJ4cYP2+PZeE+hpDef7//9O9nIYYCTsWGglmz8RZKqp+ZoQU6
QHlrOh2LQ3Ec1D9Q4kfAWX6hd9RJaYGtRPLR2ie2pYaDIuvo9miW1gDKd6AwAok8tYMuR1MSEG/s
bMpXi9J7Ei26OS1Ra6CxDDfssoruOyHbt9tBl6bwPOhsdad9ng5xhS2kFQ9AqKQGQBcPSvVyO8rC
0MAzclClBiYFBpOzVLxNiZvA6ZEfs7GWJ13S4U4tanfnQjkqFO7YnXKPr7GblpJUB3kNEBAgn2JO
Z5tKqNhJo4blIZWTzd5bx75vsz6CH1QAxtmW2iK00kOc5oc4HsJWrrx3Fg4OCLOj3QBdaVxW81VT
cw/A4Lxrj8yo/D4xYbj2qq/xdxdmFkHwP25FE/Sq2RjhzqDSkpbtMdW8fZYAIte0D3yAVV+xb8Rq
ijGtwdkzB5ICf0Hm4AGg33i5Rs2s70qS5O2xLfOTVcSqr+ctrELJu8UmaDshmZ8I86UUrd/aaTCU
NN/cXksLm3GqQYCDgN6XeUXME0Uat2PpUTSz8x8e/Z71fI1uOeXxV6P8b4g5/QAPFMhEMYceiXaH
uuohH21Y9jzrMvcbu3syzX9YKfDOmD4hVHpgb3s5q0YBRmlimvSYVc27zYcXwdmzMiB9uz11C5sd
ew+/jzR8AmLMvh4fLL2VnU2PWm7ilXYo+Vfenezs++0wS18I1RWkuUA9oGI8O5aFB3aQk7T0GJ86
6+CuuQwvjQJvvCn9A4TkasmPFe/xJShmS4l6ei/EO3MAC185jRd2L4AMAM/hVQmG5LyiAuZ6o46A
xR3LwtozhQWSwxWIDCthFpbapG4yQbQAiIHf8OWnB5SaVLRIVDTTho8mNb/Hnfe74+5DWSqxP6Ku
42v4p+D2F7qOOrWp0TQCEM65hmllTueNQzOqRwsKyaHk0g2prvh2YsIpgiTBGIMKrY1r1bfrhTGF
RQEeNRkNKOgJI3F2XxeD7KlSFeqx0ULzRWjb26P6O1mX+/by92c3KB6WuL8b/D6EQQsfgsLwpIeh
bciH4ghXwIiU5pb33S89q7/hRfPetnLTKCjSaLIKlILFodSszTC6R8kV30t1CI+ZX/LYuMvd4dQI
D3tFZ4dCUhGqBn+BxvPXIUkCPWm2tSsiTafPpGoAnBKgxSVDFKMO1wHHb3D7tYVCPd7aGXrp3WvV
2nektwJbMQKt0+6JEFvcnCsV8DnoBG9bkEomlW+UBnFSzvsqXmW7uU16THiTkkdJXL7va6YfqkET
d0mqa08wAM2ED2JB/eiZ6i9F6drnMSGe7dt8G9sH+aNPeVOESuaSgxfbVWg37q+2aVEz7fi4shuu
F8jfP3PSvHfQqZmXlRST1w4gofZhdMG0+ZaEtxcI1NuvTnYbLSBAE1GTBZfema7TsxXoUDKmY82s
Q+XaZUAzN7Ly8RvjMjC0PoKZS+ZrNAlpjB5qZWzAMtxbrQENSVrtoGj5DqqDz4YO0OQ2PimOuxvM
/K6q2h1+LqxhO6KSOoAcAlK3sYNSI5SRKpfwcBzwAG/d5FHtOrIHnRAOMYX5oY/ufVLr6HDr7Rfe
JA9l4Z1o3Sb3Q90eeFqjapzRyK7BG8mzbW6M/E9iUCDa45yFLayp/caBZHEV99uhcd+qvMsBJxqO
6VD1PtFYpGjFvT4lH5lBDb9PYaLLPcl2NIPrWNmbui/coo8GmIuHGSGh7ih/3CYPBtBz3KwCbaeG
EaZCfUdAhAaaRplPxqzbxKgXUz9Oi++Daz+IqnvLLC/sK3dnNvTR0tjByvPQMNKnrkt3Q6zuzM67
jyGln+VsD8niN3Csd6lp34E/BLFeHkomQ9IXG83WD+XA7vKafnXidiet5EGmxaZGbUp23+taC3tm
RcJRDvCYwbnce5HVN7AAHe/q0fmq2fFTkQr0jb1WDYm0H5JWRRWS9u/Qs3irjT5EvfRol3pEew8E
l+JYkT7dlYoA8twdIj3FSnD1KM2snzC/2qtJx4PKy5Ogkl7iD2ORbmotyUBJyI7SyFFx7POnbGCh
0Zk/lcpyNiZciEJg9SHY0lc/jMRp9zTLtzaHvRvqWXYD9o8xhoQX5tZKyp3plCB3QGozAE0LYGQ3
fs+ztN0XraeFDlWBIHH60AXe2wftLA140vwYOkiH2bG1gmdd2IIQQANQGTpoKNbNiYRlVWs9I8I6
mIr3Q6vrt1SsbPK/7aLLY9o+D/G3cnG2CfGSKTo2cOugekw9xqaeQPyw199Gpa7GABw1nE2WEWrq
JkYBewwfRavv1CxXo7b8Y6jutoJOrgLd4+GD0rDDojrUnKEralD7WKot+Dt2WBmjiOD+LUNoxstX
kmvsgcBbZuXOuU5GUNi0AFAxcNbisTErCWdxqgIaoQ0H224CNhwZfKba5tlN0pVZuz65LgPNnlDA
S1tOZ0gkbfKuVj7QGUs/X+k4DwGY1OXhyK1eKHhCD4cMBgr514ZuaPfpYspliNkN3VTgHDbTdJEy
kvCdVH6oa+mhO0Na4tLD8kLJXMWDfSKtzGYKdJUmBiTYOtitUwEnLdut7vLnCphOLTUCD5Qkw+Mk
lKrsN56W6Ru9kV3YqsovnY1RY/AwJmkZJfAfl0JAT8azp8txJxTypNjVNz60IUhq/U4ORYETNkkf
8g4+1+PQ0ahhYDcSSV8GuGDvbCUP2lj5rtLm1CsqSOD9UymNkzJW0IAzH7K+J4dBFyWc2cYn26si
wc2tjguAN+a3mBQ/vDJ9K5LS8sGx0gKtbZE0eMN7lYsfltY96GpzGE0tzERzcIpml/QyIKln+C60
bcYu+4HmDVIZy3rI0NzbjElSg8GpP3TQmybM/KqOFu4yGpjCCNS23ZipQKEL2LFUaPfYmndZLp+1
wrD8PvceUJh9vn0lX79f8bEABIB3GlCgV9X3tHBBY8qEfbA6keAyo43f8PGJ69lTrSp+bNsrb6Dr
1HeCnqNHZ6FNB9L8rOBBRlKXgkjt4MkKiitp6sb7sRq65554cCYFvxg7Kx27Q8XGenN7sPb045cn
H85oGyx6FHgWMJWujvaFw+P+kEK07YEaLX1xyq7c8Y4agUB1aQtOXfqCnqYyGXvYPwsAr/YA+ECE
NFGNPewP2smK1H0Ff9d6aLOOwLq6KUzfclKQfAaaNT4YednzWBVDRBLrZ93qyTMf64YEesOSL0Ou
iie88K3IKhKINKAFo77qjaH+YjEUEE3R4RrGPoBusQQiE/p/32PV6jZe7XgvbqzjABqVCmU22j84
ksUPJmvEPXXT7KAoGQ1RYu7uRg1ixILHHTQJtOyeswG6XzpxvjARj1/j2O5fRNXgxEYe/KHpDHxp
rMwgA1829mlqKyXE/O0kyGPRQlN0MLbQiV6ruU7nwOxj4IBAXQhnNwR+5l1Dkps9XsmuOBis+9bq
aUQtEbjUCCucEqVFN7KPn7JVheOFBQix1+nhqkLW5Oph6TJHcTM96w81QDw8+1NnL2m3K1K0EUGC
qK33lTV3PUo8kbHeUFHEg3beScR7xRUuH0fcGxHnj6LcQQzdXDvXr7MGtIInBgwIrjh55yAx6gja
JG41HnJ6GqvHz8MPAXmxYFdlwhIdu2dWuOhhJt5RFddG6fUlXIxNxdd48qbaML75/HThigKNAU1t
wKtnFxRUWUtnSIzhoA3Prr7Bohuc+34NjraQNQBO998os0MIq0Jr+mkvOUbmwyVxWxjfu6nsb73c
Hs5C1nARaDZxCoVwbq0ikFr/wQMCspmq+va/hZiWxlk2N+juYBEdIYgXJMOBmYHSr1Bfry8JfP7p
CTuB3q8ZqB0xY60rp+liON7gJZm+0y5gQBpkn0/nQE6yEAelav1K3qnRBi67WhMHYjnid1aqcktg
GfWY5YYeQYYFePvbs7ewEiY2FDrQeDvhJpyGfjZ7RV23Jm9scYBiJ+jd5M7EsCogF+JhzYR8YRYB
HgNuW0dJ2tLc6U85C6Va0hxL3HQHwWx9J3kmt1XT0N9l6g3PRqfmgTP04IveHuDCyQDuyFStA0QJ
h+xsgEY8EE6VQhwss6VRO6rqRjijsvLdFta5BewlnFAnSueV2rFltBxanY04aH07fqHDSFDPSbRo
5MYaNOMvbmh2b6DjOBmJo2AHNNksvySqloCkQ8QhlSI/itKsfQ3SOI/cpuxL2kjjFxk7eXAcKzm2
UirveUoyWAvbPeBmZfW9k262j3FrR02cyoDpIPKVzE2ePOHhOV5rMQpJsHUxKil9u7R0HiRdWUQF
nDD8oUihkTF00CKnNd0MonDDvpXJAy58HjRep/q4OPu7dGC/usYUQDsq2DO8ptE41NtBHfDaFA2k
jo0K8o+4p/3RHqI2hdZf75IMWciQ+MD7BU1uJRtzsNC7KBxvlxkdTl6Z6qFOFWvHK5jd2LlZvIFT
/KENnfXhDdIOWNN1UWdqfK9rfRxlaUe3eUXJo1px6Mpx9Eo+gIJXDoXb6YVvaDl0RuyW9acuj/tq
pc65tCywJCDtbAMDelVPaspElyrYJQezU+NDX9fsB4G8y4PW1eNKrW0hm0BZHSU2ANcd1HFn61y2
cWOkgvQHpvBqI23LfSSxiB+pApNIKDUZUdzVxYOjF/EHnqHpP4x0EqOF9i6wEeg2XW5uwogC5G3b
H1xt/NVy8LztHC5TSbEGOF84RS4evLNxcq1IDWgNDYc09sHZdZPQFacxfxRrrtZX327qL3kAEGBI
wDHMeQ2sJFVeDrQ6jWYZFN1dW6BiWX522hBk0hBGJdyFIaA9e76j0VpMVbTqRNqPsvkRg4fUvN0+
AK/yvVmI2XHhEg3bx0aIJnu3jWxXeFsXdY0B3rIofPA0WRnSYjxIahpIk/7SxC5XQlpKt9KVrDoJ
pfA7aQYmK32lFGErHpv0l5Lvbo/v6oDH+ACwhOeupeMOmxeMRnOE749Im9No+QU8OpxxrTG+GAFN
GAN5+kTineVkSuz2tpHS+gQ1nUT56NecXtd+f5aN5Y1Jumqo65NJDF8fPmD1+/kpQkoHhS7gy9B9
m5b62c3Lu1yvuarkJ8cIWszSmmD50lZBfozHCnYLgNqzwk2GKwmWJTI/IQUDu0FRImrc3R7CWojZ
N2gTgATQ0chPPdzGXd6fNE4fM+psPx/GAksbHV641l/V57PGhsxqzcmpS6BRtem7bbnmM7k0kvMQ
sy2fck8fvLQnp0LIZuvWjG2JnscRYZBF/99GM9v6NC5ya6AjOeG7fXH69GgPO7nmW3GVQWL/TVL1
6PRM335ObKTC9WQLdsiJVVFu3Ekb2jNB/PP2SJa2yHmQ2anfDKAHJZ5OTqPt/ZYKG/1Y61e+/VIM
ZImokOgW9Crm3Wl9kFplaXlx0i1cK7DcXfn9hQ8/IRaATEOX0AJM+3IXtooqPQ9eeSeFfVOGLoSf
VQc+3qcn6iLI7CwZ2tTNEyQ1J/jHUaDO116OC5N08fuzez5VZNu7FgZhG2hCiSfSrhXIFqdpwlYA
XYGEep7IZIBzlmXi1qdS+uN3KDmRlbW0HAAcwr/Y8SshIwco3xEl+frEodxpjQ20s+sH+C083/4S
C/cg7vb/hplm8uzQJUI1dEKG+gS1Eh/tVWnrwTBwf0yOpvY9S7/fDrf4YdB80OEg7+G/2YevcDXW
0IGrT30GSTlk6jr7lwGdRZh9+ri2VMqYWp+0yr2DlEag2Y8saYLB+WLCFTErv90e0eJ3glrlhEUD
eGpOx2GJlSeQkq1PUs/voFnxZ+yh1yVjZSWBmM6Oi/cUjnmkKv8fZ7YvswG8CVBy6pOj1yOK08KO
NDbC83XgBqTXOwUV875caXMtDw4Qkr8Ae8jlXq4OSxBQcmysjn4qKG15vE/4yotgLcTsoslorUF4
ESG8DNCKffI1b/5prwLHMT1HJxfE6U84W+PWYAujaxUIQlhPlfgAKCpbY9Esfp2zELOqQVPKUoHs
YwPPbnQWrFOGF6Zt/07Jby0Pby+4pVAQCAeSd6IJXImhVzEq50UbVyeeeoFeFwe4pIR484AUCr17
rbQ+LXGAlYe8CcqH4AiCszdbeUalqIU5OtVJrzU8VeEMXqOZS9zg9riWFsJ5mNnRMODI1lIH41L0
33ndw6nvl6X/uB1jce7OhjI7HEoofdHWdBED2j1Mb0KrOGXQDunUJLLX0PELKcfFvM2OViWRZZ0U
GJCHb2O2r9YoQqHXUdysbKGlQxXAOBfnJapj7lxtXdVLwOXUBLoolXWvGMmDka5J8y59HHg/Q5gX
/wFIOZs4J4GCZ5JhDRBA8I0RykSv3Nvc/jhLwziPMZuvVusVKBVa1akcwgbKqGv+oGtjmB8Dow0z
Cg2/j2efzyQcPYTw2RpKcemrg4/kIDvDU+8KPSiAYaO2PZQnbdC3ivnYdk1olL9qPfqH2QKTDhkg
tN/d+aHG4iwDnY+Up1h5yqxdLP3bv784DhsnDNqNf8/Ny0PTKHvmZcwuTyjudgV0G1Ow8ort79tR
ltIPiDI4FmyQ8Dae1z3NdEgGp8GjUgG2LG3uuPxh0L1IRegYSWiytcTzmgKKwwzLeCp0gYV4xUCs
DadoW/jRnKDiK+8dxZIwymqN/yPtunYkx5XsFwmQl/iqtGU71d1VbV6EdiNDUl6U+fo97N2dm8kk
Uqi6g5l5KUCRdMFgxIlztuZkGYcibNyjL8RLgi7FXW178y51/GInxsGM2gpIU6vxZ1DcOm0E/ttq
k9ukuk+AW9zenhbdVkU62Ab6Cm+8q5azAFnQce4JXG75Su06Wvyv9vCOu/3chuJvfXCDgh/JKGPT
jo3mQ+tVoEBeOdLa5T0bh+I2FgJOXU7gmTpS30N16mPgLC+V7dw3Rb0FGRnoWAq60uW7NneKG+GW
LdgYYu7aryAaavlWNO+xAD552QwHDJDqDAG7XgKrIQj5KqDjxF0mfparKFDtMM6MKMOYeLgE85xU
MUrAG/ToRw3Yorvi8zs2GqI7B4cQWE61+1eyC/toTMMCVQ/ZuBwWO9hYeNLctqK7dhF8OeB9QhYR
oJJLX1Kg63oYZzByEVFtl/xzUh04dADm5nPGft82JadFDZPPTUm3dhbrQSoJ2d8Bsd40vY7i2Vn5
vG5V4NqBzjWRw7NVgoGgBJ8zTUBBBi2dxxSlTwvM3UYWnt4xCgjdYKpQkLkiEwsSIBR8seBsunUR
AeJxMsLw520bmqEgFYblkL3Y0hlezlRbpWViOAGNaf9L8gBbexqszJbM3CiLgaIC4hKJV8W/cl+c
LQaB8rgXeAaN/fqfMTmCyHJDjBTC43d5nW0t8qFZ60HS3FoXFpXXBKV4o1GsDZZ/iqgD/tgs4ii4
+Oa8sqd10xdKNDqk9fxrJ5Dlgps5JcjBGTyaCsiTNhEPVyI77XAASABcADJ32NeXE+hwni0Bqk6x
nX71eA0i9WPR9RA/fjOOXworAfAjK6xQCnTlsTpbqaFtSlEN2Ayu8SXwF7BOfu2bleBbO2NglwP+
AfyNV0JtqQ2C3CXD2pR2tBhbJ/tgjn9u72ndfMl3OFh+ZE+liuT2oSkWhq3LkM3wNiHtI6AhtiZF
9DKvnB5f42hQxkLmxwOgUZLkXs6YUcg2s6FlMXHz7tT4w/eGJ2W18RzoMEQJN05JmXzIWb43YhD/
7w3m7SvEJZskq41jv1j8K7CldEf6BQyHdeHj2biUX9EGmB/Hxab/MCTz92SxyRP1W+deiHQ+hIvR
7rzaQ/3AsPsjAEpTnHQ12EHHcTpQ8I1vsZFE3LJifBKjkQOvN9q/K9YbD35tQTp56Rzyy6wHd9rY
ZThswVdib5elGf/p3aLdOBDH/NMuZv4CMF3xK60qcqyS3Lr3KmBvQ4g6HQBCeClEKaIqXdJjbvjL
wawyd9/7Zr8RBmq1diVQ7E1cemQ0L/+guJzvDL8Absz36R6wjrW6tnbZcQ5BjYTqrq8ue1e4lKGG
irPYHACHe56MqC4Ot7eWdr3RoYbUEkiWXFX7BKJBgQNELo153e2ezbLd3f7+9RhA6Sv7/tCrife2
Wpr0ffR8uB1OYDJXfxbP2vUt+zJm1iMYmVZc1/VQQlAwgKwKaAoI1YSKk/QqKGmLmsLUIRlQB1nJ
VF13FKLPDsUukAXYyBpenUJgz5eGWShPcAm977IOwUuzoKhTCaDF+vu0mh6m1vw+Q38DhJYH26m+
mgVd+Rm6CUVtBBAlCzXtq7Znk5atyQMk48EFE095cTQF3uFe1R1DqIncXrzrOFeO+D+27Etn4E1V
4ni5Q+NhaYF677f+ckeXfl+3H8M2fIL+7G172hVEQiaw0X+HTJBysY5DGwAPg2oGF8m+Tq1HYftv
3u8YEpI+2JXAt19BvCzakj5EAjCm0I210z8dYI/vGATw2HiGoboM1rTLSROZUeb96BTxsif+PSQ1
b39et/6ujeK4hK8iWJfX0dmVlhqtXXkCtTieDR8YgBtWAUbZPCg+Q51mJV7T2gJ8UMLuUDhRbY3g
9AAuNiniYinGO966074Numkrggls6QSw5ttjk7/9MrAK5S0H2XIk5ZCWUd5VVMwJIWOBvW0faLgz
BLJX+9smdFvMRWUcGQy8C676cv0BGi5VUMHElAb7NLDrHfgexpVHqNyolwOR4RMA6JDUhHNVUejM
5mVHqKyYzZ8LselTCIetUZxf28BkIc4EpMuHtojaMV4xy6VgEEYps7R3Jn/1mp+gbLNQEkr9NaUn
rS0oMwQoA8L7ecqe7vrW770+o0g1c/HZR7px4+ERjBKXkySHojCDnwu0DVZcnXY7nFlV3A9B4GFJ
eeK4z6ajjCA2vjNYG/R4rfFlaC0BugpYLrBxV8nnlM2UdkVKY6/6VkIquxg/2v4KjlFjA1saAEbw
Y2AW1c09TqEztxnJY/QcWIvYktLeumsJe832vjAi/37uHSRYooBIVMx/uGGzLZCPuH1+tKNAhRbL
AuD+1RPOBKCU1UNTxPWI7pve/FLP7MlOh5VchG4cIFuyIHmCvDaAE5fjAI380OXMxjhe7e7FyD/d
HoX282gDAFsa0CuAel5+PrRFj6Aan4fyw8Y/2pDYuW1AFyzg9SkL2YCeXfcpTzPvFtuc8hiNjvMj
s41P4Hvi+xbx56YBgmobTNXP1vDQqCJGsSurvrwPK+Y/1qIA39HtX6MdrsQsotKGWp5aXC+NuQnH
yc2l/NdWTAAvjm+UYXURbwHeiUqhzO5dl2/msbWa2cDGY86r72dbZrqHrHtsQPFgATZYOysrqNuH
eIADIoY2c5SrlasC5P1MlAF4CIqk/ci99pk0+bEf06+3Z05zA6LZHO2ieKriWaxe5gCwQuGndvK4
TdpjKszvWZXckWWK88H9dtuUdkTAuKOfDAHsVbtu2OWlV+VhHgfNNjABUHgeu81tE9p9cGZC/v3M
O0CGxGnMGoskRqvaSujWxi9W9U7XrMiBnllppzY10yaAo6NH23n2xuN/Nwq5Zmff571oqy7E9xeI
0jjmdPKqdCXw0Q0Bqw7YFsAiEKpW3E/ngTUP7164n3LH222xEudorlO0ICHJ4sC5SVT75QhSp4N/
dUOkv/qj7T/Y4SeSfzGnh8B5e7QDJ4fcBFpAAGpX86DIXRb91NMsFouxF4TsHIe9lekHBx+xDgrQ
GMp1LsdraE/kMzXOPlckyn++fa3Pv66sNSNzDvlrfJ30m6p87Kzd7e//TQdeRmqXP18u1dlmautu
Zl4nf77VbCtONrSzNkYx7yo2fYDu4RzxYfozi/4pdaeXul5LV+ouCiCSoCEP9B70olQEJXw+6+eh
SeOU2h88car7n6UxQH59pFGfs03heIeyt3YAS+/91PpErbW7SrPZz3+B2pE7eWbSuGC5ijvfPZlV
8iJycnd7mjW+DQg1yR0DTwr5JWUZU99txhG9aLFJHifjibfxTFbOlN5EAIYTybAHnpPLhcxCvwkY
ZKzj3Nt3/B6CxEaytllkwKlsFjSH4IWCNAAaTFVqGD8HS7XjmmlscFJ+s9H3tJ3AMXQ0wt54RH9w
enA95IiqIDE2I0FaKmtccK/NqXFHnXYttaIdMU4firLyBaDeTWNd2a05eVncWyfGv3rNn7RaeWxe
88g5IMsFX0zwl8/tCg9WcVMgMi7zGP72N2qJvzI0B9D+T98M6NXnoDdtXxwK0YusB3ni7U2j3Zcy
ZkFbmdTrUo5mH2YFdWiYxaHIN9OXJX8zbF4O7syAEgUa7YymmCTI4np5tCh6ZFEtXGl51o4hxEMQ
QAbZhSfX8My9DOYIjqauRqC5NLuxtyLefH7HLIGdHU31gAEB8nZpAfwSZd8ZIo/TYkw21AH7U8Wg
c/rfWVFOV1+4TlmjEy8uhB25gJYMzVqbn5ztq8OFhBZw+A4q2ep7loDNngQtz5HkbropymdE/cUi
2odlyehxrq35AzFTewum47XMoXQ/V6YlJxKefsgLqOX6xl0KMroI1o1muPen/p6Fy2d7FC/p7K5s
CO2hPTOl7LlkAgy17GAK2LYkEkNWP9vVMm5Cs1jb3tq9hzIbmkI87xobvHiVYxQlov5gOJSf0Jh7
e0voJs0yoT8CABpY3VS6liSnaU2GJY9n58Cq6Tl0Hi10ITWdv//vDEmvfHaGHHNx2yqEoZa9JIP7
YHQfgdhHK8UaikI3YZDPRrsQ2g3x7lSQ9Ak4O4qyMrI4YYfWPs4rSSHt55E8QY7hr2S7clLnlFG+
1Ph8R57Hl6R5xwUI0C6gFUh9o2Kg7CyUjWqrmOssHjwr3ULRqn6ZUm98BLH6GopeG7SAbZzIzn0g
p9RcRj3XXVFPdhbPndFvkhKQvYnS9jlIejR7O4UVZTkkDf18ixQViPaKOt3U1PT/OONAVlIFMlhW
Dy96Gv8WLZGgUtVJpsyvx6HnAA4yIAZR5ug3oBev91ZYhtsgEHxTpg2LhpK8BFYwrThG3XmGVYQ0
gABIVMvl5kSbkvCsJExjfwofLJZHDOIGGTu84wigvTqU9yAScMqDIeN1iX7DMovNqv8VFtVhXsgf
aAIe+36NTV47IKlgim5rS/LXXw6owoXpjWGRxdAdFqBYm+sPg9eU92MzrjHS6Ty+zGMjuoDbv+rB
nyGhC9Uy7KIMtHcfOgbsjNecvM6ft5C2tZ/atHG3oEmYV54s2u0r6TxlqEhkbepyjKDu8RuzmDKg
pcpTnZEtQ2NOzyBsU9fbHmVIFgi2CTqCjhq7346ofiSz83b8bggVggBMAGDAQDZNWdQCNBD1UjOO
B3+Non4Wpd+atRe/zkmf2VCbg+qkDRI7hI1pOFSjiDwf/aDznTMWb08toBwBcWLg9kKIHiqDAcfK
aNHSRomaHgN3E/BPbz8BYBAHzsXG/WwSxTcjxTy3s1/wGOxOh675irJoZPWv9hqXgW77y04zcMdA
qhLkoZdbI7WpMYOmgsdOtkQJSr/AVBsA9bx9NFLxDK8VPMyvJG88Jy1TQgWP23m/2Js8vOuBpX1z
ezni23MrStBWgEasdJyRx2iLjlqvhfYE2pGzqDR+v2M4yJUAqwsdCkiFXE6aMN2y5KnJ4sLZBi2I
z6Kk+jH37/G1yJjIdyQyZFdpkwQIiBZt1iwerAH6Zi1/rpz+++DRlVePbg/ABtRjkMDFs015eBT5
5JApGIDoWDq85py0iRxSHRbevdyeN60jOrek7DbAJQRIviYWW06zLycaFWb4OBokosy7y3N/66fm
flnCT2gpjmqWv7iVtXKwdFGJTG/iaKEkeiVjnnZFZxlsYXEQ9t9B1nOqsjUE9N/8snpFo+ABGSlA
sgCXUy5Jq/amcs5LHpPG++yClYsu+XZsMDwQ5uGyAV7d7aJgnB7BxrKlE7nnVXE3dfb29nxrFxZv
C5R90TlwnWspFpuTvOVxZTf9tjOa7TKE2bYDBvgdhhCK/MXTIUJSvBXlNM+HAd5qnGjxufTydI8u
zZRHyRAmK7a0CyjpUXxThgZXTDZLm/Z+j8m1ugN57tk7olaUGf/9vLJFeRIkHig0eSwsH0TGYTR8
uT1X8jRdbQ5Jh4IkFGrzKuK7LQZflHbK47Refgf1PfE3Bi/vncXbjV2/u21MuwPAVoMYGTiRK/SE
RdJ+skD+hN3+Af0mkIL6wAJvZUWuJS/+fh3BGiIbdOOr1atuyAlreFfGvWuyiFTLBw96v2Fe7N1U
7N2c7upojoZ664JQYTGeqsz6kFTZsQM/6cq9rJtdlNFA6IfsIpq55IScPZ54kozQY0cjfYguejJb
35rKL6IZj4Xd1AT/DBkz3jHFKMhALRYgTwCKnEuLhTkKmqCYEc/GowQVkfyra/+4vYy6sAYUXqCR
xeNDAtUubUCoKO3FhJjfCQ82BbPb3iYHR9zdtqLbLDIjSxAHSxF1JUwMUmJkrHF5jALioen5YTSt
54XlK15JFwZDZhXRDYgEQxTQLgeTJxZCbUJ4zK1vBPyOSfrH7MBDFnwdfJBmWGsQT53DOLenLJDr
iCKzwxAOg22Y9w/Ye1b2v86ALAiYuKNRXFV3ABSVg7DxqLyn7/L0wXt7cQaaNWAQRviMHaY+hjgP
BZ4TIUXcPILnt43qZk3URDuC/5hQU+LItS80DYHwLTMQtM1Tw57tLB1XzqY2u4poCR1vKADAGSmB
Bk773JotYCJezoNvczLlRyMH/ZnnivE40YQeBM+su6ZnYIUpcndfDjNbwyvpdjnS5ijdIpUMX6X8
iFQ0A+t9gWjHWEACVH6ly3QEgdzKYHVTiogKEgrwCyhIKbsuWLLcWrhsTEuSzYx8wLiWlVizIP9+
5uoGVKEMN4eF2gELbzTR4213oP8+qCgQwwBvYyrf9xKoBQeVweIlfAIH6bSSGZQvJPUeREFbtg+j
Rn+lUgkaeFF0NaJb4T6GRR+BJ3kjgHTB3ZAZj6SwN561vz0inRs9N6k4uBShdl4RgH17hCZhNW14
e2ejiueIlanTRoDnlpRNtrg94Hy8x/MwD45lS48liDIHXuyH3LsfQZASsSC9D0EtQIz+S1mCwjU0
Pg9JsfL0164hQlAEsrgSr5hygjQQaTUitHen7oWw8R5I9JWx6kygwwHlIQR++EfZ6F5j+FXNARNF
R1b2GbIeyUMYiOn19tLpLg006MuwCa30aHi63OyiAmZmDhcaT/60zdIXt0D29anyHntPRIHx8bY1
+TV1byJgQjZIqhSAZuvSWmouaTdxoOYcv+QRuNCP4Kq+yyh7SqnzQJhYeyDr6rJIJ/zHonLYiNGh
fl4A3TYX3ZOoebYpzfZ+Fgu6EvjwMDXp3hB+NLcgDgXZJiiq+3F7e9DahTz7CUroZPN5WfKFg1sD
PIDONuMrz0z99xGJgtALlTVVwMgTDqiArAb3WPrRZr8WUHXdHoDOs6NP5V8DSmDh9bQ3iharlvM5
AUS4vBtM9stx18gWdG4EzYAAAEnBbhBqXu4ONqE6lBnA6aVovYu8Zfho8XnjUPYD7nhlUbRjAhDH
cySR69XbPCyzAGQ62BdI3jxBOPhz7vJt4JS/b0+ddsOfmZHH7+wuoVM4c7/D1Hl+EmWpvUlN9MSl
xo7SMuJrD+S1QSnJM8ssjclzMajat7YZiMPrDKrq/vfbY7pt5ZrhGR6Wswr72RAPIR6k7YcqeDvG
Efvt/1cH7AqX04ZWnP8zEbRHezx0v+21nJbW751ZUPZ03fK2D6QnYs7wOGXWNw6YY8u92LGSD0E6
furste56/fYGjBfQAjxRVRS0n0GOsSATjVtopGYHWu0zP+reAUxHFQ2AcUBsQT+pxkeos4xG2AD7
Toyv9BRWX24vvnYQ6PBAli6QjWvKyiSdN5Aqq2ksahuZUxBFpaZ3nAY037TlyrtpzZayRlPZh9yf
Ozg2Z2NPR3eMRm/XLCt1H+0RPRuRcic1WQjoKceIgoQU4A2etn3rPoolvKO4csW8rL2btMNCalsy
kXn4v/xBZz6Bg2t5Nls0emXinsmGmXnTBgaSqu+5FzxPbjgkvFEtvLSTOlXv2w1ncTjdWfmRbW7v
BK0bQPeKbFx0JKPu5ecD6qONJcPzqSU/TOOjU/8SxettE9qZgvoWqsKubV+1xCV13Q0sxwh6vlm8
u4JFgh/RCX/bivb+JBIqgF4LWeO+HEiVOkykcj16nv7hUHipDO/XbRPagUDQF22xIW4clS/cSHKS
0wCsVHTeVFDKAyUnSptr72WNT5O89WiFRHSF2rAyEOD3E9NArCtp1e4wWjua+76NmtH72E3hU1Aa
r3OxrFW7Ne+NC6ty7GfbuQLwzA9SYN6BWXpGM9w9nMfG9YZPXbn8Y0/GD6Me9lW21hqh2X6QPwUg
0UfUg/yNMtiy9kbQlqJLKwwf2ppGXfrgA+p2e920RuQzCuBdFE1VPqYUWGePh3hYN85hWZ4N8pyv
kQVrdh9e7RIDj92H95rifup+YGXd+riI2KbbiPntm/vi88opDcuypnaCzy85SKvum7fTHqJW/ZeK
HsBmwDYVZ9aLbGalC/x0jwa2eVOuBAK62Tn/vBI/DTVEsyYfn0/5jhUvIMNYWWHNyXSBZf9LewiE
mMo5jh71xCYFwC14p+PpmoL2JjvO0LudmrU2f60pYPllKssH0F1Z6ZxPdWMHwJ8EbhY1JZia7X9M
8OROdrMyKJ0jAJDmLwseVl+tCCe0aM0yG3JAOKrYYf7R7EG7NBPUBmvjf0WAxu717UcFJ/uvRhT8
tRrdLMwRyGIDoWYX7DQR+2Hs2pdxXrs8dRtCKs8BYuHD1aktCJZd1aGbFwBtN3G6PDtvPy5ojka7
MjKotndFAS2W3K7LwZ5iu92H3/K1soHuOXrxfSWk4eHYBI0B3D/Yj6nn7Wv3ebJBQh5GFr8X5HPa
fl14vnHc7e3V0QQ5aINBFh0QT6Sh1VQqhxAd+uGcER2RDDJ3v5jzwI27sTzW6UrQptl7KPIg4yMz
kZJ/5/I6CLhwSjNNR7B/xMbwMBcQ3V6+Q5mqmb+YVbOyXhoHDWuAmUjCUiyY8uJxOMtnYTgi5iR7
Mgr/1JXeS96vqQ1pdh32NGDHeJtKQghl2abGWzxD9AJOWkRz9kre0ad0YUDxDYT09tyIAa3pVTRU
e3eNPFYzTxfflwM8u6Q7tGYjGYzvh/xnamwncxekv29vMc3CX5hQLuQiCXkaLKMcwmdzzLc16+Fq
nn2T7cLyoS7XeFE1W/rCnhJ39EmfjZ4/CTx0QD9uI/OHSB2/YE/7UxuunB/dBsAzFOhH1FZwTSup
iZwMIwMTn4iL9pN3sMTnt8/d+eeVQzMMppvwAJ+fWQR1qaLfkuEZkspddmjezsgICDEqpIgQZeOy
6qhT4oEnvqlE7IzPVs+3zfIKgvOVc6m560KJZENQA068Kzgb6NyRkmvtIYaIlqjA0ON6oG2HFmX4
dsJXYBRBl4nQQxYJVQ9ghLSAfFE6xFlWRrn7a1m513Qrf/Z9deXr0hBo8WVD3J86a0urlY2lO5jn
n1dWfoS+OU17/HwHQI3iYZnuu2blHahZC7TuAJ1mWz6qRCo1Q9dNZh+krI/BU4G7hTnHannmawgx
DXVYCDMoO4QA1uCqV1zYTBm3LG73cegKNL5OUdJ8LZOfif06shfaRq/ZUfhRcMr+GOEm8/foj/HS
4+1zdD1UvOPA1I/mCmR9QWV06ebqjmSoymd97OI3MPeuyKD296Oq3hyVEuiOItZB8RCkGiosA7+h
YkZKOhzXIIKCQpSvNUpf77pLC8q2mOy6Io20kNURajg1Xdl22u+Drh4hgYv6qto5ZpRBU5mF3cX5
K3TgpurH7XW43tX4+Zibv3vhOgiwG9aK2ix6BINHN99UbJ2I+WoEeHQCewOgiqyNXHV1iKKfAShp
jJN/IAJ6qCJbCaK1BggemODkkb3xyn1WJ6kJYk+anNgjFDRxv7xxiuTvP/u8slWbpuSz8PB5KF6j
STkqjN/pWuP72hCUxxnwI2B7SorklAxO5LU0Gu0VP6+zgL4AHHokHa9FdYjTpWDUHMipmn8k4Y5n
7B3TdG5ARh1ngYuPXg5uk56ckrYy920H5TmC1uHHGnW5lcj1atPKNAbeZjZ6xSWISDlzpWNMRYOy
5cm1niyoaDbANYxvBu/DSCBhUMB6IC+n6ucAvJ+5aVMbpzwYst1gieqBlUZ5ePvmQnoWxJdoscc2
U3yx4JQOI2pbcThMMfrJHoLROVgd277djFQdMqFWAoevmskJ0uhjbicnJANPRIzPAO1EpPRWNtmV
V8ecwYBsPpFlyquTaNeBwR0jOTlTi1hy3Hh9/gyuIOhLlisXiG4/g+kPneAWkIxwjJfbjbXMTQQl
aVyWpfmJman74iVkjct3zYr6almsmY8iy2JQeP5yul+3V0X79b/eF/3mwGspX3fHZvYbq03jYp7C
HRGBv11AZre7bUW3KAToBV/SlAMXpmwxSF7OtIc6UUzsf7r5x1x/r83vU/nzzVaQNAWLD44khJ/U
5z6bvaHoQ4bevUByZm36Hm1jXrXti7XsjFzZi9K0zCaeWZKzeuZoIGRFJxPNU3GXJY/oH4uFPReR
J9BG6+X7wg4+8dr+/Y7Roe6Oll3w+wApfGlzzAvfBlVNGs82dAuR3qbewZyf8iBfOUHXAGE5ujNL
yr6uw8Xq7DZI436iaH0jvmwI9utd5xrep9ywx6ibIdicWyUIX02vfqjqJYsYa5wdMvDtmlfXbB4M
F83psnUd503dPAUteWZ2aVwR0FiUH0FvGznuN4f8c3uCNS4drWXArqPXFqQsaqnF6mfbmrw+jaHn
nG6cnFsHmwzQYK6hPn3blDxVV/vnzJQywz0D8Zqo5zReZnEy5rncgBOtiGx057F22SycRMsybgFx
WMH7aDduiMAe7y1Q4KtHhBf1bI+uYZyox9Noyet/kDWX6cwPYNJ5NefhewjE+9uvZdnUA4VcFBqB
91Z8zNQUJXS/a3RJO82BjzWIg5ptEvC3OxmYQUIOL4oQr0jlgNSVw93Gz9KYgQhls8yd9Uxnq9kN
zTxvKM/DlXtTt4iysImaArjZAFK5PJCVBb4GH1rhcDeku+d4dqJXfq6exfBkTLui2ZUWCEebZloD
Nuk2Kq4cCfQFrwYig0vDJchM7YxZaeyUySGbcxo1/rJz3XRlQvV28Or/awYaKZd2kpCOCJvhcWxv
j3JNO/zs14aiO9sSFP//JuTfzxypVEv1XZpmcdNCFCH91QVPxHuk5PPt86a55TBf/zGjbI0eWQdj
qg0sVWZ0ULSjP6CbtuI2tbMlkTtyRQDDUiJCFpojxNzRlNeH/W4Jnlpgyfnw5v5aHCPccP9asS8n
rIFu/TADUR47FWQH6dKyuzIEpvz2fK2NRdnaXWItNXjRMBZ0DEWzY+5EhUdyj+rAbUPahQF6Q9Lt
o7itJmRcMHEiXSrXfyLxaCJblnUrLk83FnTcA30HwgJIYiljaVBKXTq0qZ/CGuzfVlfyXTbOH4LJ
Nld2gG4wAAejhi7Hggzz5dr4QQ1N4qDEIzDNPnHXh962veJztIMBO4HkEUTbqTqYbIC/MfoqOfF2
JtvOnX+Pzpw+gF5wDSimO5l4DkD42cF77Qp4QCU9h11nyanrWLNx7NY7VFa6QSxab3wWhis3om5g
iCQARQfAGhe9skrtxIQztHDe7bTveQPBj6NANeD2blszIhfwzNssrtE7cyNvCDQ7+c+0faLiHeNA
rxEY3VxZE1IvIWeqqD9bOXxmsvN/JHTv/Xn7GM4NKKHDjLcVei/TNB7Q+bjhCTTm3cmfIm8ow91/
Z0q5Z6CZSr2kwlhMOMuAgWfkj1ndvcMGziUA+7akgpVLdrYkfCw9u2oQkGS4rdmD3cXdOxIbMt75
14Ryx9TC8dAC74NEmJibYkCGKV1BBenOyrkF5Xrx09ay0wmDWOh+Gq1NvtS7Mik3zrTiLnUhx7kh
ZfGXcFlsu8HigzOoove1eCbsvnMiN4xyhn/f4dAghvkXoY8cHVFmrnRClJsNjItHVVNui2ktJ6Dz
mFLQFvc/fNpV37edGO3SoJ3/xKvfVv1rrf6rO+/w+uDklxmnq4hwHDzh4hpGLqA2tsliP7P+pcrX
Oq/kpKvBPPjT0HiHVDKeKcoWHrDifZ6XiKnLmosoYaZ/SAOn28yz0WE/ZPOB5WJEy8gY8rdCyxEO
AHECn4k4FL3Ditv0qMl6y2fGyaV4NlhV5BUrW047h3i5E0CA0P2iBpu0wE03ttQ41QEETKbKTO5Z
UTlH3iVsxXfqjpGURpJ6ZoiqVf1Vv8/rUtSLcfImbzuaX11fbHP6Ded35R7QbjtQcOGiwVMBtMqX
TqfrqyVsCmw7J9sFYput4YXXvq+cm04sWcvT3jiR9DFAj2nzcttprn1f8TdO7SEGCOSxGSG8U4Ar
/9ttA5Z2T5/NkOJo2qQjfSct5CE0LCIrj4pX45cTG7+sv/8JY2u4UfuPg57CPEqcY/Lp9i/QbjsI
oktNWdBZ/sVGnN0LRh7OTp4IOO1hl7ENpMmtN8v9ggUPb1LgD5AwBDmqErDbizWBdAt6EzNo241l
3iSL86Eaf98eiFwLxTtcWFEC9hG8O+bsGgFanJ1XTvi+mtJTTlDlSPn4x83Hlb2ttSc7npHLkI9u
5dJuTNChtH4VnhJo15KhOoJ3Oiol0c/UOnd2j9rq7QFqNiMewBCbCtAKjDyyshk9CE2XWdaGp6AY
f8yEb825+XLbhGYzIKZB+5MkQQOGT/FyDfx4Hy5VcAqSJzv7BM0s0awUoXTThptIBtWAolzhrbpk
XOaiLMjJN6oiKpn1bGQghBpc/sULEoGE05qK8d/6orozzk3KiT3b4p3tNNAmyclpHMaDwbpD6lW7
jIfPI2CXVoZekyI8ZEX/Oojug7lMu7FmH/05eyxsdudl7R14d1Yu/OvmQKl77aAODzUnkGKpu6eb
ssWBxhBuzDH9VBt5PHK6KwS/75NlO4n6jwWhAuDRRkhOrOnBaHwO+vQQN6ONE8GzetNMMJUAU0FO
DnoDD66f9BsItteHrE3Bl82b6rHOip+gDhUrO/gaaCVHjS+jtRPWffXiKRgNQz8xyMkqB/dxQRLz
OHXcfMqhO/8oGq84VBPNHod2qj9ysO3vemDb7tBa9uf2Pr8ui8sfAiYT7ENAh3AHXm6JyQ/yPm9R
5/NziG60tHOjdKnHR1rM1jEPqPjOG2g5+2MyfGi7rH0sW3DdltDh+5x0drVNq6LcJPXUHCws4xRl
rdE8gWWRfr39Q7VLdfY7lQM5WDUoPvKEnIDnyKA1Vs9RhRD7pZ9BB1f3fnYYO9PbkqxaWyudKzif
IeXQWM2IjMGQJ6d+drZhds/A22OsFbw1gcjFMsgfcXYyJzAV+2yCEc6iwN5l4b4SmyVYeTXoHCcA
Ab6EBiCMU3MfNPAGY8xScmodd09Eu5/ytZSofrb+NaHiUUZAXUrEvuFpXOgrB6TbArh3HFdDYJ0d
H9A61HjQrQIGm8sJK8fQ8P0+IyeRfgS5R9RM7j4d/tzedLr5gv8HnbQkfr5Ccxb24LLFgr8sCxQA
IDw+kY+3LejW/dyCsrn8pTPthMJCtRzr8Nj4P/kvx1nxNrqzA9U8HHBkvYIr1GhAytJrGQnBehpA
xgOQDfLdGn6DJWSH87IJ8t3tQWnXBqkiTyqiSFLLy7UpiJskxWiSE4MYyw4M1jWCnRaNlGgxWLs+
5LlXrzQg4P+1pfgvjuxUDe1Jcprc8I+XkUcQ8z25ZH6qeA18jRePXf7DT+xorMxj55HtLOzTFNj7
20PWriN4dIDAhA4C8kmXQxZZZ8zdPGOnQC+njVzmeL9oO6Otuab81wKx7JUsxppBJQYqitZdiLdg
47wsDosq90duRs3x9qj+hjlXswticIStvuSjUnCFZZr3tIBO1qkbgvEOfRuvS21bG7TwsydBWbUz
Ozpv28b3XvyEOXcMSrrg5EPzvkBvwinPRAnFuFAcs4UPB7du2n3nDGLjlWTcEGA+9yPNkm0lGvsR
l0sVof6QrQxCF2dJmB+0VSUVmhotFr0x9+0SJCfqFAfHP3re0TObXYtuDCa2tydMtyrntuRJPHPj
1pg36AkgQM1UQf0xtFhyHOY0+x1mVb+pRfNmUhzc3gGSzOjzRhnqSoDDqAT4EmyenKZxb32v6VtJ
ceTnJVcCGgLAdaLGR55Rs7LqANAJ6YN/sugKw4Wu7GsDpAapSEQvqNQrjiLsJgs9z25yMvJ0/uRX
PX2cA8h8jwidNk6b/RBL4j8ZsxecwqAMf86Gaf4PaVfWJKfOLH8RESDE9gr0Mjsz47HHfiFsn2Ox
CcS+/PqbOOIed9OKVoy/F79MmGptpVJVVibzuW4Mz+DEV9Gjyry9A01mkA8idY+3zPnidSwul3pN
25tJqFtBrik2h8wNI9hHTxpYcgE+3YQwi1tlnVUnSDxq1bc6Hj+Xotx1FaSMoXPkN1z8SmMVsF5q
E7VlG518axCzeZs5Ayk70WFDjtp90oQ9/SJqHmgD3oXfa/3DOsPrflkbOxDNgyRt+74VqHIwB0xK
kblEC/mZIVGA7iTFNEqX6cTIxuPrla2lreXGkQ5uvCrhvipnLzPgApoEYV4k8oDsON8HZTZ2Zp8i
Fpt3hnnjqsimVZ9f/37iI3qjF4iJcKiSyfzlps4TKmrhdTcku4BPR7D+/cQESMizmDOYmI0nz7pl
44H2irOrGsXmwnO8PFmEgUlqH/XhtUkUn1eNYHO9sd5MM8dhcGy6fsva+NtS6o+O7iqSmSozG3+d
xGVrzQxm0vIQm2HcB5NKv0hqAh4FFRoIfl1khL22NEs2OF40u6GrHQcXNTRFLCBdixMTm1GU6KLs
2hYmEryCTKBkFPGj7FZDaQkXjGeC72gbz/HczqZpGOBE9EPMkP3fN8u3ulCglqVWQD+FfslVe25L
SQnhRa909BqXQR8kT6D2bl+5iiZM+u4GevI/Ixt/2MMXgvZfxFFTlo8JFX4NmdFhml4RO3d+7SLG
7xf+b79MIevboBDGy/WjKYtGTn7A9pKZ1kRq1+AH8BJJH1bfTaV1P5bma8GmEN25f1FXR7HbRoAA
lj6Me+MKsrydcpDSelGXQkbzAO4jU1NsD+n2A8EsBHXBOAPkxrm3yT00bFQMT/MmcfYFeFlmu1WY
kF1jLsUbBpRaK4xoEygskOueBF5oUZPaBTISmfmGui7Z605n3LIepN/IFmbhUKPh9vp6rRtiGwFj
5nCnrYyfyKueD84snIwnLvxcOWTvqLo9U5B/ign9Ynm182ZOAs1Z/LJVMfhIT4O9SviBVhEye5tg
pO3MxXT6BZX9fB6OhWYiTEBcDbJpTQ+QLG/218cptYfWu5W9Emp7W25To0MslqVIw6XmJ5b+SrzH
gn1qxNt1K7Ld75lruR0RwqpNfz6bDsLVohiJGwH1tjMQ+ozV01i9ZTUS/oYieFXY2mYiwNZqZFpm
Ii3d/yjY20h8gUwReGHH+uv1UckOwMmotruTMH2EuhUsDSQ03KBRvHFVnyfnk5aPja11eNZHmft9
rN8/3FOKoA20aHjc4YZChLi5PbS8QJYytpGxyX2W+8OH1S4339+s+dBp5kI0fN8o32PQKqWZqvgl
u2L/jADpoPMJYobLxlG4bmRXj6Z9sOKdHt9cX2LpxXFqY+MHmskx8Y5ccyg6u6lyIyRpd4tn01tb
aS+uN94ZlL8Y+WCHVUfe9VJFnrDO0tYPndrfbIKmNVF2xc0ZDZ3wC/eNLwevcfxheBR14ifj8zj/
c33Iv6/1C5PIyKMLD+lhZMDOpzWGN0i7snAjTa/T4SAaNMuxaklf+iam/3h4dj4Z2YDksEjj5KFz
5uXQNnGGekne+0wk78M85pBrNesnG3ns3SCy5YknMYi8iuRLBYm4g1bZDTI14/TxWAI1Vguc65B4
xo2x2dPc7ak9xxTPxhEJL/64q/CPo8LfSQ4mCsdrT8basnyRV9PnzDSGxHCiMdDZu1t8lMgIU47v
Im+OoeB0bmLgpbFnULGgWiiYeLXS9Pts6a3f6vx4faElwyCgh/9vnde/n7wWmrZCD96SuZHV344Q
244VV4vUEaNZfW23BOB/i3Ieaq+pmcPW79d71CYPY2z6S3Wg0DEArZUiVJCO5sTaZunxhAbEY8jd
KOe3UCUGj9VfzBb4MMBojq7QC/7CpDJrYyhKN6o98yZu2jfwm/28bkJ2F+Ph+Z+J9e8nC9KSuWkg
LOdGNBY+qMyQ2ApofNdNn67bkfpN5F3QaGeDrWBbemN9ViXQPIAdzcmCwra0Q5OV0054WqHwn9I9
gEYCaEdgA6CB5XxImYlrAIUjNyKifRA93yMZcjsUycsyFzfD9GGWqfXOAcsyYjaoUkJo8Nwc0zSz
SECQjUzvTZMdlc+I9f9fuEakB0CMgmo+fMz59y2t0a20axCP9nP+74xybVA53AMbpz5qB6PzyO2C
MsgCgDE2YI3+1mOZA2fi1xl4bpNWaD5ofXRFxCNdT+B00Vhq4adZm4NcaFVrDzYqyguhe0iU7G0R
NiqOROn58py16Q0uFqz+50PXHJaBS73wIsft/cdO9B8/X7jBV5AM0lZok92EC5x2Q603CKb0bxkw
PyqmAdlFDmIrcGPDr4Ixegv7FFVJWmPxcDUY05OVJf+YYNaziyx0U+1TUgDY7PB2R5zhpS7N+2pR
USnICt6AbkHfBGUl4qAD/XwCyZBPtahswDNs13fMB7PIgrZ7BZk6YM/DvrYg7FI6ge48Xz/tEq9y
ZncTQSxkYkIrIJ5dOfMPr5rfheEeJwqyp87MVN2pUmOoG0BnaFWZ2D5z0fswVbMDDEpHO/smyebG
X5IlDqkzfvamzFa4F7J69c2BBJpPBzvjqp1xIeDGatI7vcPhytBf/cmyEvZUkN54cbhp/EoXD4wF
oPP70tWmES4VIY0PBcD0AUVxTPvQGs2N6FP3wU3NMcxSh93Uid4HQmtHXzS0D1itT37X5E6QtM14
n1iL8TzRhoHxq2sDx4u997rE0xe56QJXdKoScJQcbRNzidSxgwT1BSuCZy6M2x1utXQI+7bGr9/l
zsevA9hAzzig6xLl5goxQlxDTShyeydg3rTn9ZPVuorzLbkJYAU1pbXZH5xMm+3f6HE/1jWiDXNp
/DGhx5jRR7Rw7pM81XzD0RTRjfTArx16wPsj/XHRib24KW2h3LxWP7VvQ2q+2qm4m3L+PC+k9Que
4D6Kfb3RdmlGXwrvwxxRCONO7W8CkryMcz2F1lA0df3tkLO7zlKxXMlOG9oPEeoCS+RcaAuMrFsa
A7s8ituS3GoeaV6nqgeZu527N2YyUcWcSu6ANThBTRytr7gCNpFpSoaBGgmSSob+aAEGmjFVyVpl
YTNphRioVuOOj8xpT+yd6qaUfh6oG+Q7KPQEtzdlMk2TVyYV0AOAz2pz7/+67mt/d7Vt/RFKPCi7
gEgR8gCbAGHWtKYa3QlIq/Jgs9v+l1PihbhLXb+Zd+OPeN6JKiicUPt63fB6O27tQvFhZTeAl7hA
BhN3IV1V45lY6I88/kygQwKlzrqq/Ll6H5cfvWrrrQtxYRCKgiuzhkygWvMqfeKIOcqM71FyuCca
v624O/lmM6N/J4+tnQZc1fVhytYPAMD/rK5/P4mQvaZMeAuKi2jixic+9++9QPH4ug3pVFogwkRt
UqKJXcY0Szk6VSK69EEej37KM19bvvLuuacvfZuF86QI/GVenoCyAxoW6CW+6E0anXRw6sSCBy7v
aH6wm5ui2F0flcLENitWd+2IRmHdjViW/fB647XRvcVPYkdRwJG5eUQ3qB3jgEHJbeMiLJ5SkQPd
HY2p+Gla4qYc8iRwTPtfIwOcLhZUP1wfmXQnrsqgeF14a8XzfE8IJDGw/Qfk+5x4Ql95N4de7KY7
M8l4oHedvmMIvMKZxrViTmVjRXUVqVPI82G7bK60uKjjmUwUgorLTUOCKYG42qHJb5wPi9TgKkGr
OVKnGN9lh9QydHo8iCZ5Jm4wmnfU+jg+DAHGSo4GXXbvgoatdK22KWaoRNPqTitCTyUFJ7mnQIwH
bQRQLq0ppc1EgX7BhA4Dc6JhmA6Qmfcnw9qVE7q+P8optDILrEq04H4FQ/1v5ZoT/7A+No16GO0o
FsyvjOxGn5YbAC0LVaVV4ojQpIBwCe1qwK9uaQZSq6Z6pXdW1Ge2Lzrfm1WN/5IDi7IhdNKB80DI
tNV9bADRHZeMWBG1xqg280+j1nzqig9zBmHG4FFRwoFA1mVaY6J53y0guYiy8W5FbfOPe+w1MAE9
BhQJDfx7fjrT2uCrHqwVDWaYz4eqe/3w6T/7vnn+/YzlglgLvq+Pu+obb/Nd22Q7121AY977bqt4
asvWHfTVwMQAhY6NtjHXETtfwJZNI4qKKN72Cl92Ka2E5UAtDX02wOzpF82J2gL4mmAjjSAmoj9O
8eJ9dcui9TtaD7esgotxRru5d0s8CUxe6ij6Gt6hQnb24PYubvzGLA+1Z0/33qiktpNtSWRy0JyD
NqCVjuR8rgHqq/XF6WjERvcVYdrRYlUVOlqsYlaROFaUm9ceWrikVSTh3BAv9EzEdkkjM4emI7h1
LDSGNngCGenBIVl4fQvJvBM6m3CUUXADjG/jnZbCmwWfOY2IFpGmDE3Qrbr0bSF/sVUt1FsA10JB
EXX181G5btlSltRWRLzXxOE+0R8W/S2n95V216sCQtlaIRmEvQq56csecZHklV17hRVZbBwCbeVB
sNIeknS18xfNyMiH/TG1OeJuDPoi8O7DhUyvVLx4tioik24H0Oj9rgJfxhRI9g3u2ODQjYWLHlR3
TsNC6PNN5hjZbhgs537tClEcRalRb32pQocBl9ZmD9q86F0IJcL/6iSMC7bLEcZT974rX5Ls5/Ud
KAlhkK9E4A7GClwqdN2hJ9eWheRombeuFZWk/EUTEZROeTM0xmfqdt/nsfwU12BiuW5TtkHwLgbh
IvSUYX2zGzUCBL3HsRvBgR3UPDLI0XRKxdGSuUs0d0C3j6xc1dvnUBnzko21RcF/+ihAh2YLxYUv
HQUF0yqQHQjAtv64R5uQOTGHRoKEerWviZ+q1Csk7wHU8/6Y2Hi9zEgbZ0G9PuqhYDJzzddSJxza
X4PzOJRAKrKDN71fXxuyVi43ryvkexCKrX2eSP2sv+lkQ4i0b3sOzfYIyJzuaZmG5DZNcvtADUgG
WwIFdNtG08WSLXqwDHZ717h9+9hUMwmSPPtXOGKKcjA528m+AvAbD/XYOYixBX8Hh16uD/YIMLBf
/9GyA4OjiPwmRJ5QvdpsKArBl8YZ19887TS8AM2jh6wZSpUqbKN0UyEz9LuuZFxUYuiQlUAPw1+z
OvMzjkoStW0VGFA6mlWwAuUePPa2AR7RK6I5dU+jRf8yE3gdx/OH+gdpgKI3hsP1qZOPaA1YvfWU
bONjUiCHqY8LjfTlyXVuJlURWfZ9AAXwSkG/GYjKNkvTFglnGkGQpIn0rcnHx0JXdcvILtFTE6uL
O9mxSQI2T62NaZQ3ZPG9QYOKCJwlQtgdG3h4fb5kuXR0NIBdH6TlJnpaNle2aWpFzJANjljL7KCa
i9DUurskK3djb37TCvMh5fWOlOnnfikV2EHpSOE28axEeHJRYxYL14yx0WG76pqwaaZ2B5gG/Cg1
xr1VzLXicpC5OKRLoZqCdhc4683iCYt2XSEWB+V4w++ZeRhngk6O6S/2IA4VhGORuV+JX84XMK1K
02jt1onsOoq1h+L5+pLJtiAEvciaqIe48bZRYqpNJ4EUqRPR+VCHpYreW9axAIjYn+9vZslYWien
Gb5fQITP8mmT8aheZvvJzQyarVAF81Brel8Flk7f21jP8MzlsT86iRbUOi8OBeHJ3smBFsjRrhtS
CH2+202TPc/9hNJMFee31Vx5R1Yjd2h6wv1aFYkKb7L+zK3jRwnMWJNPYKrZVsEYtH8YjLpR7/Eg
X0wf6nUC7JWTy24pGvCuL4psK4NEZn3MAPx1Cb0kmQ7qyhlIg+pIvc/zXVo8E/N43Yhk/6IghOc4
klu4z7YZIZAxGoYgKC/w4rUoR58MWB4VbE5lZON+dJb3Q5HhUUQSfqDLYR5QxvAUI5HsYaCrsXkR
FaJAuUWxcbt0SStQQvT04Q2yBdB1TlSyJQob2zxdzNAr3iyo1k1l/Mq6+d7Nl7frCyJZdQwDQo8r
1h3Jxs1c2anFetpgrorkjZSfO+e1Kz+niseOdBxgkPaQQ0Vkts3KaXbTZyD6wDgGn0AnSUG1JPs8
3qF4LQMoA3zm5gJgqMst7tDY0Tz55RxWtiKulAR9oCL68/3Nm6Y2qlEgc2FHg6j2pcPvhnZ8mUoe
DiYaU9zlO/obvqIlVWF2nfrt8cfWwtsXj2mwlWziPsJa4qVJ7UbtuONlqN/wd632xzaAqOiHNwEi
jf8sbfcZEJJuYhStG3m19pzE9mtsiSMDLUFGVIAyyX47M7VZK8eMtSTnAm37vAJ3oxUurvDTBYn1
+cf1QUl2xZmlzaoZJXR9qgzec7bCVPiaqjolHQle04gH8a6+qMbO5VCjkx6urM+s2xrUn7qz6zvr
YWLa32yEE0vrLzkJpyZ0ZevT6jTb7ntZGv7g/XTpFILBzDfbfzJVdUA6cSfmNrenGydVWlJA/gqb
QKp0fTAofKfEQUOV/M/UbZyOpcd89mY4nSo/zvaejF8KVQygGsTm8LBszho8cXDRjC9O94NSRYSk
GMIWmo0bYXCSBJMkvLfJ+qan1HcKFYxN1ht3OlFbmAivG7dpZ7BqmO2Ex5t4o3R5z9zmfqiMV93t
Xqlb/yti7WBa6Y6CxbAiKlkR+UDXmgY4ES8Z0gpIqncumRwAEL3HrHYOzGNfxagrHowqM+t6nuxx
licmRfsssCLQLck98pMaHoq+RHGUpGYo8m4r8MC84B02vEkQV+udKGVfqvSbYL+KVJEVlvoF4EhW
qIEBnfPN8ckSp7STAUjHRHuwwLtvW2iAyz6R4tN1/ybDNCDr/MfQ5hTlou9GaCU5UTw3Yd1OgevG
QTs81Vrqk/kL489d7/gtpFDnD+tz4K5FvKAjO4WaF8pt56tlJ0beixTgxDJ+WPhNSoNMxd4qPcAn
JjYbguSGnVYdTLSNbw2HpP540IAhIJ28Yh6xsTcXkVmAmJsxxCRp7HwV2fCFmCr6afkKISZZrazS
KZtpstpEGGZB7IjpXxmDlp4m6i5oS5Cm2WkLOg/orTrzE6+0m2Hp9hPYEq7vEeleRMCN8a1hxFYE
oiApnhdW5kR97ddWaL8XABxUiuhBEh7hcfLHyGYmY6GXjkZhZITICbpmB/Gj02j5peqc8UXz9P57
ubBxl81tB9x/vCie4NIyCfzTSjQABYQLIEoBQBbJuHAiY7Jvkyo/oMMk7NDGZ5DmE9qaD3My/xQs
+8ec2htQnTxnxXDr8gHs2cMt791f1+dc9mpD8xq65ICLWfttz8/GOLKlH6rYjhatZ36WdMM9q1Ie
6Vk7v7SJRw+MCFVSR2oUWJxV7QOecYtl0cDGq096DkBjcZuad9CJRaGd0uNSKK5u2WLDp62ciShI
XfQvgxS7LPAj7IggvIJur0CzF+39rBxelmHRdzOp9szoj8n0F01zSEigtQwZCbRnbwvszHNTvVkY
bojyW0d/AkJsA0pue8dZFXjLXM+ppU3kmC1xbdezZgM9fjBjMLCE13eIjIIJQwGwFRcE2va3kb0e
F8tS9IYdOYXgwuegHQuNuQEfQdqK70tSf8adn/uk1tvdmOjFLTTBi/vRasVzPw7DTZcl87FOTRHM
2mzv6sJ+vv4LZdfkyQ/cPgjsJNNs0mOVZzO77SrkScrWF/ZfuOBTKxvHkeRGroGqBAV6jlpwaKrS
ttJR4JKHh0fbI0R3zk9i0VI9Tkxc9tD9+tbS+Da2q/cYclLXJ0t29uDhgWv3IPNyoSNVAClpazYi
JA+k/7wVICaaHxs7/mmU47vZCFUfpHR7ntjbbE+n86xOm9BxwhY9jHn1GNd/AaNxMBgkh6FpcUmQ
iVd2R1CPsIFBCrI4bOv9aO/yyifNnal6R0lX6cTWeoedRH4DCPdmq4S/FLnr29V326gDogrXZRch
NCBw1JBRdy7KujR30QufIqGpiZsqTvypbI51pvnmoGpykA4HqELMHbJpF6zzfOnGmVsjENbm9FPM
qCAvziui0cP1Tacws73ZoWqUTXUDMwado5qmR+T6d6atCjKlew2EYL+hhCD6XP9+sjhpmU9NCn7x
yIinf1lR3ZOCKtq0pMfnxMQ60hMTdVeiTbReTSA5ZAVuvtO0+2YKhKrkLtkDWHxU3AGmwP3lbToE
oQI7jSiN2ZGdQWcWa9/uUTKu6dv1lZGMB2ZWVL+N6/EChZ4a4LBuBWQe+ajfIHtAfXC8PRhzvzeT
7mguQgGyk90m66aGdiY4kCBzsp3AJNd7za1WN0peKPkikp/s3i6WsHbs5CXWWXLbFQm6rbweRMTc
iDjP97GdgfWPFvr3Ptf5DbqcVMlLyQ5FjRd7BslkTPi2I5w0fS0gmI1Iwb7T4q+TBnELVAD/YrLR
3bPCd1eyjo2LTzITqicdOM8N9Mat7TSHRS/eltL5jFW4tVB3vG5PEv5AYvn/7V1wIYnarZZMwDGy
HCFk6Par7lmQOcEMxpp0CJrl5rpByQHE+wrM7mjpAfJqi/ziSKKnnTMhFnFCs/XLl//t85v5m7rc
KXUdn7f69+lWd/7m8yhcQNYE4BMU/8/PtltWQ6Nr+Dx37rzq8W/6/JC3/PP99Sye+I4R4dLcxvh+
cUOMfZ3ur8+ObLXRfQ/Ax1r8BUXb+efn2tIyBLVW1Ba881vbDdOl/Yomx105DrsSqnSGm1tg0lFF
RjJXdWp443a9EaJlE5mBAYHgzZj3wWBBn5L8HN04vD5E2f4CcAVIUsDyyMV1lZcjtQFusXDTf870
Z09xTSk+v72mxpqXI6nx+UzPAdqyff3jaFW8tdZELxwfXPtmieyWdMPcj2ZEncYNWiBLDxZEnxRW
ZOsB/7p2x64kc9t8R5cwvDyEZkaEH4plP9ZH0h7nTPGQlloBbB/o71U6ejsWw+1HoxgqEgkkBibT
uXE5gfS21oYoZqnc85od2lQXkLgGlhg3obne7+d7OwMgekIzO4na2WRoDBghJeN8qfvqK5TqTb+w
PeY3eDhf326yE4XKLJiPQRS8qtSeW+U5ZUCZTiaQ5+KuBkzTFegYMLPvUEgegz6t3k0Pmfq+8FQU
PLKdCLDd2owGfi9s93PLaDzLQUnCzEjv+08J9+7yhStuYtmNh4QchL/1lYZtiz8q06kuEjcxo7I9
Ql3Jj7WwT75en0DZsq1QU5TOPeC0tk9H8NYAFuBVwDgxZBV8Y+Q/uQdKOVLa5S8C5axjAXLPMK4g
nnLdsnR0uMqxX3DvXZRuwQFnmULHGTDaafgm3Gb67Aq7CAUZVcq8UlO/cVaoR4N5eXMrFYs9E0er
aRTn1UPq8mNuJLdxlSkytdIt8cfMNoePAv7UiKSBGX6oyyAXiuBEPgzsA/TieICjbY6YkTltNdn4
/tI81PNtH393jbe/WBRoueKdhqYDgIXPd7WrlWlbobYaDVXz2aLj0Uvjf+re/d/M/IbgnNyzC+pc
8djYJu5xsw4rknj7GTc+khaJrXgOSCftz4h+51RPTCW23i9J6ZqRAM7CSpBiSn3HVnjadea3zg9o
uf+ftt91lxMjLdLXqT4zIKtTuyY+XqDakTsV3c1tnwc6B4xnNJXIK9nQkKPDsxCt2ZBq2Ti/BdIF
KzydRjrfafSYsIcsV6RUpCaA2IEFXOjARJ3vB9HPKZ24DvjyUryPcf1oFnxnQRTs49sOwPf/zKw3
2cn82QbjiVWZNJo1Xn/KU5qGFufa13ExepWpNQu0XSv08yKDA5eK/oRNlmgydG6aCbMiSIlSf0jp
sG+ztA1qxyp6P2VZdc+Xed5XZV2FbhvbgRDaFLTQyMTBnoF3zrv82EGeczcxw+r9EZq5h7afqoBU
envrQqzNz+xu9BenT2/tqn7O0Jr9pGdNDk0gKz4ydBvtdTCHhnPVQ/sc7SSzbcC9N/ZPO3VHhuJ1
p78gFil8bxz7YEwI+1fjBADUSv9mabr2jsci2WnJ3N6384Q4GPVDtOdT9Agjd25AVFE3X62YGX6W
JmlIy6G7aawq3etDrMpXSdwecPuYUdQlACzavum1nLCcOQAACmM3hyA5v743JFEMPo+uBVBxUbi+
jUtqQBcP7N1kRXV7ryfPVXXXNseUq1qIpaNA4AJZX6RzLp7ZuajBysVMKyrMADpEQle89NaTstl2
q5wakMSI/QG83WzxoW6zvB5bK+Li0eneFnTIp4rgWGoCqR88ggEfuGhKnpngZIq5FXXJj3q0AnBZ
h8aiMCJZDng6dBkApIixbOOeqk6nlnbAy3u6F5omOLa0Bt2u4J7Ivb+4705NbaYsYQmtvTGxIuaB
SOShQYJBRbEsc9zItQI5CN4EdB1vNleReUtWOLhSq6G7X1PHoooZVOKsp3Jw6b60VOSQkm22Squh
gKeD2+eCs6SnHWt7jZoRMG3fHWfeA+X18WT7mYnNtHkpi4ehMBE2GkY4G9aLNxnHppxurp9LWeS4
UqW7IPmBhuPF7VPlk1b2jgmaYP65M8Tt0iwHm1MA8RMRdiDQ84tcBcmXTh98G5Kh1FspBs8vikVj
JB9SxPs2f4Fii9Ur5k7yfQ9Vtt8k8HhSbItt0N618t4WZjTb6IZ0U7+JU8WulhwgvBrW+i20nDzc
eudDqKa416oJAQkU6n8y0umvvcnFjguN7uho2IqnpnREqGQCpIDH2YXU3ti1w9QP6KtyzGwXEyus
B8UzRTqgEwvrLzi5vEetWLyxgIU+iV9Kyzv2WnLX9Evg9KUqBJaOBqoa4IrBmxbt4ee2PK3qlzU0
jpzBrx1tF1vG/vq2ljlRPLf+38I2iIfsHXIkBM+SOYu/Mxtw32kUX9wJXu4vDKEtG8BrRNsXfbFQ
4RqbIo7NaOzEv1psJL67mInPSaOytE7K9uqBq/7P0maBBHpNFzJjx2nvXbajn1dlAyfosxBU0cv8
cUQMOIxWXQOUq1FZXT3uyW6AZjX6ZhaEwrTtPtMs37m8BKrcVVynjmwnrEI3QFtAWP6C8oOSpelS
eyRRN+mFP+scAGPKLXRntn2UdpYVllWv+167mC9m2vafLH2afRMBeefbTTb5se3USGJ3mnuvZXl6
zNJVkgRiTXtiddN74U42iHtb994UTXtju1r1CUSXeWCwWLxi8fI7vsDBUvBGB7NZJ8duiMHTEs+c
70lMy7s4RxHPdwR4d5yE2kfedM0TWJ6KO4/FSTjnx6Xrbxo0YLosdIsQdAAHBm26Ccp7WjCxOCxt
9y5jNX1A1IYsNBdNqIP75iWBBGVQaXpzZ7iD9Wy1LvuFQNXdWV7W7ptsXPbN7Kb7cqha9FHqYyBG
hKe9XacBAiDn11w5qe9VGfGJ6LWQ0nbambFb7AFtTl+cXGPHwuiKXTfoi2LhZN7CclZcARKEuk3X
a+Vkf9B6yWq0F6GlAcDzl5qFZbYLr58sqQn0GrgGUq1grlr/fmKijZuEQnXLiux450CEM8VNwbOf
g/h+3Y7sXIHu4z87m63uiIYl6J2woiR7S8QuaXcQTMyzMUgnKLSKDul8VZZN5p1OTW5mDyAJs6pA
UxB54x4QQXvZM5X0p3z2XB1dq6AgRN7pfPZqC3mnyRsQRep4mKQ1ktOJeVzG7KtGVfTMskO8En6h
Noz7HDC6c1uaqOZhaDM4W3JLmn9ZKRQPc5WBzWVbjNzscgED+hjGt/a8v74DpJ9HIh9ZT3Q5XHTq
DzYVnJHKBJK2/tWbw1NfqcgAJBHqKioJJXfsZOzodUecbOal5sbkCYPguRofQfctdOdYlW9z86zp
KtCkrPUJxqCZAFbQtT11M13VMENipeBIlpBuh9D4E3h+9iB/OwB2cTT64SmDOje1OQuAjfp0fS5/
B4zbawqoK9uGhCoyXFsRyKlrc0D0ELeadd4EbUPvusQ9EFyMGcTWlza3fCMXaJN0ta9ksmw/8dgB
7/XJ5wy0D4pfs269i1+Drh/0lYCREeHA+byTpO+TBTdEZOe3DfBVsVX7gv3wzC6MISJGjDxMxEOq
/7huV3bA6doXuMa4aw7u3KxWccuojZlE3L0jyw3rbttBcUPLNu2piY17FIMhFmucCLir3rqHIlWE
g6rPbyZuQdBXmx4u5qR/N533j+dYUbn8Mz8bB2jVwhjQlUsi8tmautBmZnh9AVQ/f+P+TNoX89zB
AJ+Otl77eHEofJLMwVK80REmQW/V3TZHG1XuUQ1YeOAGetsfU04P3WxAv0bXwOXodn/B1r4CRsEq
iyeTAW6A8y1Vc2dpyoUQlBGsMFlmHBc9GPLd9XmTjQp4jlWlA5kgkPCcW+EMV65AXS1KjdJvjBfX
feDltzz/9L+Z2SxPPNfLZM4wMxjA8ZIX03mc8NI0WKJwADK/C76GVUQGTfMX1yAIl0snSQWJMoju
zjUQZb0BNS2w9lULPEFsHa4PTLbv0GyEByF62dD9uRlYzipueAL7biLBmGY+hbv7nyz87gs/uUl4
ozn9POsksobXqXsDjPxvvo/yNijjPJCYbPaZa9EUwYOJk1N24WSlj22WKZL5MmwuLieC7jIKbqQL
CjTwj7ZdX7dGNKe29SmePLZzqkp/K6ZmDCth558Ny7FDXVDxadBmdlMKMgcZ6eOQcyRHmyRt3spa
9x7A7pi+XZ8A2ZZBYg9daXiZInbaTECzDCYbs8WIEjM/pB53Q530DyRuJj8T/K5rlEVX2abBZYkL
Cl1D9KLajpRwPgNbik2DlqF91x+vD0j6+VWtZuULWEUDzs+0y8GMoDUJ7sASwH/nR5KrfKFsysCc
it9vr33BW+JG7ngdTZ2YRNoUZdU3g7mBAKx7obf9+BfM2ugZ/GOLnI9m5k4rbJ1hNEkAjZZjwXPF
fMnjpxMTm4pMM5bTDPA6iRp34ciKVtWDVpMYc2cRsIfN+t7qyvJYZbMA/ANd5IZZ/QWXNCjK/4vf
txAJgJizGYUBK8p1AxJp6W4sFT54XfZtaIQTCPEzvLyBlFoX9cSREAPnvDIXPEIgokqrlxXZDGnl
63vvd7h3YQV4d9TYwR+FROO5lXZy6oK74C0wxtJ+6kpn9CcQAVg+0ZZe+NbY/2SDKI9LrC8+n20W
pGN2m1sPo0nBBT4WNA7smluPzNPAyUmGmAZIVTW1X81GBifIzacWNegdWC1R40nndpeDZaLzYwPZ
CzgL++esO8nNkgy4M+c5T/fzZNvvQge3LuPeHFh0rnaDWZMXMWSDz4hoRt+p4kcPvlv0ImDsoHWH
wtH7f5NZZM9kSf8hVsM+J6VR7qxhKoNKmJXvFnNxB3f3f6R92XLkOJLtr4zVO+dyX65N9wMZq7aM
0JJK5QtNqVSRAAlwAxfw6+9hTldXCEELXmWbtbV1tUp0AXAADvfj52RhPxb9xhzGLgywLXZ6TPMf
l+d1bk+jzXhiegO+D4H+x2m18tYTRZm5Byqu/OAK2ZDL359zDnRPmFOFGgUP9fu0M/qB23jfx3is
1I0GEKm7p5CRv2xmdhgnZqafn/hgbhSWIA58UK+i1l515cLLbmkYytE3mnWWcBPfd8wb6CE45rFd
IjydHPijgxvAPaCxA9cYeuHUjiFDG0Sf56Aaya3E2wctcCopUJ1yBHNALvzhmgx9u6rL3llfnrvz
scEwiEBAMDH1AqtE5rkz+AbIlB3Qj+BZA+14l65x6F42cr5AH40oCzTmDAjiHEZovWUsSvyFBVr6
vrJAPimZFU/f1//s6oesebj858/0Wk1/P9LMyNUjn6mmQRw3rzCB1EFJv9sWuh31lRbGtYcQvRE3
rLe25mDrIfjYoene8R/auFSbOo+oYRlN7kjcelOJSjlmQdqhtbR37YNel3sLTwZo1LNNzdlDXIkF
lzifTTStIW5HCgbJbxR0Pm4nUwdyayw9++Dam7J6iJda3s/H8vH75sfve0U/ZLYHBpdU3uA/yC9y
cxOQ1eVFWxqFcral9mhbYhoFcyN+3y6Bg8/3zTQIXK7IBgBB6ymDGABsBXgTgxhFiPSH4E9ptbBr
Zk04E6sVglxA2hSvZrQN+gqOdZBj4oS5OeRocZMr3Uq3l6dqdkHAjApwGdCaeB9+XBCtxDPGAXbu
EIA19d7KHbLp+pi+jkmSPFb1+BtkXYiLgQyFJDt8TI1KICIwCCZrnKfxo3Nr9S+XhzO78iefV/zX
coTe+QM+bxihcW0uVaJnP484BCCHKc3nK7GIPcqgcOzCOQCCb9c7utRZNP999G9BEdcHs6jiuKbL
S1SIcGnKq0IDTjJ5/43pAWP0X9+f7J/clo0pua4JfN9BV/ltUCzUGGe99uTzijMJXZh9Pd353bMv
Q0ff5ksEQnMWQG6IwwlpaYQvylmI4KyJxxFbr/T3pbG1ymzbluXCnphbhVMjyirTWDqJY8GIy6+r
KBsWUlezY5gIpifhb3DtKp9HHShOfbd0Dpb/xSxuGjOS9vrz6zwhWECOjBI2bH1cZ70pwYfa+w7e
H3vEtMXvjGDSCoDOO7L2KhQnBhESQK+le9D5SpInUtyNw2/EdRNFAU7ZqRFcrY5DOsGRho3wFCpQ
3cYWfr3u+7rYXZ6nudMPgc8EWAYN6Bl2AW94hos3AGdZAsEAzU5vwYK31ZP2Bnjb1W/YAnYOyTFk
t5Hv+7gm1iCh7gd03UHr/DoCtzC7IkZcb8e8A0bMtFLreNnguRsDCg15AKRJTcj82cpe6UkG9Y9R
WAfR7Im/W7pkz914QlpP/oUhnbNIgaI/tVla2IfB6iMoO6xoYmyCcalyM+W71Oj4xIzaXUWYDtLK
sUTEoOXC21ZOzA5Wb/CvQ8rNQ0LMDKi5XJD9WJQSTPhD+vQb04jSvA4pHkCUVQG+hmkpeL4ABIiR
x+FDxBu54BmzC3ViQYknOq1LkTHyrEP6KMkuN/f/2QCUSyUWfw2AjjQcyijnSzTSkyedrdHJAKYB
nlwrRQlIsj66gACZaZRXG6PBY3pnv0Ih+tPHApwOQZE/8dRNUepHS6UsspR3eCs5wQ9/nxrfL0/V
TF4R30cSBll50M2eF/IYitK/GG1j87EVX8Fcir560G+GbsIiJiX6scaQoJxPUdrtjE3rpuEd/XyG
Fn/FL3w3KIAmJo6Po2TSkVWdovQ6vnEbweX95VHO+RvajlB3B5MI2nCVSUyCirC45c5h0A8afTY+
D85BdWFqWACwDZecevtkfePRBpfHoUfeFUQhC/483Y+Kt4E0Bnhnx59iJJWrsKgcCKd6UC8lyOzk
1o9xp31Hd02Y25DE6pby/zPHHIio0ZOMlxfyJOpFpNXcyc2sCkAEGq/KeMv9ctPH2uf9GlOF+sJ0
nyK0US4HXZY2CL8gzmCBABRlhf7z2UBwqgDaiOMa1Cp4SH50qSo1rLItNHZk1dc3WT1e9qiZSZqQ
oBPexzRBmqmENAJQQyvjkh8tdIx0K259D7oFEzNO+8HEdE+cnjGM0cTpYcLZaLgB6gW2j5kjDOD5
CUoIz8XrRFkAX3BwovstO/qk20OxIrKNA4gKkd6P9HFzebaWbCnnfT4QyF/qHTtq6ZqYGE6kvXoQ
ubQeLtuZy118GJRy8hsgytUMIdixLd6wpcIGvaxWdUtkcuWi+yXJgTPrZDnBm8KmC5YotWeWDN3q
2DRTkhGdUeoxNkjA+JOGHT3nSxl67cKSzQ/v5PuK1w02ZUUpanbUq40TP5n+jVOBGmk3aeWJdF/a
a4fc2snCI2d2VOjx+FVDRVSgOCIeJ0CEoSvhmPZX5dqrFj4/6xwTjNYEpg2PzGmrnfh5YBCrNSln
R6rddu6ICsUjbdGGD7m9Ifk0AgCdFniEA2MIQlJwuH+0VRdGVSY5CJ3YEOmtHjppu3CuzRwMuEWR
T0L4Cci+iquua0BfyeBjI4GlyBC3NVImmv1y2c/njOBZPJUHJjkkWxlGrtddD+2t/Jh2ETWijKzG
pSttycTkFCerUhKnlhSkr0cwgK5o/wTNhxoliMvjOH+NQO/hZBzK0meVzlnFMI44Xzl+CGCm02wQ
XF+2Mudgp1amv+JkKJXPhiyWdg5R3zYqsp/NEKBk8Ubo1vUXFmZ2h57aUk4AXQZVqRHY8scK7S76
WgNSEhotoezK97SVG+G3r2ZSrZJAHrQcbSr/2ViVE8IDv01gUzc/yoZEGdI1tbgp621S7Wy6cKjP
Lp5t+54/6TugTvVxWnOCHk2zx+INNoCc1l3tRb2xcdwFM3OnD7io/zKjxm4MBQ8DFQI4YmqGAa1C
YS7U1mdd3UEQDPrWX3XSjwMhppaytDIxZ8N3Ae4c6f8wl7qrZyfrxMb08xMftFggMgGU7JGnK+JF
FCU10GotXRAzI/F0qM7g2QYA41nfrNVUBWjB8/zYAU/oQYWWj49B+ulcCELoEyPKyQDGFl1He2yO
hqS7jPwczKtiCVg/U07+aEM5GDgymgAyIBwpxdb1bvQgRJzVGJsUMN7g2vdemiWq47mdi2EBggfZ
b7AsqKxYdW7xOqtK+BkqoSBxKOIrkVxzFClb94frvQh9p+krPV1f3rDTLlFi+w9mldCI5hr14gRm
G8CfRng4SqFDZMqwb9fCRGPbUng/44l4SiBynZ6vuEGUuyNzgsxAnj07mvkKZwSg13SM3CWFzZkn
ywcripMIvyRNLN3siPy9KfeevW/61zooVwRcQc344/Ikzvo9yro6+NRAj6EWcTrPrauCatmRm38a
+pNR3PXFQuSwZEJZJ94XRu4UMFHUm5a8UbbWl/TqZl3hZBTKygCr07Dcw8bCk2Nn8O82/RpAHKPs
fjr8OadXPF6IvJbGpCzSIP0ODZo0P+qFty7L16bZc71fuJFmjUBuCyiaqbSjMj5oRtfJ2B9wujrX
PN52KB1y73cGcmJDGQjLmyYT7YjTNY/QeSOKFTScPu9ieKridQFuDwxEue24kREfIIzsOKT3OQdX
zUP/efw5ErJITqAzCongM+At6K5M6Hq12THQQOCwN6td0X2JhyUk/TQZ6okDxBGSIUiTTo3HH68i
LUs6YFy67Oh0UdXtmH7/GzN18n3lqsuCcmolm74/PHfpi1a8+2IBaTvnU6dDUKIsYrLe6anM8Fpd
0faOkdVv8OtjMU5GoQRSbgN5iIL12XFs1klghFa2F2TpLJ4ZB1L9k1IQku7ntUHLlQYDmqQ6ch8U
WlJflf51ZS4BEuasoOziT4QdAJerNxtzWzeJnaY6GuKqMnZ2tZfpwgacuVQQoP1CVlguclTK0dVp
cQk5gqaG63Yry95laKGpyc9Ubi/71qydAJVUwPQnGJay8KnWV0PB0QJgB3UoZBD6pIXshQwb7dtl
S3OTBrU4ACHAP+ZDZfHjLkFdldG41etjxbNVSV8JYPeCmwuH41ygA8bXv80oE1cN3PRT0WNARrlK
KUXrcgGimi5KrHUm2x1L/bCvrFBWz//Z+JQjU9ZaP0ptrI/5mEW9e8dsM+RLifjZSQRRHNjJcCuf
CS55lZO4xYjlqrvhqiP9dhye4vrz8Sje2ajNTRKe4HJRTmZbiNK3XVEfi6+6jqzLMUbn0+XJmjky
oeyAvO6UNkB4obgdcCNWMHhw7z6T+8DJV2h7W4gvlkwo5w2iJaslAUwYDJTdyfDTBPbu8ihmVgNV
vwClcFxhAJ0qvjYSs2V+mVZHSfNd3bA7U1Yb219KF/1KRysXzAc7imvluQm0IV5UxzzP5BWA5j/r
zgPpWsGsm8wjxh5gFTMCis1bS6ePwyz2/Fthe+9WpzvHKtGdXZn23dOYgCiTahy6gZVN173rvWsl
baESAyGCWi+7a3tk+b62k3faIqk32tqjW1V21FiUR83gfyVdhzPVsx9GnVpbrfKCXRlo8eNY6Oat
n6T5V9vgJHKbwAx7R6LBRZokslpw2HhVHIdGrRMkWNog4sFY7FKX15sq5T3osXx7J1k1otPQGSIE
BsnOdEtrhSJDAVkBkj4WNGv2IzP1KO0N+2tg52INjg/vETjEBo8avX3uKt5Gseu26yStA/w00L+k
YLa+9o0SBOS+kTwHeuKiS1H2WWijzQrg6ul/JtTO1wVZp8UVJMeyK/TTOOCYCtovdWHzqyyvwK4B
eaNw8CiSXIOpbVvdadZWrbWR5CYI/vIKpDOt7a8v+9jMAY0dGPgoWaF0ACrFj8emUYmhKKu0OHrF
S5d9acYhrPBqWgqVl8wop/NQgi85Y0kx3c6MhWl2mwLsXmwuD+ZXHk31ZDxjECsBqThpSH8cjUyT
RIOXFEdmj94utjNo+qFsHfGK09CxBm07OkRbmRUHOLerSOibAwsH4hpXwq3FkQpGdpZoyQ2DskrU
pvp4PbgiW4+QvLgXzKLRUFp2RKQOvKPV1iszEXlU+M3wNAgn2HLSj6FZVVjJqnwtBXnvWk63/RC0
a00Hb2JS+UlUB0610h2o1pUS1WBUifwwZyaPDDyZQsPsj3YsZMh57YcN69KFtPQ0C+osnZ4r07lz
kttwE05H6L9Xx4q+82RNQd6ig3q27PdpsBQxzbwrkVj9JVmJ0/gMnJh4jaFXNC6PJlAkrjxW2rOF
Ii9IH/Y0uDE+T2wFCnAACkApYs1wu5WBPRIU/IojrRFpGuSOiiUGoJmDHyYAyQAZGCLOM+DbmEN0
0MvKY1+NHVpbqbYRnPqrBVeeWSM8XibiDQ97U73BaE0KAiB4caz3NLnBVP1nn1duL9mkSTkQDZ93
Xm8C/uPy1+d2O8oqKEUCVT09Wj46WEoMrdVbcHYnjYAEjVewEGS3dVjE2g1ykAtTNefOEPRDez24
URA5KO5s44ohWp/CWkGRkdlldRIKHVEFjTSxVDGaNwaaO9R1PcAElTvZJtxq8jovj7yCOv2Tg+A/
CdBAUdVh4y+qoEx1bnWnAlP7b2vKzaz5Q+JrLqz16IdP4zFMtJXwX/zqmLgPFXtJ9Cbs2Ovl1Zvb
sui+m94f0+KpyRkj7cE80AfF0eZQ+On2dcvC2NYiMezIsGVuHV22NxfmnFxBajwoY9MbDRnzYzMm
a03eDDFQGkvNyQtGVFiGSGrRagOMpI1+bSd032vGbRWPi80g6ooBDAF1QsjI4wWH0E1xfUA2HL2x
gxKsovWqC0TEhdjWSB9fnrMzN5zMQO4AL15QcpzF0EgDxb6dEWgUumWYtV98iNYHV7VEVdh7vGzq
bDPDFLCwqPtDARhnkRKuey4K5zGUpw/g5UiAAsv2PNVC2gX7NF8iBDpzvcmWBdVFJKURZ6r3N/7/
tCQVx7DQQV2uerZOGOrBmw6CoGThFpz2zoe99csWnBztfhCzU/Nc0qVVZydZdfDFk15xhAe/sUag
Lf63AWXzjinIWcaYVoeh0VZ+d23QFxttVZAtsraXl2jOG04tKScgIt9Cj3VMm/OQ9asSj9FiE7f7
cVhwhVk7gLNA3BYvOBwQH8/1Ku4kS2RaHRKrRgG713ckj9HZzA+jbV4HY7pgb9b1PLBIIJoDw616
j2humutFh3Gl1hvX3wy9CEX7w0jeLk/fmdfhvTtBLE0AEZHIU2/0SqCnAe3a+WE0/BsPMmOgEgFj
4UMft9s0166p5S8ceYDNqN4Hm97ErYxSHCR8VRw1pBPkWGJ8B5MOxsaoXSMqGiRiCtcDJWeXuGst
50mUtjHfx9JDjCnr4tlncXfd056uNLALXYFdhWxsloyrziZoJMjsJrKCnG7wFhVRrXf4adCBJI57
K7vJn7OkB1lC6moQNvM7EO5pFgD71HzoSi9ZN2MjQj+u+3Vn99VV7qLOMAhw07eDNLbS7dxwFCm/
kaOmrU1C2jtBmfeS67m2puAhk0JAdxmOXmabxsjxHhLQ7Xwohhujz+7rwts/p+sxdfe+V0X5vbbX
8v7oauaedGa+BkP6uC7HDgSBxpQV6NGK05oOi4heotCCrQ1hF/y9w5DQFelJHPk5OAmHBs0TtJR6
aJq5EaWsaEJP860tlUxG3dg/WZomVlpluSsWNOWm6cYWI0KvPBG1E1XA22xNmjxmfHQ3RBv9qBAN
yCvauI90I3n3RA7BOcnztVYI5JGZpUUM/FEgxYvrjdYBsGIO+IHTanTVpLIIpVVbYVkiIhggn74r
9OC9IC4PKybtjTWUKIz5drrvKSRk6iS2If9hmWEVt+B0zA0Jgeq83ui2TMPUJGY0OCii6R1Qv1pF
nNDnULYp2zEOLQcjpG5hRpmb5yuOP/mb4znpVcugMV63QbshkAj+gvRImoSxPz7rOqEphLvdYdsE
okZFxO2uA2g1YWu5VkjpaO+orJs16m4gQS5ySg5NZb3JwdFffOGIfUVBGpP2yNkPhrVEMf8L7/vh
SIbYpIFjH81E2BlAh388X8Y4L+MOLUqHtKlvnKEKQbd6LLuXxnFvIEAS0kI7lq517dG70gMdNduK
WNzLaqvr4Lno8zUjVshcCg+Ib1kdrGiDByCoVHkKjsuShKPMVj1NwszVQ394adnP3tDD3h6iEccL
vyq7ZN1CGByxQZLdJb2DAy4P7fgxqbp1XH0xU4i2NluCF1NpO/fG0OwuH0VnJ+w0A6hZIAXnIjGr
K+9kLnNSj3Tgh6b8aQkRsY6v4/FHkt5pi+23ZyGRYku5nzwB9VDD6/kBYHIT2BqophP56VZ7xYhy
NaWajcbQAkYa59nLHxrv5fKETX/kmcucTNh0hZy8ZXVhEBxz+D7yV2FLXoOlO2/JwLRiJwbclDWx
iUbRQ4pDaUSz7OryAM7uOGWCFJ93bBCDex0GMNQIEu4LaJXVj42z4FdLa60EcTkHG3MrsbNaL45K
UYbQPlg12sK7b8HKr+T5yVyVfOxdpmEsWRU11X1XfY3thahtYbp+oQJOTFjCQVpxhInqT8MPs+JG
a1fmUsfmkhFlF/peVkDBHGuexyGxNgb5kteR+2kCnY8rf5beZRyaaH3LD8jxOTSyixBE8Jed6xwt
rthQ1r0KWOukVOfobdXtdWZryLPilMWN6Vtr320gPOOZoCXydOhsD5oD1jZcvgXP8zVvmtcqY29G
6n9DMn3pYJgsn21caAUBv2FCr9xQ/J4bMshtt8FCMu8pqcEy2q8H+wXxBYiOo4CmkdUvpOxn3TNA
xQE4CmTU1fBVtmNpNknGJ7a11tygWzZ/X5hv63xUKNMCC2MC+w04oXJaABntC3Nws4Mnq70vrs1k
0yc3yOVEHAjJgm+a+ptTP/X0hrXX7tAukGDPHVZg+NLRLj01vKhZo8IHrUPXmOwQe4fWImEH8ZvL
I1yyoCxbmw1IQ3QQEMitVT1G4tOVGzjs6QgUh0WcB0JCNJZDNLBbjaMWGsX28gjmNveJBZVcZvAL
kQtLZ4fEvEpRR6hSUK3r1gpt+gtH+5y/nVpSnkuNtLrBQu0bjUHjujDdte1AhNJcAmzMDwgpBw+x
g2eo3QZU9yuncy12aJtN1R0TZ0fRlr9EHD9rBXlVINUg7nRGBqu3TIBs0csPFLT0ZvFaD/eF/rOV
95dXZ9a/gMSGyBpkjSCO9fG6lR7vRQZ49GH8ptGoG37HfXEA4LUH8RTbnsyfXB92nDTNCNDloU0e
KL+DMy4YmFvz0xBWOQB0uzfqIBYIF4Jt74NVf63XCw48awKcXGgEADXlWUIG2W8z5qnBD30a+UWk
DWGh/4bnQmIDddKp7HiWh2F26ZdegHAhie9Gdiytl9pcqALPLfSpCeUgGYQutaybYn2yylDfWgLW
zs4SPBXZZwAcz9I7rBjT1g4SfgDVUtjHZWgHAofJp8E50wULTAgOW1C/nFFjiMpuM0+j/AC00boc
9pbLF+7wX3zrZzfliQllSzRtgtuzJfyA3Ju7ampX7v3GtsPaFO0Kddd0a0n+1HPsFzGW/S3IXNnO
kX2zMmkNrl5J/XA00u9exoNwdJAeqpoUpac8yaORGJDSrAayRj7CXXs9SqeDH8uV10PbFFJ7eDga
3qebyJVJm27Rk104oC+TwDo/FDXWpvnSNp9FCP8ygKyejYcrmviVW8TrsnzIPJ8dqPMqJMhyi71u
5gsLM+vB6PD+lxE12u1QIUSrN4yMRmaEroY+nMTufssIZJonBSZsROU84XWLeKJIOTKiXfhFRx/u
5fN2+v1z5/r7+8o2pHEsaNkgJsLrOOHbwd/Eq769Ml4um5mfq7/NKAuiW3FftAmG0bIfMb1xgj8v
f/9cL/7Xiv/bgK90DPKs6CvZoO8qi4trNA+uMntcjxa9Z5WxcoZ8DequqyzWvcgch3XqIg9mF+vL
f8TskQPcyb/WSo0vPasVbVyi+zevvkBINpTxU+8s1YRmZxKod9QWUGgA3crHvRMnwABJl3PQUyC7
h0SE5SyxcM+O48TEFAqcbE87z0wczTU/6EhuDUMbxt4VzrgFz1uyoni2R9NOlB0GAh6RCFwxERSe
wCq9ubwmS9Ol+LeZSCc20xLTNa4QuPSfVi6b/O5krhTHDsDtDT7rgh/48JwFOVKnV0HxmC2JX81F
XydmVFIS7jOc7CDoPmRIBQ2FGY4JiBfNH4P1Gy+IU0NKzIoqg1b1NsZTWzFWg9xUo/Z2eUkWFt5R
7jMSA4rSlBhLbZTrLkO4WpMVo/5CiXvezN8PTOWSYTDDzB4PTKO4HdEfnZuPBjleHsr8svxtY/K+
k53iZr2w4rHih850QypuNc2LklxCHWEJRzHvx39bmkZ7YokINyllitHE4wvVtWcxIqd7eTBLJpRt
n3hBLbUWJgo59qFWl/ei8HaXbcwvyt9PcGXtE30kjTSw6RtoEv1M641YouWYWxIT+WMg/Dy0X6ts
WDEfkiIz4cCZsY3B3G6Su4CvE6gjXB7JvJ2JKAh84CgdKcdXGfRJ4HIfI0HVpG1ZJNwOfH035adZ
inHCmOhb/suQcoJVtiZap3Rxguk3tddEXCa/EWOcWlDOsEEiEdEXsBA4V1AeyJeEPeYW/eT76os7
rvXe5GAOOgjvTTefreq67hb8apoENYw5NaEcWyYxWIliFLZHsekYslpVcNPgvG+1F7wyo6r9eXn1
5/aKCQ4BFCcnrTFf2Ssjahedh9rcoeueHXAj2/z7ZQNzcRkiS5AsQOIJVBKKewWd0AgLWAFpHOBm
nG2XvqZdtmqDHxxomsu2ZicPNV3A/8DMipaqj2dL30PLlTp4UJreNW1WDgm112RrvZrmQhvA7Kyd
GJp+fnKIWYSWPTVhyK9DxEfDuP6Ngbjgnp9ABOfQLFRnqjEoXHYAWekqtpIoLw+c/5BeH2n9Tku/
XjY3O5xJbg76qCAm85QzGTXrzCh4gPwO6n3Jk5f/vPz9WR84+b7iZBlzoQ3Bp3gSlSstQog0BJus
+lIuMWLPbtATQ4qz2S26QomDgRREhkVyr2s8LJZQh0tGlHPMJD70TT0YqWX9BC2FO0gYRQbYxC9P
2nRYnZ0EaHEFVxyyvGd0cTGU7YzKYsjdS7rJUGYtfuoj21ReARZ+FjUOX8ssXjA6exmcGFVWKnVp
XZvdlFkOwBvIVjJZlRZfOVazujy62UlE3wb0Y6GygP/+uIPqIOjibvJwYdw5DYqCW9IubNLZsaBl
Azk+ECqfIQ8HWxSi1A124CgMxMFNXYmQsC++/3h5KLO758SO4g+BSxEpFZIdSi16zsqFiZr/OhpO
HFBkoXNS2Zt6IuPWT1p8vTJuBls+ar5cCJVn1wIcC3+ZUBa9J4CtVanA+/+bmT444oa6C0uxZEHZ
l3onK2csYSFLjhDL69obP15Iw82bwCgAugKpi4pDaT1K7ELr2KELfuj0aw/Eunj+nYX+28S0VCen
PpRNgPuEXO+hN64y9lp2C8meuR2PThJbdyHOAryiElNqqZ67foK4FVKUe7fpQzkGq8D4Kp0/ix7c
RHdO+zuvvlOTyjZEClkT1MQLmSTVTSeylTuC/MI3ruqBPl2evbkFQjQLqBD247kicFIYAs0YI4Iz
AmhJ9Wo1Voia52Ujc7sFDVo6MEnA3Z2L6VoNFKILTKEPxLFeuvvE50tRxqwNVMWAt5uEqNWIxk3a
NsvjKj9koTluF9F2c5+HdsQk7I3ixJkciWCdiUdSysC79ei0X8yFzT73+SnjAiJxA0SkKkasY34H
JD/2SZOHbAihE/75FTj9vnKYaEOZ0zzBaejkG5+HgAt97vvo/4fQJgqtAeTVIbypbBJEkUaTur24
BUld6Pk/im6pMV69N1QLyp6wKOgcjXIQt1m/08s7N3iqb7Il7QlDXQdYwWMLqHssgglgtBLoD1og
A6sn4rbqjS9mmWxknDwaFt/m2StLHvyUHvJgylwbV5r21bFeAPdKw5ZlCzf+WcJx+kNsxP/4Y1BG
MlWtkhzq08bg+e1tXAVHpgevgsdtmJHYDtuMbnXT3Q+2vQMn1Nar9B9WmqWhM7pLMpDq4ffrz0Ap
G2w/+HtwhH88XP0mqADhwZ9hQF4r8IJt19jpSsj+aShTQJcylP19h6WhNUK77bJP/aJJO421sBmm
JvEAIFcbIt9qo2oCWmt0fbb17Qis8jbuWnblNRwUOr6MPBJvNVf7Cvpe/7aUzVVMne+11b3bSf3T
GNqnLgGiiQTxg+4TAMxNpt/Fhqg3Neqz61j29zm0pFY5OPWB1BtXNdH2qTOG6TBsCm+8soLxDtdZ
5DXxKm8J6hQD37aumP6HCG0ZXFdjUYRQenlHY+qN0xl0hYY9GvkJ2YylsyUAWnYZSk9NlWx0qu8D
E1eF3j4w00sjzct/JEabLUzZufsiGEFkBQgttKvQM/5xuYI2Hi1/zOvb5itLrqzkfxEO/+dt+L/J
e3H437lv/vk/+Oc3kEXWJEmF8o//vCVvddEUf4r/mX7t3//ax1/65/d3XhOu/isffgMf/pfh1at4
/fAPay6IkMf2vZb3702bi19fx584/Zv/vz/8r/dfX3mU5fs//ngrWi6mryWk4H/860f7n//4A8ya
J145ff9fP7x7Zfi9a1knEsDU1/Nfen9txD/+8PX/Rjfr1I0ChhUokE8l3/59+okb/LcJ77UBNUdH
N3jSsBi8qEX6jz9sCz8CVdzEyvLXj5qinX5kBf+NsqU3naFg9kOmyfjjr8F/WJ+/1+u/OMLMgnDR
4LcRZ2HJ/95E07a1fPSsQVwANUQIDSons9R4Vpaune6aGtK3oUfGcU3iXNvGLWglrBIvltDNbe1u
EGO7y6y633vQsAbkttJ2oJsrr/u6y3/mpal9yZOGHIw4e3BTY6wjUPZVa0ErYy8AOwBxn9uKW0qz
+s9qGKEAmdVGvHJ4br9DhrdhIZQmtA1yWTbQsNID61qTdknEhgrE+IP1tfJlqYdFGZODN3Ceh41D
qAiDmNvfEjuI34wq0K4oyGPLkDR2VuGDWvyFM8OAhogzgspNr0NWJDvdaPxNm+d3XpHKPiyEYz6X
hNrvBiHJtulTvtFNVuzNIRj21eDVeeSmOoW0muceWepZEJ0wx3UNoZTnlHTN3iG6/813+z+7oKyB
o+3ycqejS1CsMisBB3Db6umj4/H8Si+sCUbeV28NY+6q9oDxsob0i4SGWhTY6CddJSPfoUv5B6lN
isbLclzBAVP0+6GNwyssIEBdukHkfKNbUkISo1unBDknmrjPQntrqumxNIB9Hyrt37U80EB5kLih
XzIRtX3yvdEy546MtxCqS2r3vRdCjypq3Mu4/F569FspQO6nmTizXdZAothE209LjBAyT2g/9N31
yKsk5M4wQLe9/tEHJWDiblgFHmgZaZG/ENJ44Vj72tZPya1TWvXaGYso4+y6dgvx4GWV/GpD0TML
nDUHdU2cjDuXWZjFfm3rcpe7GYqZPrlK3cS+4jz52fdi1dEAFFVt7ESs+m5Quk5ltm1yX7upqEgi
TfZlmBYjj3L/He86IOfqY2s2xU74zmtbQnygsv0QvbtOqDNmR5YVB7iZ5S7r029otvuaOi7Jw0qD
G4Yp83exbq3dNDYiSlm/B1gMhzX2V7vTU6h19K70wqH2RhllIzXfStDeAdwcB5ANA7yXdEdNAOme
Qf+Amk27D0DijzbrBn25gqyKvG5XTBr11P4Ih7CZTLexw/zHRs8J+j1NL3Tt7H40Uwa22A4TVvX0
LU91N3T6UkToatSug9psN5oTe7h1amJd9057T1y0yejS8tdooug2VBOlGWYs7dbcguRLbT9AC1Z+
Q1Zx2A79sCcBwOOyaDax41Z7VPUEYCnYYmPD4q9tYrFn4dw7qYy3Xi3o/yPpzJosxZEl/IswQ+y8
spw1T+5LVb5g1ZWVAiSEhJCE+PXXc+6Yjdl0j3V15jkgRXh4fH6kPCtfLIeJHVyH3DdTMSyPEv9P
K5lTSF9gcVIFU8HwjdjlbUdC/IiLuUlCgf3SifDDmklzWUZCvvPO0vMYdrUJc3PCFit9CPtwa+a1
lzVZB62rlY1PMlTyEiXzXheujP8E+SiaQG7XLSIwDqfixPT07Cgs/1jY9udOq+xWhh0F8lCeuMAR
km8LsIccnvJxDd8w1MYC0aT0nxRTrJGnNWcwkqF0BRbE1Lsp7xfEPJxSm5+CrmtUSe+ZDyjeEjG3
BZNltfEHLqZvHfRzFVMFrCqeqtRi4wAZsm+j3+BvUA2OHH/GT7rdsM72MaxIrB2K8YGP6jeN8etM
i71oN7wQgw+S2qgZYY6AV/bS++IsjGg5v9vz7mlzI9Sq7YJdgzam/bvncwo7v+vuPdlqeOo/hw3J
764v5mri8n2Ady3OOHaKxb+gV8gv64eM3cpt308cdvUB4T51aRl+6vB3lil6xQrjiPDfOrGO4HXP
16Amy9isYXDDHiO5s6WIrgHu/WbFCjhn87HbTdxMsCAgcJ7hiccas6XTDQ6Qdg6GxkcBiGLoh45B
QhpXsLwJdw6KdyFOE09F/ePzDPetP4Xha7DqAaGZ4Y7TYLjEy47ooEA1YmXmqKYFhFyf/goH85EJ
dsQyimyQljvhC+M4/cK+CbCKdg1EhnQjo38zpX/7YIUFGGdLw1N6PxYwvcVI7K3jIdEn5+hzDFTx
ySSLethzep0Za/t+ETVFivsrUFQf08jkXZ4uT1v4K5h/DkQs42gMjKuw8JctzDHcsS02jm/BONXY
k8c1U2YPo5VpzVgkqiSlDVZA/EFmZrxPrFkvk8IrVLLPiLsB75xqF2k9wozl+umjCcVyQb5j7uPP
LSBZFc7pOVMpq0Ntf5WkE/XI0s9i6tsi6EIsIonwl8yuS6KDByx6eDzAvXxOydGV4pKt37rc9Dve
DhyEQ+bvtzyaGwQeiyMb9TnXKT2mGjHKYYnwJ4gUSYy0Dj82oLx2b3MZv+UlG89aplsTpUw3o43z
jy501x+yfUUG+tG7ABZS7AcksQMkVdmmU8ZemJHuoKWKaj0P6du0IDojXhPIVAs5FsiJqbqg022y
+gMARqxe2PpLhR2LKtx5yRFk2bPNsrYH/+Dny7vRLmf1XDpfR8Pukhoc+qGamT4hcJecBtYjN0oX
YFqKsumHjiFVYQQqj04MYOX8WEj5wcvI3YmRP6NzG6vFx9cs0utR+/k/JtUnkkSQ9e4p7KqSITqL
7YeeLvcih7khih98EI8NZRwsxq4/jrlO6jkl3ysrzvH8syWDwWibZzbBvwuM98xgNa2bSNMx8qTU
PNWCBMhgH9UbKOAnQldTCa3y2yzz6CVbougwbxTrtQs3zbzY8I7gtK0zcDoD0F6eKZYD7zq3wR+z
rljx6TIkeW2hfFex2o99b9pM+mrFalXV9fkpmjCvQYh5Ky28VFKP4GMmLZqgoc3MkDQy28sHltEG
sKKDkKW9YE7dlqGeqzJg+2km0zEKgqzlLj1gWwqDWDNX3MGlminiKmYTf9S0O26LOCCLEVljbNdN
soYfEkJXQyJ1jGZY431MDluGmykq5H2SDK+d2RO4weQtKC0+QmpUDRmlwG5RQJsQom9rsxJH+IZI
271bTwIzh7XICjjf16eh56RapZhxi/MmYSATFIIf+qQD2II8dAVlrRlRPyD898zRBtfxz/4XqBWw
wYBYk+jwZQm2uyxlOdZryH1E4cUjAnM6STuUWSz8QEPNK7HlG1I5Q35ysLW1FPXIjWaomkx+PwDo
VAzlqQBk65w7FAvO+KKSuX2FI1LWk5s+Lar9sw5sWgGc8Ixt8zbfTXKl6YAFkSBfJywV0fAs+26p
IbuVjeCafFCqlnqbl3e8MydYIhtQGaOGLG78N4bpehj6IT+lyYhtRw89oR+i/wziHJ93UBQ0LJo1
UBN5q1FhYaA34v79wTnmVRG8oCB19dIZXe0wZCMv4iho/z0HhjwhFBE3mRW3lavzLgQWkbqh6qT+
X9nD63AN/CGcsA1GtsIe4O0+g3z5L9vN2pq+PEW7+ZzWqLh2abe0G/qFA7A3/R8HHsPB2IwcBJ8X
8K5lZk8ZBiO0kuH+qSPkcaf91iGSOF6vwxoi5mhHwbY6PFZ7IchbqbK/cRfpo0JcDcyDIL+kO8Ar
2CLY8IgEdH0Jlw5s5rgU/kHZ5Xeqpg2rp4yTT7ic8yodOmBgEiaRslpspzHbjyjAzitRL3nu74bB
B21iR/UyDYlt4WpOv8zYz/Uyp+IuYOVeW4qOnWGa32pJVaW43uFqJLuoVhX9w+ohPJ2+XPQlzeaL
t+RbF/Ffss+mATL4qjlD+rH6TIe5e5wll2066/w4lfF84ul37HBr9En8WBT+Y6VhUSO+Ojml8/w+
/fQmmQA2n2mBgEez2gOH1abX06mk235DkXjMUVPnI0PGqh/gj2LZVQQhaTWGaK3iasRaRWjhaLrP
nMBxM8X/+iVD0b7q05YMyzksggR7H2mFDVBbxv0tkJNs15yPTyNbkzrq8fyn/rkY4leDj/sGjyv+
Kz+L8E85QN/IzRcBw+uRG/BrFPPv+6j/W4rxWdP4nigq8KyTDXsA2GxGoiUuLwmXTZYLFB0JJJXO
U3B6HIu2qyepu2A22z/uhdkfqLB7S1baX1NaxqcRe2K1zGfVLAUkGgNkrHLquysxXSXiNu2DrApk
ylO2oFLDfU7N7ppkAagZ/44Yzot+vjlsU/6KuyKoeR9YrDfhCQznoYRKlJrvAZP0126m5Dm1wn0h
nZfXQNa4+0iGkcFhkEGLWbrorgdzSbYiM13r1WBQeVn5C0l06jh2Ufx3SO1y5TGyD/oR5YuV2Bbk
a3TeB3aYF14eqBkrE8vvTIJpmYCCy1J8BSzi730YDEcGDhBODfk7IWC/BMjOTjukRc7LJqoJG/eN
LU0aVIgsOce0OPo+3iuC1qSZpMeChxwP8JryU2Eie8dGeTYWfDC8debehlQeEgdCNlVb0404PaEW
klM+6L9rAh6KIFhjKvHnmcwAJjG+wZjr6jWOJbbatAtvuyX3fB7Onjl9lMGUXVJKZRV1tI5KjdKk
tC3N1dqkS69vsjS3iO+HwkU15FLfKrr/FrvWoOAEmXooO1Zeksy1EhGUH4UbX5C8NZ3hZY7R9zly
dpP/b+rxHlYYrHyxbnlJ1XbIVYzLeswrin+0pMASBQFL7ofxCY3BeTSnABG2MztnAb8NQp494Ix/
HAIk2rQnH/1SnOLe3qNF3WtoYP+WqTxsGiflCogTMxACxE5gOMwBWya+dSSn4E912XWeadSgBVXA
NS2g+TANkpLp617t6RURL1utkXuC5MywOKSw4nAvH7Cse+D4NF9kBgFlirKTKRKkWO7TWWTTNUxR
xbg93S5dH6T1EoTdB2ZLQWXdNus6R5h9O8cpq+yKfBqQN2Nk59HiEq8wZqJwLm+jQafJ5lhhCdU/
6Tx2X1qMWaPydG42WZKXUmQoDNxPj4Dphx8OLpqXlkoC0LibupeylMBedjznLdQre7epSL5Oq1nv
Qr/0S42M3uHAprx/jjqVtWzv3QHd5Hx0JRPngifuxOa9a4wlRVcVI3JGdY8l6iWJjqFkf3iALJpG
0wTvLhY9bdWt9kVCnb1Ski3nNFxRpMT8EPX93FKT8iuyQz/i1D6uUvmaG09uE7HLi8rlnY17FL14
h6tyIWg4gNYs2iB35TW16mINdbUE0ujMtlkekSdra+hp4yHcClVRR4b3zqPjjuYZaKsstF/JiJqm
lbyo8i3+pDFuVcXxeaMIQOdK+ugDS80oN1WG2bDkZQhMk/jcOnosIbEj4wJrD8xcQJKlaMgRmLxb
E4IMFswHQ0xXwzdFL9O2lQ1NeHQM9ql498p/9BsKNc6z+eRQiWFEj5cbiZafG4TqdpLR6+zX6xox
iMkLhBm/JFXmu/kWQbsHJim7YAQVNGIbR7T8MMWiSQ0OXmbDm8ahViwqwrUq+M3QLyzl4DKiWOGd
TSHO4ahgC8ihkhAWvYVGJg2ea17RIt0qSJj+HJLy5jQugh658XUgI2zqwa6TVOtYHkmnGcq3RNzN
ZP4FgI89eKz2oeswYZXD83DcvbyLcN1EY2krAfcjTpPyfs6w26eH6b+Nh9NBQMxtQ4pCaszZJdBl
XA3GCOwFDDfpgr8UiJQu0P8MZ4eQ0ddcjv37UqasIQoO9zSbXAVqSvQUbvSRIyrkvbAZrnvH3Y8K
NlU+iNJm3vrgaybBeERAylueb6Sapzxu5zA/0LG4xlN22D0pG1T0vvEJu04c5oxyGFHrUPpCbPQw
zdtt4H3fGk2eUaf2lSRpeJVZ8a4QeXTYBrTFMb3rRrhHaTI0gywe8zz7pfT2PG7+jJv/3qwI+tEZ
qBtzI6PkpOGzA6x5xggsqpOdnfLMvXZ8wVp8nm3IBYrC5xwURPxCUMAygdgJi4sCr3iPfjZGiUY3
elcq2v/pkg3S4Sq38TDwgf6moMU3DgSACtIKPehYoyZbJ1QWGRxVfH8mmgZ/Oj72t92Lpsf/uCgX
5k3fBe8E+ug/OePeWTFESVf8E4vsRa3iuD907GvaxBltIGmo9ujA7CEbEba6GP4OQs8Jgoz4l/Sg
ELiOqnoGp/7ARXIQayBeh4Va5GcU+U/xObRDCVStj+L1fks3OOOGmBynfHuVEzRKoRf7gV9xPs9x
8gsaL346QaEz5CmHhWoWxw4wmkO0FP0/gRGNgAiBvVFcYLkNwL7eeKMgGFQ6gqCw7vbVSQhV4YJ2
gJncNrPZHJQ5SJtywGfUe/EQ4/uGQuWfoziDMNhre4Th+sjE8gUlpm8J90ARpqttS7Q2dSoIZGDH
7KfCcVjhtHlNlwRjf/E85vKJIyzktPtcPSFvHB2VTz4mvz0GHbQaO5gA+zLwNS9b6BrjkunZTEP0
PLif41MMx8R1v2dJbwbPLxBlwbPp+uia671/yvf1ssINWAWjP7td2PonYqf08wKWxlaB3h9A85pE
2xN7Wezapnit3wCjy/+TLtUQqTh0vhhia2LKuyx0y4MTqNp3sZxkIP8D0KEWszmS2eQHgBBuQ1Re
HN+xcT4Nn9CP30S8feOIZxU6LHU/C9tgT7lyMgEqIQdXN8XwFTxtXlbIulGANOQKt5cMVD1AR2mX
sdxO4PyupwBa8FAuKzpM77B+O1+tHldkd7gJnYRbz+Uk57Nzl4kNl7TH3gkcIr4yZcgrku+oinDY
V7SD2MQ6xNDFrMmxv5wGGhwSoj4DAHzaKd3OKGmDOsF04ILf0N5j0wRxEVCrl6j7aYUcSKl8p+hU
5me+InZjww4TKnTl3oCnNddy3i/Uduw6FxO9R6GoIS+zt95BRuxThPiUWEt+xT5UWgUsuGMMw0O9
I0bOlp+74xT7UumxU+m9KrGWE6j96ln0p8/Xx8j77xJV7jbsZSum7qIwoal6ARkjg/z8LTrypBdy
XSFplqHs63TtDmqicRXr78TkZdMF+FzRr+sm1uHzmkQP8+7Cgy/X4RBmhLcjQy1mQQcL9dJdk1Dx
hzwNQHBXsfiaCkwxIv+8Ugp+rPNNORJU7H6VupJpz5ohTG6Z68Kjp5Fq9xXHU8JE0c5qgQdYJseU
rTjgHNa5lZ5BMemiE6VhnXfz/sAEPnZcqsNhdmG9goSfz/JOKNeBuOjqDgNUnkM7z1CHvmRFIB8p
wCqt6tDATFNvsOw+XMNE/ghd6GRG8aN6IRqeTuaFR/l9h1JzmyGSo44ymMHwk2HzfJSdvoh8m3Cf
Q7ljOJlC85RnDz3JaEt0SA8iR3BUOY9bldD4Eci06Vqacj9kAxQQJfJ2QF0cBXprIxftl4SgEMNU
IzsE+PObddGHJDY3XQZn9Kg/rlj/T8Tjv3jJgE+M2BPuS36eJD3KeWkGnqtTYdfaxe9FH4Xf0NUY
2oaCtWj+hn8FrMEdyqBqUSQ5L30WYjOemFpbVAxsODoePAUplcd4VOeVEV8BTsOPIOWct/FhzPNT
bOY7rNBnTQqNfV1DUmE/Fg0EGcRR9iNtwKbALJyLB5ziFNO2sD9Fqe3uUoh/4MXTITyWoK1AdPol
xoheDEQcPIZb/CbRwVd9PF6zGQE7HNjSsVCYQ6yrukN78Tfj8QsdMFDDx/pis6JBkUaQVMHoKCvM
jNfnHrahGsO0oV28bLpiWeq+73XjUNj0s0NJZcbuz7T6rPXSbq3C9LuNSLSeSDnglHPb8m42zqGL
uUS9hN6YV4xQ7wDbe4hAgv2H9vJZTTu5mdUN032qQM2pQJ8BeTlKzzNKp+1nmulneido1j17OWct
Kk0NPSjdcUhtIq72wS/H7mdUoCYePFuqHnMd/k2QMt9u4zRB7LcnTAqAaFXJiwSKGPLkjuPTHNNy
xYE65+mfIAnvsd0FWs9dIcImmYrgvCmO7mQRGABZFpbok7b/ZO/3ttvg1tuFPyKV6RniLM4CAw13
sNDCEGNHolgf5DQ9lnw+xQxaqYvzuliLsGUyPpXsDR7mBsrYM87EoNbKW7Bl6auI8O5s48ZrBn5+
GxXr11B0K3q9mL2nWYKG1Y4HCz8BEmgp7sfpCW1f3S1kw4gXAcoqGB9hwjaNDOyLZYmqYkNbLJMd
NjufAknKOiwtGEuqQesb1TMH23QfwUlL6f63QNl2ofwv/BP0gHMwRYbi5jA8gRHHaxYcg2AK7v2a
gqQ23JTYylPiMExIgpkCO2FTU43GFme2gLCUdfs9oCrLcd4S/P1+BQSjK8uKo4iqJpxyU6ruu0J/
hCGEO+LTtA508WpmzB99ksFeNA7+adAZO2IRz1W6XNJLj/zVBS6S9zBWtO1xodUstnByPEqzXOwc
Pa2Y+Fa4cqJW/zD0yW6L2pucoP+fbqwr72URPTADXbu3Y7OjIQKtp0m0wcJijBQOsFpPxGGJv5BE
VHbpdL0js7Ta+x1KQhAHFUYn8UsHZ06zrYBnUY+XPUfgexJiBTkhN3T31dLN2SlDD4PzBkCmgnpy
F4v4e9IRJIsNFQoXmIlkJQBrQBU0ZbH3ZwBpOUogozSiqU1/nFEkJtWQu+iwFCw5lctGzqJDoYPx
U+crj6KeNmTi7BHbl4DDqTF6wwD2Sll0yDZSI57wEVfmSWONHQ/JtN1he9IzyCU5VlqAncbr74Pw
iF4Ev24i2kmE8neUmuglpdMvK3eHdZFtkM2UFLpl8zLSeqUErpfSOmQQymJsC0+6aiyT4ikYh4ce
IBA0DdHajFsSPXZO+s8lQ/+uZRdei2B6h2IrG5SoQd0H+XCNhx5RmpnrG7v3zyzZxmbLuj9RkNwT
FCdO/MI3C5AHapRU9O3oLHZk6A9+yryNuNpcNLZhDuCQmdITKs27Xf2MBMwlyFLMgaa56jQWljEi
fZAdf/Z6k8/KhBA04L+L1u04M4gQPIXhYK/GcPyd4V4KuX3k+/ZQesZYbdZN1d7Rvyb+YzKFsfLA
LK1iuIDI+jdN7jeUUzbND8rvT4WEOjCO8QXgqP1UEj1UvbK3AlskcrgMLD/0sb6lo7xuZmonn6/N
AIXreZijr4Iodwu2kTX/+5GZ/yp3DiibbviC/nSfF5xIxj12He9xlNtaIv/LBv1f6eYPmp2Et0dC
O9z+6FwnEv3uStU32DE6736eUfIRVx4Ax0L90An0eQQKYGkxoEBWdg2qy7lkszqKGMcYRcxhA9fB
b4B4nhcl20Al93zbPqckgY4NJ80i2WVYRev2+Xl0XXFJOlNWyR5fUonPw/kuvi4xhhwzVg12jBr/
J7VOsoBaWaaPiUoxbjIIVBFhGjQ5orybMlQ4Wssf+tZQmHcvXNlkrkzw1514d+Gw1l0a9DXWqK5D
ut42I05Fxv+6NEZiEDhzoxLBVSBSrAtYgc5eL/iX2c3XLhsu2HUzUGSWpeLAw/RFjuYVWxl1MNIT
BgxrWywzGm4157ccNPY2DIHirnIxQKwD2fxLsH7B3jxdDjFMCq+76ydYapa5PCN/KR6rEs7F87Co
+COJNjgpfGbpkZII8Xb/m0bwFCy8eslB7KtMMU6/R2BTPzaDpULaz9n9ksDkcRyIwoM0Be8JH/In
3+XiNmpIigcAM25yi2M8tXO03ot07e+oyYLH0kb6Nx+RPbjMW/nVWVB5qn1z7A5iQ3jAbjlGFl4Z
9hNfMuPnUv10xvCxa9O8j6966IoY85IuedU2nY/Ebjlmvzlrcy9h20n5jiGJz44+TNlXku2ujrsc
Ko6KtDjOoBqiLS17dzSDdfcmRhR6iMfuQOIhe+BSxL9o9DO3DZ28z9MElU2+pH837IRuMbF/Idqy
2nf9gWM8NIXypDbsJMxqvMOnJe9WMcefITIyHne7msOKlRwQ0C3KGk7RMiFSsrMRrQfG9qMHOrBK
lU+f48KQrwkM1ZYI0Hyl7wA7EPpYZBPUfjS3dx3PPsp0fYdjIMIYtTskg1MHldjkP5nM5zy8heV2
80mHeUZOxs8x9agi8sd0m15EgISTKYoqMPXy4yZR9JeJ/BmwZs8d0HvtiP+warU8/BbU0QcxKvyS
duvuysWyex8Wbc7hh6wxBsnVoeMGhXX4pmVBXaO3APvSahhrmLZ07QKraw/IKKYkPaYOimBjd8rQ
ifBpu47EXwFGojUmQ+XjTLF2NePqin8CN2f381ppzHzh3fpKIsVr9P7wx0QwGuAiaEbMKj+HCO2s
3axDH6fXNmJj/FR46A0gyIGauI4nuCIt1DlEEmFomJ0h1xctrA4EpX+Rk9d+5rbyi8QPjfMY04Bo
0COmccXwr1d6ffCakPXk5AyVWywjhJv/L6vTRvM++Q2OvoUrRGJ2kCZ/7ZTXSESfTsWP1NLvFgGe
eSAaDNfQD4cFv7gVg7B8gaY7rQimhDUtOFvmiw+1WNOKVGFMnfvgwliOvEy4JNc6mQJ/v2x4wzEN
ED+asa92jYqZ7pkHrA49TmXWRfgqM5H4S5mcWhMoe82d3g8yGviRizi5EmmHttA+/Nj39AvX0mce
l2c1uPQO6gOueRUH2R8/0OK6cCFwoXm4WIMxw3yTD3fBRtObsWp7mSFH4+tFytMTT8hb4CJE7kKc
tXfWyPlr9F6fgBidYvQDQAxMYrnS3eC0AZxjvsk4nyrbdeZrXHv2kmbG/Noi8AmbRAK/UUPchF4f
ub2zDZVd/rpFmTsNZhlOkKvGJqfrs+DIHvkBhl8VXvzzRvx8XnEsX0XulrtySGA2StOOHWI9bTcW
iuCr1/BqLczQ/8KhALI1kg4zvXCLcf2uA+LzXLc9iz5SQCPuk2253rqHPhHRYQoYRhMMQMRw1bjG
YBdBo8UfyIBvfpW3CMUzOAo2f7eE/lSB+XB2DALNlIH4vkgFB0sGv0uSK/KC6Jz+nK7TihEV+hvA
MXf5ICCcnAz3O3xh1sXAC9M/8P1CsyACbjnm5DlFdsIH/HeqTlaELoR5+qWDYalTqeQtJGS5kiDu
3xJuXN4UNBhQiPUPMGaFP7WfnzHrzKk9C7q6/3Ij5CuBzfI2z94Bk3uDaQ3fNwmDGs5cUIfKwf6m
8zJ/h3IlsNulfDrFKjK3GOYdCA1hb38NGhDOOgtKhv21HpKyMN996s19x/cQ7Mxya8cFhrkUKMpn
rN3YKuYTTCKbHZ8sT9FKAnE0nkaDBB5o46x7ihyOIh3i1Q5HQe7wfulmL8K8Yjs0L4+okzPgErGs
B8rxjemtwG9Q0t/BmvubKHPYwqCRVEu2DOewX/bDsMZLvW/CHMCRNtfCLQEKwr5veguuKeV6bFSQ
b09y6Ow7uKLTE/4kdkVnl/2XZm5BCAVSMcHpXybyBpfACNVxStKHvsge+1x/JCNiD3q4bRue9dhO
nIvy1BtSPIdQy5ZjEEbsod9Le5tGv3+uk8HIl+3T79KODKPCuLzPGHwUOdnXRmvYfJZsDA8xW6Z7
Oc9A2c4LrW2YQf/L1/kO5NSsmuOJtsM4d3DKsf4xLrDTTUrZn3YQxCEiIBq564Lt6Og0HkYiMEHY
5/yecD1cebqWrVPd2o46rjdcD7UxSFXSpMBztdm0HreCXQjHjA2Rfgl9UIN0nzTdoAp6pWy16LX8
z3Zb9zLRCAQ3ipjVWanyLx3S9Jtxbp+22HcPGtxSh5yUDJRWOpeywtNenqD9/xRDRcGfEKoH5FEh
JP+adju8BxjQtX3w4yYsF3Yf9Pp9ROZYHTCe/xnNNtc/DU3bLUiOaDoCnG5M1ATJe4dCmnL54OOZ
1Xpa8PewunNwAc76kgTR657aIaxAV0gWEG8zEsGFC6cVelpZ3IZ9Bm04il1DY7t+i4QkBx/OOE1m
aHQ4AvEjgBsrT5MYhgdjt6wRw6SbLuIQSAmMexym2wc0r/1wCqBCLRWsmfkzJTi99BSth3HFPkKL
8Ke0GmYoirafhbzYbMV5nWjsNuKxWb/Wwqq4AnqcXGWCmaeFCn7eg8w0JYU9b6PBUmOSsFexSNNL
xuUKZsBCz77czV1iuxHOV5NaDOvWpA2cDH91svQtpmYYvemneKEQ8tHCBnh6GjpsT6p4IT6mDykb
91efpfpO94739ZomPz485Bp7nsC3aQW5jpg0tKuEGw8x1TsOJR4cZur0lVjXPwrgdZuyQ2FnwXOF
nibUifFFgjO1pfQ6pZDmMU4OGpjhaCPM7D4GwAEr6crwZ7gHx9MQiq94zIon7/Pp7ybhBK9z/nPU
JhBS9BR+jamLINhNhf8/6s5jOXJlW88vtHEC3kwL5avobXOCYJPdCW8TQAJPry95r6R7pAhFSDMN
9h5swyaLQOZavz0w5pI4XNd/l3msu82Q13JinIqaL3vyja0HPbt1fQeNijeV7wNB6veLN3a/Wf5R
yiAnFK19MrOvZvbjxkETtagi/2vJptpiAVxuls7vhk3j028WIA3UzxTdNVY5+bd5cj9kYgaPddqn
SCRIDmGHzZccUplfjTSiZ1g9tLWtWe2WGRGN7yeeueG+zP5Ujj0wu1ve+pSh2IyLpVLfraP7Tqi7
+Q32mz5C/QAMr1hChGyMt2zksC2TJUVcUk4oTQdmTXwct5TIQAfYS//HnG37RVTzuBddGV6XamSo
oL3q4qEuOJoDfSNG06PkMSF1NnPNEQINngGo5E3xYPATntFl2BunMOS9Rbf9ozBCfz86ytRSr4lz
oK/arW0IbytwuezKhW4Xq0rUbkax5kO8SR7cSblcK0bPDpQ/KOVsDcfsHpeMIRiZUM6PjLRuu2ad
E/cuWvHLLAjlmsugvSeNaNn0srQG+uhHUFGeELKK6ZV8Il7brTbNPHgPoQFxNvTL+GLY0n9xM1kc
prWFn/VSSmIWnGPrZqnVESX7cHbbvv4aXUZPf5EVO+MwHmp7LbgWOhxZ1eh/GwlTcNItB6NJrV3J
F9yKUQ0X5jvk/cZgiY1vAAuxJaSPZuEZhPADyKRBxocVYW2uq9B7R7skriwjzaNFEDPQZ64HTlWt
GyNU0YMIC+Oh6bNsNwfI80TZlI+m7D7CAantsjLWBcIod7z8UdwkjYJKkdk1X63gqXE1tdmTOBiX
Q0vdBK0ANrtU7u2dcs7fxeCfrbnpb9hTiJJqDf/X1Lb5diqo20HgpVwUYUKeFhUsT3lvGSiJpWXD
vIOA3uc1mieEAjSRlEkJUO4M+THLZHPbTIhZNl5EB9R29kU2bQbgMCbmwf7lYi38SpOcTyALxG9j
UcB1kjUqLbNkH4aIjFxetf7s2kCaQL2zeHc6FFEe0T03YRP2pyzpTF65wEmPXimc4RgZoPGKdW9D
1jkbkp/6dx2tpdswKQukWovpxmsamkjaMm4/bCQv86raDwMc7zGI0v7iD4iBq8JbULPaxOFiQWt5
BrvwmT6qBaTFgi7g32IUiKLyLk/KAeq8h0QJAa4pthJU17oEvE3nca5qSkzJs9kOs6p2+eIi2OsE
mWBOJsE1ESxAsuSzVb6MQvwKVhbm/Rp56heyWGCdJmf9Xj0I2Li2q3BbNIt1rIKiT+PGT70rD3v0
6g1qvFdVa/HDs2tujKZiDwmlBWrt5yGK5GQMd9Lu3fM0+cNLwo9+wRAzbtyulO+AyQXqrhGhsYNG
c1t3CvgVv8qTkxHBFoaIdNXYK8CCIDt0c/UU2vLO9ozkMs6ZsyPZbr0EZN2+tauXxKls+FsAUDjk
drCdBWsnyyr1gVAon2PejU0sl1Bz+HZ+7HUhl6WyfN/UqLMKcJ/n0nPTePTIlkportgqI/HuLJI7
TjWi4cuS8aWXdLH344oaOx3IXl6DlN1wRcRaASsZ6lkwSF9ayzA21eDYL1SHuBgoCDITYZdcxzZq
nnCBV9/NhBtpUxF2fUM3DVTvgIJo54a1rykoF83TKswPB4nSXdUnCxIPbgwcp95DbrljDJJvfuTD
PF1dt+ISXEbzLhSeiHnGqzsnIrGyw7z85uRC7gfENbQCVdndzGxxhr4Hdbb70tg4bGzcHbDqIjSz
HQBBuKsLL7iL5kBt88UWzx2D1VvbgmAvjp9cJ3KL9nnnh99ETNCAgeb4D4bFaSNQ4MT+SkyCnbjV
PirxHG1KUfm3zjIEH35fLhtqjwvMMQu+PfQtTXoM84C+LFERDNsn4MKETduPizfgEbQ95wQinPwy
o7x8EE6oDi3FK++rX1TbGsvgb9E5DaIGV15yYw6OQ63FVu4qFqDlydyMBkCimfGNG56Rf1XIVZ+9
sByvU2v156Vx2nNWr0wBDrehoQw8NoHlbvFxKKTyFHiz/sk/c6ryC+GJ+dc8lWKnih4RkOt5UczA
gtGR6SqlT4zGO7EZ0eT9rnrH47+wLXwBEYhhy532aZVR9t1nxSMDoDoOsyc3hKI2X4jSh0sx5sUp
yQJ/QNrHe8otG5r0rEeExIRdMx3SiIMsGsJmD0QnzyFwUsxxCkOdYCgYsL3oWpppT1Kkc5pxqXww
yqd/IlSNL/hdqYCm2s47m6Hggoo6mAbtSYoQ9FXiWeQz/L20jOjoBMrdLgF/Ivb8EGJwVgeW9OZG
2ZhtVL9SVBGMPsYaP2hYh7yTsRS9zW21yh2LSPBk6QoyB6uZcGbrc8Bv+tpavjyq0XJi4VPLZ2UN
678aPGDKAnCma1IUZ62Y+EBHV91rqTcv/LQUyB0mRQa8t3abmqeX1rVlZn9Izhz0Njy6ndxliB//
GmEHSiIt/LG2MWM06rqMZ9tSq1xijN7pd+bV7tFppnBvI4WGj4nqo5WLlpzuYWbYjnx17nhBmYKw
Fp96vWMBrCxnr++mrySykxeRepTMETraXVUQdt89jXR7L0WhZqueD8NcrMe1VGAltsaDe9Xf/dNM
8KsLGTYH6VT53RxMzhzjZVm3HWjqczDmJZ0Q9DCBnX/bqeVUccBBBr5Ca6GTJGm9ScwsomWDRIej
TU4YPyGyFPR/XdKduYDsBydM+XeelbkvfjeW78wvYdyZYb/9B8466hszFccxifpj1Tryb76ivkHX
zEFZUVW4gdJHamJRdk5xFEItDK27kVbUGFTFONSpGE4DMu1tO9gN2Nb6p4fexwxeI9ecqxk6Z6x9
psHQcqBV3ap8HuFBy10BG4FLsIYhrqTbQvxC+9ibhGnoanpjeVwKw732s96ji2I+45Wvj7l0MlZt
AfkSBip7W4MW7pKnEMaKseiBSeImlNn4O4sKta/oVtgthpE+ZxJR8q4NYNqVg5wxd7qRxj/E9iEi
su1U84IMUmRPlTLe/ZJJUvalfSYWID03WT+8qDVVODYq90FgFTrXvdtsA1OqfZ4v6cM/jpzYyd0g
Ow5kg8ZOZ0T71gvCvUOiD5ZkNL659cL9BBsvtc1BJhkirt5b2TaMTn4JkWTbkgrrfOO0FcWiouYJ
CwK7/+B0qHesLusegzD9lUtlt5t/XC8LMSo6EbaYsd1zd1kPDozl1fbSEM9/Mr2h+m9fBEKZ7T8Z
4hvVmLN/yJl+DnmaIgYZWIz/kYQEhKlTpkeFJO8+T9AfG/5S7Cw3nw8Zi8xhxFn0H+EE/+ke/jdb
7P/wI/+/2Zbv2j/1k+z//JE3n+3/B+5l7r//k3v5+TPPCs25/Jt7+ed/+g/3cuD9CxO7zk7RDZ00
cBEP8p/u5eBfjkNklxu6WKRDL8LX/N/dy9a/TNfDu0BSgo8eK+R74Mr+cS/7/4Kltyz+Ibl1Fl/x
/8a9rCN6/s26rDPD6C5y2SqdEDHvv7vZ/+dD54aq3oqEB0wOw4xNyYGKGQ37qs3HD5F+JP/Lx/Sf
D8x/9U3b1Dr+r3849cRkXZO/SxDb/57mn9idGVCVYh0Az4qjlQ3tCz9zMF5UkCTWPjFXQBMv8BYI
bV9r+NvkooNTd2pdyq+hD2vkaKbzMIbrfGBlCV4jRqgnMwoHyljr2SGjjJeHjNVMPKRNZHPqOtND
WETgucx8vbVNJUnG+3pV0z0mB/93knDh5WWmG7jgDNqQxYiQOFZFbKdJlfa/fVdxuaEk2pPHE36q
0sa7aMjZsvZTZ1QgeJ4nt6Oq5vwcwa4bih19ExaIVKeBLNl0cLOnScLQcWxnf8FqSnmSorL6Azwn
98pgA4MR4YSuJYjKa4sg8MbCOIj1YCJUpCrs9o6oDh8N7Nh2X9G8tk9wS467HQkz+mrIiH7vclHD
c1CvGw4WOn9XCo8BnUuOeSYpJmvbEu/yYszT8O6W3EX7olw5sl0jx0QuYNiBHnFHxJgsqldSDPq4
X+xI10zMmpyqQjYiBI2wNzmeIzM6itFKt07oSC7CxUDVXOT3S6hdjtwO+8o0878h6tRdTfHSbYhu
CRO2sMerNwb2jS0d+BLTUjdWlLTPZZAZ+3k1+2ORFMX9jFJpWwxTvWcyguybZ/ULeWVJ342aqm9V
qPJ9TYR1WczRvZkmvXtyH7y6Y2Xt0UKLF5nkxrbNVsHgYiKjVBZQZYYitcBA33bfkT97d4nbS2gP
pJatIXTTUNqIbWmMtHrkZn8m+cy+bcehOSxlorZoeOBi8Tl+ShxIXJ23kdlzxrorKW9zc0TrN5yo
segeMA87d7WFa6BCLAbcJ745L4xzGQD6dasWUdamxH1Sufu0dYxTXpfWK6EGw8ZjTj80GQlrOcrf
D+beAJk60jdakrISx9KSPbVrCpQ9ZMuIgQ+3fGst03UNvXA81425/AoKyUy8MghuMhmxY6HEXHc4
t6t9VYv2NKwL7dD2l3TQNfWiZbDx+t8dhwjm9QWqxGmpJJxSFO/Gcu/5RvjHCQmhyftYWlGz8ya1
R6Ru7LxBYB2Zil278pFhZMzviZMhWEnVHlSHtbOE3+O2S87IGB7bwQULr9Zvv3FPo0p2bdOOtKQO
CJwriCJhAOIivrOWDj2rbZ0Zyb76Mre3jin+GNZT1xq3a8DyDM+5Wab0QZXZayOXZyD088+lJ9Kn
Iqse7bQDqPc2kVNtUdgf/DG7cUC/kgS/ASKvlHGFl6lAveaI/pnK3k8jn1/7QHXwEAkDGfLEQliH
MnlZIm/rFdPv1HGf08L+YDWUN77hN3cGnQExxLhzPzDZUWOcUWGq1C3I47VY/LPm8KzBQrQDp9ED
qGlo3jXOLWVS0JVi20GLxUwqzyZhpxxQTIM1D+HYIRxsw6ukpw/lav/sLuW1iVxIXUKwZ9iH1Tua
3bzpyRfgQ6VprAfVonLK+Sp9SG+j9eXN6KTpqWyq4kje6bNLGyQ5V157lGnefTkpLF9eiWKvLG9b
FAsLcEN3Qxr+Adk2jj7in3yen2dQuR3bSPNkgdbadSnebIW8EL1d7EDJdmV6BoDZuPnb3NCZ6Vvj
rvHDldgCf1OyBa7tB/Ygh61SxKJgbbC7x7yCE5ERp730bxd603Yry+HGq17IhgVYuE3ZIHJHc9dF
/Z0UfH1MFsQk2MmNDFj+WGPifJwfoS43yBkPmYl1lZiCOPSyc4kjfEzND9rHIW/Mm6DtN0s4XWdZ
Ig3w52m3MMvxy2XVCY8p0Ch2hwBTQzo8ypV12AxQ6DXDzobHaDBZI89eT4aLAqvHEtMgp8+gHwI8
e5uxW29tTqo5bx5sfFhAI9q6mXCy+dm7yPx3u21vXMSxm6x33nIZouSuH8a0uiPF48HClrM1w/zc
+xK2zoiuuTGkMXWBuMOwpxZEOW9MZD45hXC81E/GQEZHwFcTvj8gBz5ZBe7wBonmhrscA6jNKDp5
d1NI4FXWtnfzNF1bY/zVzjXiLy+Wifhk/I7nRak4SaMAmUF2WcOB4ItoONimd2OhkeFx9R+hWC9l
0t7WtOuNuY5lqukEJAMgdQn0qaYHFrvYt6j4AxHdDSmeQ9GwmQo8KxKtoNnixWRMLuFvavZh6b3Y
SNvj0gj6OFNjtGPvIudARMlRgnmpyrtRrZ8f3PYP71eKtjlz4hVn2CXBtx0TO4DfnAMe+rfs2NtN
a2vX6jltZ3dbmMMiN41tkundSPW8hr5xrn33sfQQfEQV+7YEeNqsuYNwtyoFD/3M08PKzPNtcg0G
PKxChsd8BfAbGj8BlDKdM1j/cphUypozLjvpfLazn2N+mBJAR8PH8kZ9awdcfMlC4yZA4MWDgyFm
yPJ6PxWdeDIyzpghbtX6SfrsY9JUr5b071ancl5VUCpQ8CR8CZHNwtkiRcOX4QdnbXsqS283RPm+
8rGcVrm6CZ2r7F7DlkiNyeXXBKV6r0UcMsU10iy3riiRcFmvgRG8QIDF61SExKPkv8glwQGSpMXe
I3IXsW9d3cmyAdJ2ho/A7+9XlQBiL9RK9P5ZrNxIK0Y3S76CZ0U8iPnn2K+cWrR2SVruOoutNQiK
aUOLW8cONHFwtu73VAcvDUwMgugWQqktfwcVamxJmWNW5ZgxpIImgiVk12HcEuXTKOwTYPCx7mgt
LNqnNE9fNPeXGG68BOTNppSsYWS4rfun0RyOpVasVTjcEqWFRc8obfDwN1HDkxId0jk9Fx4CHL/q
znkIUdAkHuNt+wsDBSw+4TS9uScAPOWzMd9VqqgxwYhasDMn7Q17/7l3q0PUR79Unj22AHxBi/4i
9xClC/noNCWQ4Ny5MZW3H2lYwrwgYgF6D87ALhdrhDqsZs4qXKG4aqrk0JjmsUsTH57EwmyVbleQ
J1Fl26ipvFgF9RXmvt9SfrjGLQ8qEvtTptJuh/f9mocjsi1OML8jtgH7CJkZRn9vu/Xv3pT8tlwM
EKLFo2WA1oE+ow+Q6kn0tZYkJC1/oL8Px/ZSGGacjb79KjwUgwRXPOaTnLZZOBO5kwi+axoppwF1
vz1Px8kkQ8cEdqGnFHJnXE0ZT64vDo2Vvyivq7c+/uZxtHZkp2iZeHkATK9iYoIHmAQk9+Zg2ces
oqfEZvZGeJe+gxcDvJdnKlIfXPRgKAyx5owy+ICyIWBApdi0HZxVLYk1xLOgk/Gzbk8XGR9yJn4T
+eCRqcRJaVn2Luo6lPOh+UrQ1UOy6mAeb96iZgVhSpCzLl3yR7Xe1qiWhyab+03bB8ahNPJ9vVBe
qhRnIs4Gzib8LO8V8McZ2JT2zyq6WN5C0hejG/L8EMwuM+Opp92zDRFCNU08rulfS5edibp/LYzx
nkyCV9cNjwh640TgSR+JaJD6oQTGvHTpXCHZDO5USU9pkxYnHbSxsT3zxvB88IWq/bDxeW0AhBAM
91SfNNTIkrFCPkhTgQMTRECxZ9I/rDJ7RYZC/Id3QyYXzi5EF7Li0A3esAJ0HG2Tc0htVWzLxjwO
qngJVjND26R2RcWDai3y1S+XGxeNWOcTbBJMb74gVIWkUnuMiIdQL7MKudCNQyO978W/CEEcwjQs
Li7L9bJO6pI55p9uCNG7wIkzm13sRP5yCIDaQMNcVkrh4sGLAP276egM3vCJQHIX9HwPU2f78dgv
H3XXzhuUK598r58hvAtRA7ddhs7NagDZbcegDauefodV+eBA+fcw9JB0lUNUhKfzJjwhY6sneEYE
pJ8YK8kRoQCbsq4ZcnwkYAekNNcai2nsdki9fZKCWi8jBBLqJu37bjO7y00upnaD63NHsozFMD3G
PmLmjXC3g/MYiv7cB/7W8rMVcGZM3Z1fcOyYvc9Bnz87hRzx8CJr9py/Fnp1q5quOe4n3ya51vQB
8AJ5cJrstXf6x7LomOs5cke4inFAnOAacj8XajqMgOTP5U/k1VB6iKF9P8Lp+BOKVaQjC2NFm19Q
DSdsg8WhDOW8byY7OtXe5D90jN27/iduK8GHeTJpZYc4DKo9fKQ4yGF1/rQ6qyv8ie2y5mA91sR5
BWm/4QzBj5ArrH6WMpO7/CcAzMCxQlfsYBrnVCeEoaR03k10CTQN/0SItTpNjI0KLLHWOWPLT+RY
+RM/Bs3oPPs6kwwonc0yUpbzB9U4BHcJFb9hauj/zjrTjKMe8RDrunVqdObZ3LaWwvRHLIzS4WjN
TCvM1GTG0bBCehCnfD7NOk6tW6VxC0QNsqmwFW9UospHwA5nn4Bt4/3uav890witV0CKYu6Ymy1R
ZOG+joZgv2hkFydCd20Q7iAP0sivrzFge02WcyiL9t0naW6L0QmJuqlDhGCjpwLaKWjiYLbqo53V
yVMum3CfEZB9HE2Rfts/UHQW9AWUyw9EnZkVcRciArnGsaVIP0mNu0rj2jYAt9JId6Mx7+kH/iaG
SYFlgomrQZrMZxopZ7IgkaTX+DklMsiIWGG8syoyDi6NtMvCd+JOo+9S4/Azfs/PRmPzKqv+rKiM
nlaN20PF93LTKXErHedUpsVrSEXzppPYWdQw4D3qwsbeOQ2+f0MzAn03hixbsAT5MGicAeZgxgvF
89v4xpMUuaYWNMtg/RAOooZ7wABmwxtoRiLT3MS8TtNHrvmK3qumfa85DM/tjBvkdcYNtCG3YjJL
Gv2sZi9++A/NhKgpTT/LH3ok+aFK8PAExwnn3H2ByP5kaT4lGqmdWebUO/WaaJkw0h2xBNLTXHrN
Wwfi+ukP8m1QvALNrBV9aK1/WBtsDNlvGrQ5YtsfXodUJjge10yiGKYD5kf9kECaDnLTJr+4jTvP
mxZqeGNq8gjeUcPPEEq+Oa4xGAQKmWHqbjrXL7Yhuz/ftnrOyaM49Jbs9oEIiWfxvdvOYa1rBpQN
la1u5Q+XVfzQWmKSl8afm/1K191vw8V1ZrlW+t5Mljpw2ZQP9Isnv3JNmPmCYZ+/7EfMT9UN+UEL
q7Mm2SJNt/U/zJv0uxwntI+11dXUHJZn71YVZARsHE3d+YRKbVNN5zU2qpIGocCfSpN9bBPh96gJ
wAUD5rXRpCDW2eWt0EQh/A9RY5o8dCVVeTDd2Q7KYSAXBJJx/eEbQ009CrbLc6LpSDMoOMCVN+x7
TVbCrtDzYZvVXaCpTARr5p3bBPNDoYlOCsXXj0KTn346eg+pJkRtjFwXV5OkES0nH1wVMKeeJlGL
xh13c1rArOLmyG7aH74VBVn9PQ4t06SmY9sITQ0xHG5cD5C1naZtIWTai7X0yzPaNy4clj4Y3qgW
WI9WaF/fc+39qqngRpPCLC7ZKQpa/y7SlLFdGuu20jRyuJr2c6up5TRp8n2n6WZfRagqNAVNVIpm
o02r/USqU2y5Vc3dYAVkJWgCm8z2JC7RlsY4Gau3RRPdldWgXtDkdwAL3sKG+5oWjxJyuAJNldua
NO81fQ4fPcVQBWClEWz2Rmmi3RWrfE81+R5pGr5vavnSKtM9W5qkNzzN12c/3D0PuvWc/DD6Zaos
ZATheG9owl+oHurfDlAB5FoQsDZ0q08uYcVxrQUD2Y92wNQyglqRyrSf0BY4VVYx+1uVcYU+Wcq4
rmlAO2RakhDafbUztUxB/igWnB/1AuJWlAxmX8vnSssbyM9E6bBo0UP3o39ItBRCObyQs5ZHpFbb
PUC54hv8UU8s6JB3vpZUBLPnPU5aZlGCAL7Cyp5s3Z+XGx7Sj2QglI78B5w7pLFM9TaMoAU3WT3j
zND6DZqNxn1EhSXRP6g7tJJhOFadb+zKwNoTXMJGGGk1SFlU9Y2rFSK51op4P7KRKS0n44iW61Sl
jh7/zeSeULFkX0xrfQiWENGJLc3nyen/FD7CK0Kbsq/UNsYDaVKHxqWl1xXF717rVvx1qkHODNCJ
ladsNyp2k3MbZsbZz3z8eZySMKChEdUsBeC67b4rM/VKRUNGlBjOhhuwEsLfbPpBbkZ3ZBfNOh3g
tfiR8RGWovkc8rT8nVjAoDvEJf1xikSDJCmT2L6SOcqOaVFGz4hfV0R7AdmkNcJ5IKlA+Pa2DzoI
8mlBWU2+VZ2ciCDhPDPF0LIMZGLcsTs7/MbVfJiNxbtPczt8DoAtuX6ccbzWY2bv54CBc5PSvQVz
SGbesZ9E9Op3RbCTJRFYKzi7T8KD7jhEXjedV1x/DMO4/ZDQ4eGydyjM7Mu8hj20c6lID6nngz04
7kciC6Q/xjQeyop2eBx7nh23aA5BKP2l+iYgeDip2kru5jZ3Xw0GmzsP/ZSF4JE3umqy8DQ0OTeC
1bbOy9CBO++jbs2e29LyD3OadU1crbkfl/r5KnMr7nxhHKwaS2rd0fi6WVqvf+pQl+4giEzU2Omy
3PVraxCw4qsv4aS45kj3fILwbMJtqYR9O7b1fE+WuL2t5wDhHFFsDXWPZW9TIGLgqXLsIn2GlDRO
plmOL/YiDdRSHF8bIiC79zAfv8W0RA0XdATqvJAtOW/9q2HYsUW0YTjV95jZ2qMhiAzEps0agpT5
0I1HoVz4CqsxCqD7xLwt/Da4uArTHOhM1l9hde1LMg7YvwwkWRueiSY2O2QEZg5yxHH3LQjG2KeN
5dw4nuqfB2TeL40wgZxSY17PqwTGiwMjM3ZWAQoWjhWkshzdFb48CQDn0sne13OzHnp7RgbhMpfV
vVdvh7XAqwao/MIymFwmf6IpsHP7vV3L9mmODOusys62AEQcD+cy27zTOks84W279NHAIgQzzR6Y
1ktsDRVPBXGGu7TtgifRJIJdAW/bc9s4/lsuwuFgFHXz0kdGSkMnSPFnsqaGcdPMXlDdeGkVrPFc
5++YGkgNiLqeSAgIrA1RbZEeQsIOE+NQkPKQjfbBASBXr+PY+dqUQvDSYnu2s03WZUVN0ibQ23OP
YYtwqeYuNNsxQNhYF0yBiCB/4RHPv7ouLNn86zS9ZO0gX+3cCB/GUit5h7b+WvO2/lvZQ7vH9jm+
zFXLq1BGGD0GDEIbOtHLJ9jh5qicKjh1wgK4tfLCuKltUd4N5Yj+HVPsafCI/yszN71rvM65duOQ
bnpzIgO1NNs7QCkeKBnZn1ghbWLb5cIgaLue3BViml5A0Yg5kZlAYVSTRhQi4N+xTlZ7YYzpKeMw
uhTMRS88FuTt+AwPgFGHJI/koyEj+bwOE1iNcrFoVJww6dZCYsS7VaX1A0qX5GoCdG5xF/CLJe1v
B2dQf0M6dAckopWCYsEHZIxYzuOhI/Ng4yI6uJY1IH8SjA/9CFhmEXfyLNPW3Ll1ZJ8hFQc0/aFD
y+TArzwtyHDgjOsPbhR228xdyAnwMPv/9ubQLnd2RpqWNXW7Effkuelk/8Xv1WGDa+WfYLbLrZSG
SZeMWm+lGdh70nDsbbD44009I+/n/BwkqEpJgqyFJ5eJp8daWBj3ubk+Y99+7nMsHRU9xzvinqQi
ItEk04SspW4vGm99KQmy8dlB5pmsZA/DY5zMLqVM9oR3el3hU5GBJlurCdvHPuzBGvqg35ahqD8w
+A0fnC3z1fWX9cbM4SJT1qBrVrvri7C5t2Tgtx947myuNdMnKAPOo8wb67lOhu8qEoC6TZoQzFnK
q+1CuW3MzilR8lVwUSP1XRcL+9bdlCvncxnFkch0dbZ7vleCT8d+I6ahOwFgq3sK2FyJShTAMAb2
K5DH9Hl1TVjIVl+V1L+aHDxu1V4qM8B+VNS15J432i/SSicSe8ggzNloD2xiTGA2ERFW2GxNhzSG
tHa+CZ0koAjLmPY4EL1dxb1asqPDFbT31ww5Ut2UzavRu9YfPwB31A6/vUrIqmQbnnH/rxNSyqTf
yGqoz6q3L2WQEx03+G+O2wdHw5mc/VJYyT0uNrK+usxNDriRsHUGnlndoj0F3mmM2zIjkk/45mcR
pulr1ACT9dr8XZny4FWgfqxl/rUtouCGF+6NaKSh1u5lgh4NBVXl88sGKl+Aj1aEl2HrmNusC19F
BAoqCrKvlcyRUY0n4rH7uJjrm7m0ttAF2PKH3rlMBfAd2/K8SRO97o/WXTu0y1udQ7+oEFN7EPJj
I1kita+r+ajHnrjV2X9Stji1DilG8Pkri+saN2m+tYPqRST9S1eu4Sl3F/PEbHFeHPVhTAhrCZaV
xgNZQaT1trdzThKkKK9OY34kdX0JO+Kg7BL7U0TUT/2Qz3QQYF7io3AIYIuSBzH2wavlrLhU6imJ
RWgokjT9U86sSrbrrMw3Yk7wRRgu6JB8nP0OR65nmHst+2MhAQUom4M/M3WXgV99raDT5zVfHOpL
/B4TdT4F7u8M6+jMzBURUKuy5jC4Hlr7BvNAi86rIKnWcMiimIf2beboO6wp1vw1C523KCtkLFJi
X6DsNDLVzo+SV7oiKceDNNX1MyyVxJdvhiV/HpYwmkHuKc9VZApqz2p1kg3BLmTgVh9w4uzd5dDv
O0ebckcfwl65tyb750GSh3aM2O1IInTsvzlmVLAIQnUJKmV0nDEdbq0hLR8Krrpb1law4T5a6oOl
owAmzsKDCqozF9b0lo/YAQddurAWEuSf7f1kqzR5NTvyJlGp6Uwk12WxKExQmo098ooR6jvvraHm
ksIU2T6IZmrmo2nDcPVdX/AhNXBxc2Ud8jAnlsWJonHrazo3tsQsQaNN2aNZdohHmtbisjjDQiRr
4u5a7NFxzTpdbox0Ht8j6MbvokmB05ZOyA9z8QiXwaIBxUS4h7NWywXkmJgIzyPft1oRpfJapPWN
aRjYziR2EK7q+aU0hv46oKr59I1xABJkuIhihLfDd/ff2DuT7raRbUv/lVo1xy00ASAwFTuRlNio
tTzBsmUbfRPogV9fH+j71rOkLGvdN65ZZjozCYJAxIlz9v522Qy7IXbCZ6IM6v2AAJL58BjZW4/Z
9CbXRWchHXc4kXZRaVF5wdtioWhB0Xa9ZL+dojRtFzrFBk2YsTfuadV1j8TLxBOHb2LfVrXw8ptx
MDTAbM1gQqgJLIgz2iQqsswmI4fLwuz2PpVdvJOTK25d2SdoBBJt1li2DKEG445Ro6LlkE8bSlF/
Hzqm5tCsDLIdMkEgi52nyVtcA5KRCuD7VZII+YQ1Fj05M8yCNyYPi6cUBe26w3d63SmVn43BMOyr
voGxbE6ecUudKLb0uTV8rkFhcisKnboshGHnobnrnRXN3mIleoHmABJwtXQa6e700n1I01mJaYdB
fKg4u2INV9GarCjGVpyAoxFHj8h1feP4ifvLrBKg6KndMxKuSutotbyAi87SWp5HJ927OazGJGjU
MS5ZAZnRdetIS7WlA1NiwY7N92MOiVqArxf1ojt3fs7gOQyUtpJuPz7kdls8Or4fXI+IMK6kJ5v1
5Nj+QQe1ee2H59Asvlp59Gwrh86FDGHh2Xp3n0EdhUlfGF/EVJgnUDTEDuQgqupQMzcQ1LWbMq87
2CA61ray9PAZNmF0P9Ztee7k9N2MaPLBLpjjFabE1iFNGGNKzhNQTjQ7PXY37nWc7PM8cU5KAPN2
o0y5qGZd77WP7HQbQ9xjXi5gvgKGWGtK134Z/IgL3QbgljnDuGY9sLZBJfRFEmSAMVJrChmnGs6t
VxdA3lxYxGWbcWQpK+N7qfnukgmwDYxQa3ZF1+WHMVMwQjj5rQM3/x765X3q6wVCds6JdGP5DJXY
xKwYWJmT1rJZv2S4EIBDV5Xh/aqTaXqIzdBctHiMrVLVe2JW0hXH9PFWZlF8pMssHxi163ehbNvz
yBQIBhwkh9DHDjy0TNLgfCTevaW5iqAdN/a+4T7h2KQiwPxekznnwcxpTE0TxBvTjDlQuhKpaNiD
K7RHaf/k+UchUjbiqQaBet1OVkg/CoUm59BrL46m69bODFB+heOuO20KgermDOOwpfpXKmR8ZDdV
CDBszMJD7jVEjRO/cNZRjaJJUZw73CxyMbZbcX+VKmBZCwN3MgHEeGS3dLqMU5bL4gTutj30Y1rc
xn2IzrcDk4K7VRrbKCUpwugh+Eepqn9lehQ+t5o9ElVD0gGjkV4DBZVmjxPtsWdadvTXVCFukMVz
QJxKtQL8VK3Q0qNJV517E1lpc4x7rVuXVVKCs7HbV1+JklAdhPgTsMObbirgNiMx3yH0Z5n13Oau
hfmLGB++nmqaaAHdzOiA4rJ/WjrEvaVJJddPCuOF8s5WKMZl5KXWXVEmIzzb3F3gM1RPbr+CzIDR
vWxOjt+j0EbdoJclhH60UKARXWHCEemA9Nget4z6xN/nk3DRtupDC3MS2EgqunTvdM24bCHVIn2Y
j8oBZFrfEsOuUnX+TAMSSU0QM7kreFNo5hwN9MCwslXyOE1Wcxxt4r+HUc9eDE53m6CY1Be/DuWz
E2nOD5FVc0GBXxhF27CQg20s8xC7S1UWj32d0Uax8qMca7XTs849gMunqxMocWsKlL9t1Kr9WIO3
ZISPUSPtyG5Fg99eGdYA3dVFFrCl+ew/4XkbNvgayhB2i6WxPavyCJs7XVSGRfvVBhl8rJXrfQvB
x10bliLUyKJ3ZHEIi++tit8LmLTr3DL/6K+9xshaHvKqvzEDE3hmwdpRAYmJrB/EaLVLhgO3XpcJ
Oi4icBFP0K0pzXniriWjvWs76sym7pnT9ABArhwGZA+GgcxAaPmq0yr/e5IN89qqR8OPArnPqeUA
L5dGqiO8tstYYfJEvSzzn01GGRJO40Onj4hisP7zOdY+oR238sMG+l3iFOprjexl42sB4QWeMIHH
1M3C49i8Mhg03w5QaOSyygr7B9BuFAA2pd2hsoz40KEXW4FwVCtLVVuVutOMz5QZs3Uh0EgmgWDO
r0l8pLwwWv1bp/wmXemN6nQWtL4RvLo05XWytoSlm9I036W0/bc+n2Z4jUwToRCgj/RLOnbi0XXq
PrsGcmyeq4vc3uawsLIuKnyrLrJrTZ+1+Zw3WNRrJrQYpXp/Z4Szjr9g6oMVaLjuGlBh5Sz3H9Nu
AhcVsyf+XTxrkKD0x9fAKOba1NvAewgZMT3+5q1ut8lAA7G+4rz3wwBQRZUX2yg2WTEbZoFrpDnV
SiCwmHmd5o2ULVnjbYUe8ZPwybdpWB+uw5mv849kyP+WodtAzxbJLEOPZkH65ev+f3X5/zYs7uj/
+a/4qQ/ZWPez5vt/7Yvq57e3iVr8V7/l5SjH/+WZuou+/F04FvLjf815hFLoaFpJoOZR/7e83JL/
wivOS2BbrmVbtsEf/Ze8nNwsXbf0+ZkSBtJz7z+Rlxtv9eUuohpmBFydAMeB9F1/93zAO0VQoGnB
CTHbeAptbIgd3Yoru+21A+YSelEMu1h5MOLiTkaOpJVNeg01pLlxgCgsfZEKmEIsk7flDLgQSQMf
0/dcHE6m3hSfrA/vX6z5ggnwEizltu4gOX4niK/KED0+DLYT6VTamTE8RYuZtGtar5Ae2+wLnU7r
gaaRR8Jc4BQbFTjaJy/VHAr732vUfNMIyiGgDLcW7C5hvrtpDQapRlBWneCXiKM/uea3DCznVkQJ
Hd1apxclVBN+EvJqvJXjzx/LD0Q4Jt98/gsxv+t/vMthNJCjZ9bFKaxz+EFN7+YvADDMw2gWMBTc
CcBXWQYPUZIBH9a7AhyBV05SYiz2E0TeQy7PZtP7WNUT9OfMjIxPMjw/Pk6mpxvSdHVi3wCav/t1
Mp9jI73x9NRwuL3hBKAAWtWYkRyzGxU6WBfweTPYBwvBcvrZszH/39/+LiZZb+CwBO+aS17i2xtU
61VMtV7npzCqDjG7/wPmxpgywjDIsFHRznFSGpUTXBeSCYwKOJXlLb00infJGBrLP1aC0+/P/XMr
m3eqN1fDZ+mS4ErXA/gj319NVHl91/qaPOKCsmkslFRKuq/be93NmsdElOZ/FpjJA8InMqPgJ+D4
ztl+fm7/eEC6uu7iMgs08lwctUqtKkR7E+neD8Mc9SN4SHGnFUhY0kB6t2FkMCE3ubirnv7oPLHy
nv5+By4vwvtbIG2hS1Y/1jPz3RNLCoYM82bSjpOo5dlFw/qKsG5a6wgJkCbWv9Ku8zaBJcetO5FV
n/bBeWxk+cuDnUiSko1WeHSImSL6IV4NM+dVJ4UkJu9HPgpIM9dt30a/N7P/ZwlivA38nG+j1HmC
XINdnB9PvHu99c4z02YWBjDyp/NflwB9VfhD6AlNDRivX1lSm1OQz5xB4YDzoV+m3biM5xa0YkJo
MRMxA/RRw6sgMowT4r/qGtEXJXNFxgAqKXn++41+l9n670sW0maMK0kLle9CLwvQtWGYhTbCYze9
cfXaWnehgA7Ja7euZG3vG6yaW7qV9sswgHlNgv4FQxSqp6qJNoOD3CYZkW59cl0fVsr5VtqkLtJK
BSn2fj1gIS2dnN7tsQeR9FQUrr+JBXTCGnot/NjAPIP0XMYVQXuF73j4/9TIqDJutFujnZydDEhh
tyYmYr7l1K8U6PWy89N89cl1zpm2bx9USVah7nCNFGzuvN/++eZkbar1cI3MYxI3rJ11DZ87GpPy
JfI48HFlnbYArL+1qvRbTlN6CT13pjtY9idby8dFQ3Kj5neFR9By3+/Hmt4ZVQV345h1qXEAhTT9
8GYoaGAF2cGvm88+75+edVLsbA8dA9uZfBf225uKbRRP7NEqfEj3df4KMwF0HcPWU9VLe9+nXrXl
5MJEwXPdz57bD1sazwcDfJ4O1JKe+FCeAneF3surNvhGc6AP2V8xhJGH1kszHAfdzoUgfyMzEYFx
QEKb2Eqd7dBjupxn2isQ0QfZZ8F5oIz65Jf4h3dKd3HvwVNwKeN5jN8+ExOaqRIzRXQSZUpF1JVW
/zqJll8Fr3S2DqGWfJukVj8WHsTUhECxecUqx5uAOxjcJjAaQoIjxuZR/3yj/VgHzcY8y+OQhPnQ
deS7pRX7PPrItpFHVerFFpzqdJA9sENSLqJNLivvSrYY6qwJL34ax9quMIrPonY/Pqx8vCnJtPck
ir33D2tmZhSNtl8fAfmVL6OXYoam68Cr07ZEvOQsO//xe2rN35dqFemUYFN9+5uAG5xfVbs/Uovy
niahV+3SvEzgBmEhLhg5Le0oAiCgu91VKxgNgm9bY5UZPttr5/v7dsWwqMfQCdtk1QIce7fX+mqQ
gVbK4Rji5r5pZI3/uEXl3CHrsNDY69FtGtf+qk+yBFJjj5g1ijxn2RXuCikCPSFWtS8yCo5/v0Uf
KjCOnYaDV3U+JfDzzH/+Rw2QgTwqKVD1o+v00cYYuhmYYoXACwvnxShKpt/eaGD+mKLrv3/yx/p0
PvHauFT51Dln990jadCHk4VoxFHWpftYEniLeiZnpgUYv3/tTGUcBDjgkwUfZhH4tB0mzU56eDi9
y9FUL5fIQvrrIRyLa2SKDFX/foEf1zoeGfzfhuU4OpCFdz+Z0tEP9soUR93qm8eWrhcTzbb9Cqag
ugntqDm66BfI9eCBB6CTOt///vmXs8m7Z2a+NwQbCy6DY9/b34ZpTYKMK+LIUHjac02vd8Got14a
JurIYt6IofhFt0GlMQxV8Rg8oSKMAZAaXv/oFZW+/PsF/cMz/OZ63i3+LcDzjmRYcSSm9wvy8B3S
xV9//4h/eijwSfNkcFajNH//UEijI4opgCvtonTUkeBBKsXZV2zzyo9u2iANbuKEfJdcL8qXISnt
a7I31Nbt8mQbhhpDHJSVzY8ij0DDwLL/zx9aGk0uGSnSsGyOwO9+E9XEshiLxjgi/04fOFr8kBOy
lLonxqsz7HwHrkFuethvd1HYPXddh/jG1Mg4wRzm//y97GM20zeAmv3T3+/ex5dZsMLobF7CoRpw
3m1B7VC1U1om01Gf9HiR8CslkTYHOwg0SYgrknhPskyYL/US589nxduH4xSbM/secXr0+xCCz3/+
x1JC8nzuEHEhjl3AlATA0VC+AGO092IaocdGiboly/apz1Pke+jkrJNVFuHPRKfhntKhX//9Znys
FWiEkN7NvseOrDvvVrY6tqAdOrF1ZD1rHqu+UptRpBCnyd+E3/X3D/uHQ4BlS2Lk6cM4HGjf7/6a
zUwQho6gpd2xrSHn6Z5aYuT2MquH1wxFOklIEom3pQXJNdt8t0Iz0t2wHT/KiNkK1HgbLYiEBhE6
NYobI6D7PaK920wZiQ76GHb5JyvcpU59t8Jw1KJy9AwAsx+qgsn27N42a57mtuwRXkBNW5CKh3h+
GLik3HMGkL8VfC4I8u0DLd0fXkmbAHeQ9avpnX5n4tjHmEL/26m19KEz6ubxk1s7H8PfX6TJOYVu
k0P+u3i37EwSBJmfcJG10ruY9IjYIIk0ydfCSFvSl0sP9KDnP6RzCTwZbf+QJwQQFWm9sLvoJ8O7
7rO28z/eOGGzFOhAQriFc6nzx7POZ064GgzzWE+2va9ro3kcmG0s/ahw72M2yz0JVcM2NSFpu1pa
fMWQRQGidXIj9di615rWuolx1T4iQOpRoof/o9t26RdatBS40nfPvz3olqmwntP46Y2DKqf0ZMf+
s9eXw77lxLIgQC+9dmvSZnRPvyurkk13cuTWKKfmSE7O7d9/x0u/6e3vKKVHi5v6k3WR1+TtPQvj
phdTbYanoayCjWO35SMJVuTaaBo2eGbFIa7LRp4DAmzVgtMp47a6wzXE8bk4jWFoALWLUzSRSZA+
jULc+w4TceJZaoSmrbD32nzgyYu6f/V7wz0PQpULwTECPc/woIYWlYZVMKKmadZe+7Ha9zpfluko
Az1ypPLsKfdHHu9xLtN1fWoeFWo+7IpE4TDGbu8AqBYvfjinnsJcmsvXeDTQXUTmdVVE49EL8v71
77ftYxVCq5e+LfZoh9VVf1clZZ2TVCAq4pOIeufGzvXkOgSP+iVELL1A9dwdQqCBa5LGcDnUdf7J
hvdPH88J1+RMYzqcdd896IGXThYGCfybWqjtdAUA4LKmc0YhJqkvOg3ieqrW1OCvZWKZn+xo4uPn
e/NrT3PbYi23ZnDKny/a2JFtU/RBekK8wFPRheiOlMfCz6B/6l/xDpUvrKHFlimiAcIwzH8ZZGFN
V7lKPbYZNodzyYq2KbBI98smLZFKgX0wDp0zcUwbzZGfUfghPEVRF6jYIqDpjdKZRraIFVDOotLB
vM+J6YpzcXUP0HZ8nnAgkEXRptJYQoJBph/ZAxelMZElThF41xUlPKFM+HOqZEGsuXFoKx/jDyHm
vPQef69Rpr0mY2vvQxwtX0K9U4+NN/k7R+vRxFy6sk6lu+cCCehLFs0L73/+bEk09SBbKG8/tBw7
m/y0vrKTk0Z/npQ6Kp9TaVjB1rQjPANIWb/nusSqj0tvpY2B+OTh+tjusRwqbBrUYj4dvW/3BA6e
nsTrjaNX9pQJeVS+dH7Jr5IiKQDMaFb3VsD6+vdv/Q9nYT4WSA+dRsx2lExvnymvNdq00nKTYFUv
+G62icP8AjEIh4B6pZlTf44nGBdggd2zZU7F9vdv8T+4CmnZSOwc9k3vfbHmJf0QEFBhHBHPlulV
bcmaESlcgtiB95m2xXciHPxvVj6IRTz/85zovM3fL2J+e94uybSc5/67BOc714xv70TQF4xjRFqc
gOOYNyIRTQkiNTPCq5ETKfZ+2DsjuQ1CEtzI2Pjvnz6vHe8+HYU83SST8sxDHf320+EiqAnTrqJz
5ISoX0KneZSpJDuobs2F2wC9+uQEY36oJYRg0EqtMw8b2IzeLScwPsw0k218RvdfLZiiCoRhcWGt
ZVHkq0tXgFFMiT3PaChKm4qoJ7s5VXmrrRDvli+47rKVWbkYzWtE4eTrccfcqbi9tLvYuYY9E3PM
GtH0dBmY0NfVH/5+3+T70pbKw3WZJNH5Yy/9sJO6pu+Wdju2x6COSoIQTLW3harWohb3Y4OkvAyM
5KbIOlAx8F+T1zZRj5Ux0XQJFH5wijR762DOWhKSx/mg8PFnd71z6kcvuy3i/As6Bpawzkimryg+
is1Q8VbSeFcPsMj6nwlpsKfL+lXETrH1MNHeDeyiPxAbqnWmO9BxksEm4mQyzWfE1902way/B1w9
XEO24wqlsq7NUWnXRpIQ5dZ3zjLr+3yNkMM7+pg6FzZU5GUz2nKF/6Y0eDC9bFP0Kl9LtH3fXDlA
0UYOTDizDMkHi4aYT8C8c5KgjmiYlE8ah/YbusPVqrPb9h7FBS5m+2jiG1l3PhwLLE7at8yeKEAC
Is+cjPha2TRGu0kqPXSWbhgdSrNJfoXYNB4ps4pt0JRmchsQAvVo5qW+j/2Mhk4bk/kUmsYLAUvu
lmJWrb1ZlZsrjESfPMXv3xs65MIFv0VXwDWMDwMH20MXHxuVflS5zTYytJQ6pDAeYqSuK3juwycl
yD8smIyOoUyKefzsGe+LALdFY28N5nSkTAjJ/uVxNyYpXgEUGQR99cVNOaQHEv6gpdg2bU4ouJ+s
VJdG1NvFgmsQPOyChgxr1Vwo/FFxIwcHu5ALuC+0jQDHOjp74lzxk47NNu1nET0ahGkOcrspPGAm
Mu6HXBU/izYKp6Uj7PLFD8goWSCsYZ5mYRTS8L2dXVXae3tuPgIYLraVAeU2w62yLdNR9Ff2COB/
jQhMhzfR4HwFbEi5cZmIulP/6Z7MbX3/etP94GuyL8w0OOtDjwFrvEqClqb+5XCR4rs7iFk3FQLz
PY8IYvZVrhHpGiho9G56x0MszwIFwL7VWDgLuGBgc8zxBlIEoXSOWA2EI14VxDSt0hmNG9Si/1nV
vXUAA/ClsjpKkGHqt22duadIq+snTtQdfIMCVNSlmw1G2zqqqZfjsvPQfl9h2OnQTgsI7+Yw3o2c
NZaQStIrXgRgwHg8DQypNrPjy9SDFzY5dGa3gkug7TskNLu2xk/jJY29SnSiqQhzpPhg/rcaDSYn
BeT9sy2GgO3R4NlKnOwHfCrj7lLsafxUW8eNjJ1Xjuph9Mr219QoE1ZVgReQGBsM6FG78VJzWpMC
Uzy5naZ9L7OGCIpw7v1a/D39RryLlIOF3SHfzC24i6669VNAtXTceFToqclz1yPGkUzwz2B0wn2G
ebaaEn+HdOtZj7QzydBiE+gBqVBa2QJzd2J5c9knuolxVGyUhFSrAhIQ3qqNTfN/yOJwnbiNi7Qv
HFYVkRIbExPofsJqss3nmjVu4dlDeiVQESgmgd606bMcUFmCgHevLIXNLRLas8z7n/mUeOgWzbi8
0oj/2VY+UbqhlX3LsJfv6Khpa7gEHbxeIzxKr9VuMsSbRKC00XgtCvtkpEzMnHIiEULzYCIhF93a
85E0U1Z3l11mXOg+nlwjVfsUBB3JccDHOa/N/5LAS3ZDWW3fE0ONK5gsrsrFH41+PAr21eClvw+5
TjkAgJ+PaFUzsW7NAWnwqtB8s4ecEqCjG+K9eeWUTQ4Gx78WwMDc+otQ+W4vBzx4MNyGy49mKW6k
Twvoe4xImqwp3d3k9UAqauflUFDY6a4Rci8msgEach++Wn53m3aGu+c3bRa2nfsLTsYOmyYUPz9O
SQYDlrKxxdg8lHBcyDJHahvZtdxVCSbEpoTZl5gIG0FIZMn+UrMGysFLWCpSYXMttx6opkooS0kL
g01CAwOyvnJ7AR8XixFEl6H73hdq1iFy8A1sDUrLkEfwTZlyj1FfLt0uaDamW2A0hB6srays9ogH
9O46ZMk3uaeG66oX5JFqA3lUPMnM5IMOM6EIDbI8JBnq+qhQwmUEmi2bto0XQujho2u5dIbHaDYW
IFxcmGUlnmsVDb/cHoF6KfwtKl6JIh1zq1AOEJwellENJE+ExFIGaXKHYdT9RpoeEs3AWEnyrDfk
arunVKWIqKu8v76siiGv2SPF6pqJFxcW5e2yH1KypFPzGzmP00HprKWID76iODCJncmL7pWhMyn1
8/4aNzrvpBZ2JAU0nfWtt/v6kX4ZD9p8GPp97iZNkodQB8+3zcYi/JZUrH5ajEud78lcrXPlBnpi
sph86oVxrEilRl+7cdj1MbiQCgw2f1wPGU6UGvTQCcUvml24ikcta4Jt5+Yl2sY822sGoiKyiDXC
i6UA74ewcRpXKATJX6qkepax7h/80sGgX7gsL1FsDyu3Ge9801O7XnfKlzJULITNQA9hUfJcE5fs
IHWxbHaZuorVS6gsvvOlz325e+noOKeJGMYQCw3C4Ah4TUaS5yYD63ilU+7cakaXvqImsb9gROx/
ZOBjb4m7kkcnK7R7s1UjTWnTXldDbW0xkvZbQ0xwnXzs/FOUlWtkvs4VSCuS432SHrqmUgsnTptH
1NmcW9OJXhvMxH+XvONgNo8I5WHYiSg1r8MMhYYZ5y6tw8HeseWYTzOXiZ5n8WBG+u00sMtOBCrj
XNAamyirFNJwkdxY5HbsMuTRm0SNyU0tE57mgDDOxYhn9UloLVM4Qix6vmdhLuu2qW5w3X+ZIcSw
TnzGpm6JxTbPO/2lcKK7vDeZrfcMgOOw2wMoCq6dJBXrCh/TbQPDcisM074muLRfmB1Wo1T2iyIq
m/vRBBPkVdJemQYIzCzMTo7Tx/uubUh5mM+kXuvyy13mk3UcQDzi3OhuTJbbPuvuTd2idiaxmKPr
9DPy3Om2Qz7+e2AUz8VRHGlio4Ux6nN+qk3aWYxnrEDrsfrBovGC1IEvFeo3DDDSZZvAaev0AvEA
xE/2Ni38ImV542DtX/dB0O9xpoNC7Qv9IUMRtZGNGl9zTodLDiLEcMRTFXhXk2zqR+KtEHm1noqW
pW+gRhnqZ1GAwmS8po97XPrkNmqKwUodjzvwIu0irFxwJWNFAwz4x22FoZc8nAHnkUgOxtBawJ8T
Bd0x6Deq07Vln/U/C2cYbg3PkjtgJTYqYErS1IWJamI32hVjy8JmdiQymKZ/l2oDUQ/kBx3hyTCg
EYRB81bx1mcs/7iARQoeZgqQgY1G99WY+YmXQdel3FNOEZ2VlcA+8S2Ec6AdoT4QzFBrAF0KW2AB
wFR0MHou5wrJOL7MUblHF6UXQZqpgYi+H59SiNO7Cf8HEWdmdShYmjcXBYer52Jh6UoKOJ4E2rSK
UnNpohTegjF1nvFPQxFAYnnbXXZIFU/bmibj7KXDsd8Kcw4XamPe8gmfKnSgyYRNX/bHuJvfZZOi
LVCFddfO0ogcwOhO2GTwxQ68yCTlTrVSMuDEnliAU42kdz9avbNvy1LbUAYZj7rmbPOkhwfBaQps
QxG56Cy7WJ5zMFJUxbNOrw8c56ueDhpfPwkl9guDd8ZLdfOFrGCmrHVVsXeroueda2gA4x0khBZd
V69oRc91ZD51UNWquRUz+BOM88iR7V1c80+nWZIGDq3+EuB/3mDJKUqg95PYcWAJd1FsOK+eOTSH
ykvIrpS1nLYYB+t9VBcmEMWpVt+FgAYFO5CxZapP/UODmPUhKKV2lEXkrJUFv3chjSnfFpd+rKm5
LQFIlsn1GB3UmJNIOBOSHT1oLUk4fbOIomS46/PomPiWmhZdx8dhpHW7e+QB9Q+dKIEvDW2tm4JT
pFw6inax1IfJ3V7GQ1DezR957WtfdKreYra/1merLdXPojJpG9dhiKNHlDTyTRfba9jV+C+cwCRY
ojHXUW5PNxWX88LKA4unc2zGkZYsbhUQgytZlfpXYHqBBUw27PfDZD7WpMSCmy9PY2w/uqnjPeK0
lFvWUXgULWanyNC1KyfIecsKGpk+jXCTQmM1OsBvedZJWKBegWniAFlYlIBelpnfplfwge5sX0+2
NOLRa9UVVmvNsV9C7LY3RiKx8ltdv7Zc39lPRbgTsZ1TRETRF+mG31BKUrmFPkoFXHTWwjSVXAYD
stmkmXPjwo5IiGjs3FUsrOp1kCVZJiJwpnHZoNz6XtaxahZh2vjEavZESTSDJX7w7PneduD64lsY
aQBznGIkHyezgi+5U9oHgmDKX7mHyn6tjZhrVOaBHU2Jv2IH4KAfgrCyqi8kAdTwV3vCDEmjNjN1
4w6Z9jWMOhdQbk0MPdaKTVrDYvMJUr4K3OCYSWs39lm7M2U/HHrHiNdmnKpbEhZ/qqjmOBTHUXpO
c8nmzT6QfGNFtPBFRIOXLZyIxWzltLZ5M8rM8K760nO/1R21PBaZOqx3OJjFUxpA3sRs0w7Hrq69
9uR3QaighrWpSjYCLdkTHpCc/58caHKBPyIU0JoINXfpO6WAJc4wZPyF6nyB1iPlBDDpuOQXl07x
7/ohdVQtr8ja8Y9lZM2hIjSRLy0JpfnELHZtsVUO51hzHKiiM1/j/TazjlfHzApencu/FutGNJKT
1hRbPYg5A1lgeFBkz4V2OWsKYnh5m8u/WpMQc07nBnVAc0guPQHnSVTmPKG0mlMy8WhUemYc2DTR
jjgNB4YsUi9RXPWEsOk9scoc5diG+UR/PjXjf6IokIX3rIPH0Qn1ISQQt2havrTJ7JHxhsj51Ua9
zWo0r2VpPh8I8qCN95ZT2HvHIbA7VQOaTuhDxVMzH3jBQTHQZWDE3AcjL+7fkSH1lRe5dBXbQfLV
23lo2CSCZQcMaVPyUpWEWFKjzM49OZwFhpijJtzm0bJ9sXZmT7wX+ubvyyhgSUkSlcrLKgm/6aqf
BxFTiZkVBFgidxPB6ySZlNFBTarAcevmDFQNLZxHb3zzMOjhC0ql1rU3DdgZw19tR1hsq9BZsh2c
epWBJyIJEdIM0FRWB/cx6CsKBeImD8Bk3CvK3eBaw7qz0zqPUNeQ2krD+3ePlcW85Z3FUO55sIRi
0Rh3RdM2j/zs3D+qzQSKXBis8HoH/lVA2HkmACtiv7X0XRnCc2ttdZs1dXog95e/CNJvl06I0dsc
xmsgOaae+EvkjRZJEUnwA6PqdDtKZRRUMXr4PY8wxV3VPhG4V5cpjSvnRwyX5YkhMnR0zUrX6TjH
T11+2N6uHzGuMnN0E+c6Y0fndJJ2S3pQ9l1SZteXn3aKIY0vRKL76SoXnO37usm+A3KQ95CHi1XU
Z89wyziuginKwJsb2UoYsfOQ6Ymx5fxnXlWTTvMjGYIVaPbwEIc6YW5UCLBbGzZb1kGeD9IdzPWQ
cGrIYMBw3OYJjhNa/0HCHNwdo5hVbtYR/N5RLbDyC4VuaqvmjkU4uAMBfw7m8h7YhBZ9d0loPMaw
7EJ2QGx4Eu/Sou8ApPc1Lm8DBcy5Havq1RO+vKtDBVjDmW+YUJ72Ew4aXuC0Z/SGZ5xJZi+S8hCM
AC01hwRN4EeR9WpHpn4twckBuZub9WWmhu+G2yb0tXTKxLH107WScQS2spuuRZjqW6LL0lUvh+Q4
VTE52LoWfb00aIIUKArW5xIl+KTc8en3lNN1nDkWOLUeaWM9i3TMcJ0pO/mq1Ylc1o3F5OsyD0Qj
nv9IB98/XR53Bfj3XFBbBJS7vN1JmngLuiHWmeSqh2QefOsOhJYlOCeHUBEYjwdnFu8qnJQSrhNN
OBhNEQ84bPXb38uRASnXdieE8LyPDYzRhsjEq5QxrTNPlzY6hikiWwt93RiYKkOKsnMkRgp4W+sr
kDRpir5h4tidLa0GEztJ4AWYVl9R7AAhidZNiKIWxrOZfR18AFzUteHxsroJtHDXpm3fRzg0D1jm
ARJeuoSXIxKdDkWMiJsaJ98q7cdqFgRfjnfsRzQLmXxzKEX1eJZFAo+DXRL4mp7IM1glVsTLQlzp
fOncD/egB8F6hgMjyRYt105oQ7fXmc0cBhMi/DAk/KNJ7VShuu925fgrK1L6SdercF2kWvJik3i2
jQaxmsMLDjTHtLucgeXi0ukrLeamDX5194pnLbvt7bJ6SUXlLAzm8ou0aoe7y/zL8+1m72Q9h5oh
W/fKFtvGyevjRZXezq2tS0OSWXnxnIpw2Dl1UHAQG7VFVfrBCl72vCJ0RY2dMM4PKarIc+eR5M1I
oTu0aP020p0X1tK1v5Frke71eePDY9keQi9WROLG/S80Hzptkf9L3XntyHJl2/VXLvQejfDmQRdQ
uPSZ5c15CZQN7+2Or9fII3Y3eZpq6gp6EUgQJE9V2oi991przjkmhWzORScyVubYOEUsRsXMCXop
5fJGbot6Ww4iQbygOR/WKujZ4OIgsnh8F6U87gxRnwmfUAhiGEoCHmQiSEmeDKUe8YGVoUkHd82p
fLJFAzRRN5KzkTIw0ReSerwBG73X6zkL/zBgWzdYpIRP84ssCHKuxk9gLLG+H0XGu8ETPX/g1DUO
BPLxGz/3eYC37FHWem0EWK3MtWZaBd/DVTlSO2nk1Y5hBRUxO7cNS/iG7pFF80IWdz+vJXw6SkhM
PE2Deqr22uh0m4oe7A5Tg721W6PZtVGZ7RxIp00VyUdFnpKHKW9gKEMO40DDoczI8qM8rNtcn9T3
vtEHUmeo7+3G0nfkI6ohWb3JSaE6ADG5iIdcdZaHCB/D2XE4GJiVZm+MbND35USgUw1fyqKoPjq1
pH5yPaWvEwrow88r/t8PvH4deOCwUFDaIGm7KkbNXzUQBGTWhjz35iUtUGL+nNL9HPbQxm5eey3q
/0Jy9K+iA54P9aHz04vDaPqPswYsyxJItty4OFyBW4OME0ZhaX1fFjXNpVKT6HaNelCgd9kbgDf+
Yiz/c+z6x1kHxZyCDvLq0ODN/yIylDoCZ83GNi65ZIw7RC4xOf9F9dFGonfJq/YVcZWl0nh+mla7
OqnCfuiJEyGwdja3cTdNf+HT+hNZJq/IoPQzFSa1ivnLyFzDrdhojWleqCTMxy6rQW84RGiFDfoo
jlem9a3rdDmSDvNBBDBkbPNhoyRJVRILYzaBQrzC+yzH88dCTEnr/fsL5E++MD4lPmqEuohUfjUO
NYCfJJIX7Iuu5NdKHPrTDgohe/i1dZwr+fLx8xb+6QVZFmC2fzGS+5MRGcYlFOaGgsCbIu2X8dSw
1LqTEmp5If5DwNMmUVklQr8WIj/UxjAcSrIAQkVboi351MUmNykm/+K6+RP/lM30BxWKrpJj9S+S
r3FsanPFMHPjGOMemXJFl3AZYJNGNGmldX2xCcdx247DKC1SfSFE+DY38/FANCw2/aLL26BX+7cx
Vip/Gav0M0MrcTElDnlttAI6yC0Kl3//3f2rCIRyh1ds6twuTPZ+ubSID2F/axA49Vf/COdo63bE
2XjQG/O6Vl6bkaPxdwvUf8mC/FCX/P0rswrj1z+QWP95Sj+6uq+/h3/7U5uv+vxWfvW//tD11fzj
scBr/fbqrrbgP/zHdV0fxO341Ym7LzLNh98biP9P//A/vn4+yoNovv77f/uox2q4PhpB4X8gWWFS
+93X8y8G5eNb3f/RmcyP/+ZMlq2/4drgFlPwHF3RV38HX7E2/w0Zh8IggQv/Kq74hzNZVf+GbFND
woZyEyqUw7f7mzNZ0f7moD1lgaPavd409n/FmXy9Sv65ZEqqolvXv35VsDS1BKLRLJ0daYPXZG85
/N3bv/lfj/B7VyaClOtq+2cP/csukCeI+bpRKnYNOahuA8YJvqRNEjxd0DXoyHm8q53COCu97JyU
LFMPQ1rRRVIhnmzLlEghbCYW4XStSr60qzVMz/y104jkougn+KOCNCUvhr4XSVR8ac4gbnqlEIJ4
KTt5HiLHDnBuTpd1GJobaPLzI60tNBWz2b1iT62fIDUk9wT2DF9rGYHIbawGAKCtNbeZNDj39rCy
FMnl/DLYK/0cHVW2vY7RK2qLkVIA3ra7iFgjuctK8++eM+VdakqaV/eKdm8YY/sOTUPx63QATFOX
soKIPZUBCaEzHLZqy0lkLTO671lidLuS7GzSTqelCEAgEn6rGB0BSDgMn8nMIx2vzzLTF3npAKaZ
jZsBB/J71Thj4EiRzDxi5DyTSUoa9ER5ojUgjr3vDfG5rCWp6tGCqJaQwIPu1Dmf0WroW6oqc9tK
fXvDPF3xe6XTT6WaZQcHARe0p0WLv+K+m99Izi0TAl2cDjiqtZwNMoARWa1ZdM4GLUIrj/4EPxDs
gaGNTj0hlDRgLe1ithF5nSqRzx8zB/jXMdWXF+bX6w0ERpAlpWXcETwJAdsZjNe0SdV7K0uc0WuR
NG8d9IuXfEVjKpxhKj0qK9rKkiyCJZVy5ENEInmNYpc7XpDBcAZN58JnSx0ZWdu00EqWaxKuvlVJ
NIQ2IjR+sNbSfqSJA4hCJYMdqRYTj/txNKJNpFJKT8Qv01bViRK1pnwKS26QBw3GI/NHAAI3hIiM
p7T5SUvVsjq0sUoAVrIkt17sdMtbyA6dlstHMkWSgvz7otS9sUnnM1u4fDE4G0H+buwcNa40R9+Y
RAfkU4q80admrcKUic52tBN6j2TZ33a22fmxk9D6roC7IvnrZY/yNnpcaygmc0UWimYa1daMFv0p
bUV8U49q+iNT1uRkICS5qIwcYWdNfb5dilENyeeyV4BUgmB3c7Hf574fK5cIj96nMm1OsciT7wm4
kV9zUEEB1axyGTKBt27EuJCrOlTkEIwxBF2Okl4fFeZn2evJ7djRP26SMt3URoXP2C7b995K9EOW
NXCCuSGoGIuWGoYXXkp2FmCkpcJXHQkabt1EXYid/Bq2LK75MLy/T1vv+l0ppYTspLYMGKJTLWBt
g0yRYVWtxKBTIO0ICFSZMl+r4K2MZQGDZk3nHwLC2Ys8NqRcT1cbBb2Wx1SmvWpFUnnJ7EHiki37
Z4K/9EenFzHjpnV8mwwtV7aTMPvQ5JPZT2CI75EdGDetyjxVmyzSWVKRVruhnZqAFU3b11rioKuV
5fu4gSRhEUJ10UWptYeGuQQviknTnTQ0dWgUo3Qa7ZhRBzE1ZASR5ueQ7JwZNXmNRaPeIJewDlwK
NhwV7i+4H8utKreJTViSo70qpYUZpbfRX+piKnskKdG44xG5pRxHejWFtDxGEjF4izYuD2MD7EBr
ksnLp2Ix3XFclyBqC3rRqSDsJZVHynGit9s8B2RA+fkSE3a3SRl8luS1dgayFmsNFxO2KG+9J/y2
hPvKdI82SlLsrQw8gZJm84vTwshFJaeEo2gV0yUsfD4IhN0sjQxOIEiR9dcsw8wqZyny/Uos1oNA
udz7Nk0Ej+/eYJ20FosQfs48Llad5SablObYJ90VxGdI8VcipOxbo8E++LDgs0CKOIEhJISbGCPJ
v13SFRyMzNzgzq4Mw29TNd5McdZfMkXqb8mTnHbDKIZtNa60XEYpvTDGNk7omZ3QlKbpeSw45YmV
lPdbTYmxkqzVQPW/LmpNxjRMP2XynT6Kwok1tCMUOULmCCmucW2jzt4QV0+dp+TRxNxeGi9pp9sW
/EW6K9Q+pviS0trcRE0smg3QgiYJlyIDX+IsBAAtunG/ZAuYGV2yj51cCIpzXX3W20mkXr6UxeOc
yxDt9JoLXCrWMCZZlcan0C7yIqPfmKd4PTosBLcIQK/8h7QL+WrhG8z5HYePH2kqtLMgdXrLAA71
4kom2rcpZRADkiUPlax0HkA85mGrZ47b8G8H2aQ34jsjy0wzddlH0yQzkEZ9wjScla+JKJxHdTb7
PY1mOGxkvK3w4PL5JmmTfgcfZX0nBUfyR1rXp3Gp0m0Mx5lITFLOgfpMy3wAU2RskDmTF5SnDjdr
DM6HsHWKajt9Vjg4BVPbtfdkDTvvCQfc0eVySh5LPQel1Uqr6bGYoSQkNu4ot+X6Nem9BWkrjlYs
fpbjU2RJvjxH02u9EFIFybF5lexB0M+Ty4XsAJRVUpbpm4acM1yUpCGUTDEwghMtP1+cjLBXt2F+
cebEi7TGnORjp1TabkqIZ8thZAZqT/jp2NAr12Tm4JKTYAItjIwmxxrDw6IAdU1Z1KQZas5M/1xb
l43TlvYtKeYpm1ie36cNqcD23Kk7TeqKe+wm2smEsrCnyLc8g8l/4+psPBvFSQamILa5BlZMZLdX
a5F0rEozeWG+Iu40YCY1o+g4r1lkqvyggACN3BUC+50xaNmtPinVA2tzuxmiekBWxTjHY7rRob9V
HEGQIIwsyzfqWj5EXemcDKxz+z5ySF8Q5XAHhkoEnIeqyo+GwTlFRER4sCo1spWNOrqokZHtjT4b
PjpVXrepnQYtHXqSI4uc+ZMzms+gxacPmqbaKep1/bhyyv2hQQCdEKHRbuIMFC1bGsP9jmnVVymK
2SsI2w6knORrOsP6nZNnU+wteVTfy5Lt3FUKwhKJSjLIG6vd1RJLfduVSMXQywEHIAKIYWds/tBj
lAHjMijbhmEG7BUTE6zX9N0zxr8srG1TPnDjrpsqzpjqJCLZDyTDfteKxoDTqB2LNg/53B52nPE4
mRaBsaYxy8T+69lrrYM/yYqC8XQs4lNBTNrWKuhkS+hJTqS89jtivSHRoYLLPAeLCBBuU9C0azsG
FMgMJe63sVHp5RbaftQ75QmXln3UOmW5a7NZ2+XgDZ8NJECXpVabW8Jzja1TK2u/MRpZesZhNXDk
kMZ1Y86Ds0lYO25gXMR3cNfzkNbghAunitp7IzFjn3j3zGNb1eLAaFodeI2RFX5Elws5iTm9QXQF
iVJO544jxoYVLNqtIhpnDpKaHkalpOxYoqPnRZHnJ0pf+wH/b/wwR3N6pMc2/CDaDIyNWRm7KBrL
Nswb8yuyJw4lev/c2jPTIDBrdSQXoEmLyPA4aFp3aY/sg+ZltbfTgXgjuRsRjyAZoksySmfb4HYI
YpWm6NQbkafF4/hI3l7Jp5mUONlwGt6mWpR/GLkav8l9SchijvrwKMXqeqtxGAzmcrHPtlo53/la
EqGfQxlZXFEAwiO2c0AJoUkIsayZ3d6tk9LcD1GESDyPV8iMZjWL0EDO/IRoqn6S67Fg/VNz0gUd
jstUPFnz0UlmdCpagay668wKhl6kiq06JKiUqrY80skqEm+hT4xGFrJrUCpDBXFDqrZVKohWikqh
Ia9Hk7eOY+ePVWafFbj1h3gZoBg4VixBtorIc3QitEmRNY0agbuJ+WDX9nRoKsM+NN31HVltaXmK
oNyJjCV+d0jfJnGBMpDEB/MzK0b9PqF3vwXYu8D51JJaCuhLl7dznKfnHOa7l5NNvklsI34SIuZW
1ebKeuBcle/kYl1OVaKuE1mcBM/OJN8H1URqJZ+GBbyGgOwIfCzcN+q5dA5Uu6qZiGi9/KkrESQg
aWoxrJlVCr5mLY+NUUobSakQRkBGAbERrWbgjNr6oDhpvCMme74xBCIOJ1Xr266c9TOjS/S1szwz
pIg6mmhTi5JvGkk51OhabqVkSA8IP4zUtcih3kadUj8UqyS+MNiBNDGy+OhIEAbVSVK/rTHtN0Ab
2pe0MaZDPay93+SR+sn4k/uQKP7zHCcodlk2xRpMS1MerRy+g9zG43NiJwtbdRfv50a1bjqGCPed
2aVH3RgAmc7wAPxcJ/uDdTH+VOtMe1JXJev8BV+VQhWyJEygEAskqFYVj0Fr51cAnKAbVpEToE0g
uKUn6BZchIp2K1O105j1zkYvBlLEs1JcwZdODKELFaCryUrmmYj6XxSlRfuD3r3zLL0WXh9bCL6i
KX/tCK54cnqubCcjONBV9Np0a9OA+8KhzgjY9cAmrqX1Fecm+pVGJg0CmMl5jZX10E0WzCRzaVDl
qJDdSjsvHla7GDsQa2zwqz053w2a2cFdyDNl9Gnrz2QGVihbnE74lTCqhw6J9G50IucxqlWLqjQj
2r61UzSddURsJdNU0kpNMj+/VRNlAmNyU7kRvWx9tGgW3SpXitzFsACA1OSKYX7blDdkqu/yWEJ1
1fKRuQZXEgfupRyeoLPY7/EITfYwCCQp3oR87ODYsflGD7JAraOoN8wprYdqIK7ajRJhA2CW8UJT
cwkwDNF4TNU8P2X9wMECVxJfyLDGJ5WhICMG07hynTlIs5f7eeak53UszNd8nLI3GKHLNWTWvJOj
Lmaujh3FN+LY2Gm9XdwwopI3eSRVn7ZSamGjcsxw7Wp6AULkl9o6kl/aDRqKGgBjXpVC63IQtp8Q
FFmnUarlc7PIStjPq3VRDYmrAmcKLmuNEFfRSZaP4FtBUlB1G1TVZoBtub9HISMfsV8sz4NeQ6bE
0+ecZsgpe9Uqtw0KC7WAFIf3qAhr8BJFtjNqHCbEQzpfltnnP0ROMLW79mscdhRNDxGpZOglyvye
/BidOtOR2IqVKVzlOn/SpGb9boh52QyxlYC9jYEMWe3g0tEsf8wMk9h6OPsTXdGUB5Md3gcHlHqc
B4pjblfZhanzlYyxOsR9wdwlDxiVyUIRMFF6CweWgRLnB5WXsoHdAdAmdbQnekzoodJY2nJwfmDu
tt7bMEq20TD2YTVV7ali/btu6iN0Js6L7D5Ws5sc9Ksxx8pArBqgTkVNr95EtkLwhPG7nXWvltEa
ZoDUY3xNZIXFoZXkF7oNlKvVcL327WX0kdZVL2Mf3aMknQKrVcQJSQZVH3seaM+1qrc9VkbJQzJJ
D8VkPAfcVpHWd8vKH4m9qwOJINYkHMxRulXGHBJH3TfPk6b0X5lU6Z9Jfn3R7dQTHFzLUSizVwWi
gTNLROJEdsw6hKIRK8WJs18ITN+sNUsGp4Lr+9bLCcqASdQw3MdiK4QpnQxkGczUKydim1TpiKi1
+YOMsegCdhxsYEK1VE4dPiOJo3uMcwAvqFlssmwcTz1+k/PEnGXxNagPDDrkeg3XttV7Ny1nTfVs
uW1uet3UW3otNmiixFT21OMcuMwiKe8HLY9fE8bf+6UdJp+bqrorMDx9kgdpItZJmuRoqgn8BYIL
UREQWYzUfipsfv+a6GxFk3XRylrdcMZrTkZutYHcKM8x6QBcvU3lE9U/0c6vYCBmNXy0cKEFpbCd
CHWvCLjfBI1NS80BuW7vgFMaGxupEqcgDn0GCFc+VmWRbCLNY60lNJcwWBFS5bAWqjrboT/MVrbt
M7l7V2Vl2ciVxcKcUaBDE4hVtuZBGW6XUoeizgrTR1fwjn1D5eocnC6pPjCDksSvdG131gbJPA4z
oRIcvbQ5gKY0+hyaCkLEwUGaMBHSsQhxQJrlfl1K5bsBKPGsrwN+3pRgdYImAUB9mdYS01womvaE
0Ny+wdqTKv6SDODILUysN1NmmXXIAqAw845K6pkJamiN9sPkWspSI74bMVxlRHobaEFJxavoDdb6
k140865qrKoG1TESdIvG6ZmMFfBBlmQdDCUv902rJYhzE5ukhNaZzk0LGcvBm3ElJafGFMJYBgrI
BK18TuGoCZQ0SDW82KiGsGojQ3HJIDQfNZ0l4iYyJrLhmfEd6ThYEJ81e/ax8M2gANTFG825/9TX
fj70mh0hrug75CzWYFShaU7z42KMkkcZqT/Okil92ukUbcym6U6IBMtrpkSLuQFh1MYC/noZ8G69
VgI8E1WdxERPlOtto+jTLc6EeC8LakbO7zaaJAbbi6dX+nTXxnX6VZLOE8CoyFVXNVE+kRtp+rAR
HWeX4h97sxNOPgECAKv1S4CUIQ2PjqXGWu+Tph9QpafITYpKkr6JnhAF1AGn2huLlYew0vXPMtfl
7SA40HoQjWrU48l6qFFGn3Mss7s5GepwRNdbeCI21h/2knDfWTT7bHawa9oX2QEqbdgU/xYC1BEB
yf1CDsMrIt30ixal9WLqU7wdiqr7XEFOnOQ8Ez/WeEWogQViY8nzi6GsEE2nTGthjRr6D3zY4o6R
ADF41lhqe0zExXO/inET2VXuN2WEDjXTiCmgtIn7RxIG4DdWRVtfmJp3H7qZs+ViEx8uQ++A1o44
k7rrlOohZIuaJVS1n2y1LrBFWfppllQjmORcOiQQTvI+vkTqSH+EKDxUIluFycSQRC/qkDKnq9F1
WrM9kYlAwr2O2BPQ7CTT5GosBAtpbw5UR4UNhwQfNytXmZASDrUjBYhY2y/IXNfvaVaWR1FW495c
jKanf1oNmxi0CWU6m9pelWf8JPT7VojRMUuODnUmcFCScmVmenGiT2p8YCLiUF2Pc+T3UV7t8J5H
h2vS5iYzl7XdKGQaCa/kfQRFPmT1Vb+HJUJnJfAkucSRa63YaoNSDPZBigvWl9QBnthOevwKH6x8
7ax4vVdpw9w5XG00J8hPSxOn3pe0hjbzIEmbhspndDOFmoDKiWKmFabjjskCYG01rfFhtOQsjBbJ
3BMTOdEuk+iWTNXY7kU0lQ/GyuoXxyaCx4aAu1SfRFDISBD6dhluhbbKHoK4xLWmNvUqjHbhwCoT
ALaYb01OCwEgEYkURx2ZUKdQ+0TTuCcmpT7PdEWfM3kYOQ+PUrXLM5WUitpMnqqYJlhZYRsOh1rp
gNPVS4/Dtdbfxixtt8MiRHD1aL86aIt9ci+6gJDJmEFGdWV2w7RsfT6wcqvA5uRgHjn36ZwWZ7mI
Zh/nwOIOqm6e1Zjshrif04ANQT8u6QQrQBbyU2EAfISHgSAu6pYq7BidHIqlLG+LepC3sBhjamEN
3LBi10BqNMl+L8BdRR7xMj0ZC3GXbdDMD184YezTkIADAOM+xKNvs8a9zdD05rCqMuWlUCb7oerW
IttX9VKLHXQ7U/bMwko7D2WE+YTRcT6W+TQBxoUdKfV6IXm60Qv9pSf3iwj8aXGqUFHrudrRVpoe
10mSkfWa/QP6Nyl1G1prHOIajTnXhKYrCTjdmxMGCE15S4U0PtGp7PwpFdExm/LuOTMj49RNekIn
OmqjQAb7SJ9+XW1mM/jzFU9g5YCSbl9ZqVRMg+NLOMm3at9yZGbbkXrfiYW4Z24OFZwkKkjXZj/M
D2nkEE5TrtKPSofuApx1pdFotvrsMF/T6i2r8jiyvq/dc7eUxozKUuUn+kkoOoIpmh8AHpv8oda7
SPF0VtqPIRKTjK3IzBMKF3RK29yYRMP6pUWwtJj3sZI4NQq+xSR3xU1ofWE7SOoiFDVasC1rGQxz
pHnxgZ9t5jehK2X0w4jEMG37HrGmmyXSSoXLleWgh0vXHJF0UZhdh1f6ulrrs1G+pSgVu3MiYQfc
JA5sw7shGZhzrNDAEKxYClr8uciWL6mT1MynggMoaNgdRZrugHbfQUvHHiflEvCRuennZTekdgn7
tmZ9sRR0ZCHxef1daXNMDXjout0gkIURTFhYp2wwWmThSEy8AbZbUjayzE2ySmg+0S+KZJuNPVXK
nF55d8mkFVv6heVdnTmdFxWJ9JimqnRRcjIZPI7c9XNlQb05zOXQ3HVNkX2uHR74AnfNDb4ctMdU
AhskmAW9A4v62xWztRwMSe1Kv6qz9ZvQfZJp8sga6BSPOPN6TTir2+Djal1kfhRKhVlbjwaZMxbK
3NUCVceNyzK0AvVGKe62WWNpXt+M2dYiu4oWJTyDQ6Eu00N6FYYnMuwkuQKAGPYxkduEJVQfQjY4
fyfDALJ9GE/Yr1TSXbPxeR1EF2bqKg8uhsLs0KNOfy7RT+64b6tzY8XJtu7s4paBawyyt6UpUxim
Dhax0r9HuSxfh3m6KupNg+h5jZaUd3UrtaworXpSzbYIk2LJINdxTv0aWCURvjlOcWiF0t+nipoB
FeFubFZjZoZkDPclnjQPcKkuuaVljvedAFw/ZLrwaPvWdxhjlQO31RQ0dlKeYrMtSWEZpofCaiZS
DmBr9ZoqdouxMqBbJiI187UI5QS+z9Q0xreRXrWPcSWYdazaNU4xZlSRrQAwBHroEM1kvp8ISXKt
RdDfGXIMcGlezU9DWtqDm05tBsQlZgqiVOZbxugBBEnRw9bCGnyTan1rBtwp0vOQg8JlIDkm+Jbi
eAo1uZ/h8+gZfY9Zf4qHDtU6lI7sEjHZP9kqkCYXK5fGANFszzLWtp7eJBkTlUVqDX32JNbcQTOY
6cs4Mdo0G49ixLFqVdMYECnG9MDOFTmYZhjFSBESH35A+prnLVmnfV1AZo4EfBXGP/YeI2TcuRlR
mEz6DUWYl3EgYYH6t1U+u0qpfUVL1gcrhnUa/JRP/L+W2fz/JKAxyK363yf8n94+3ur/uP8fd39Q
0Vx/5zcVDbIXU9Y0BHzXHAP00/9Q0fAnZJNYpkWML+kOGr/zW74/KhoVpQwjQ1mj/afqSFF+U9Hw
RwrZdrqsEGtiko+m/ldUNL8oD3+T0aDY+UXrEucYeVqnnQ7WpAeRc85r7ZG5zRxDdp0pSgJ6XM/j
FM6HoTpep7i/+4z+RGXzU1H5LxobnveXTDA5AWpBRP10IHd6HfeFci/P9bmKH5XE3so4vC/G0L1F
ReObsen3Fp6hes+wd9Tv2mHLWgOzy/bM9QubgDsS9OyA/KnNy0wsy4xUx3LQGOeYS6DfxQeQpK5Y
3v/9a1d/yjH/7MX/ItO0HMiIoMmmQ57uFvkrM96L9AdnPR1AckbWPn2x5qNSvtGbTB+KuU1if51v
5Exgczk74mZm+7GKs/SavvNf18ZFvW5X9aiox9Mg7dvynj5J7nBgKUNV208RGWUYHhk97esf7XdO
6+7aqNvRZ9lWpwq4lctkOiR0POw2YhsFht/4fTAGi7/6UGyONHLcOIgD6GKe5EEFDKqL5L4z3HWh
weRucsyOqvCAfNXRMypDD9KlSsrlfF7YQ9tdpLyazbkoHqtlX8qBpT3mSJhmOZiLZ5w7kIhYlqqC
8CAfW08/XeSGfTucNF8U+x89fdh93rrGVWThIifQPKvfAoBmLEI5Z6DdiqLzIBw/X7CQuK12m4tL
W/g16565LboHnpAMxKFTfKXHcR6FGQ7K9jiXZ314aitS+beasVWarUl5pG+X6aYdL3bMAriRp502
feI681XJHadtWYc5f3NaMsRdMjN3yDwCHMqtDMLunSDmx17bGDmJbyfjVBihTiskKBwftc/sxbXb
BEvjDU8UjmZPoS98vbs412FvqOzrhIEuiaw0lNLX2TRR/rvTm/4hf4ys6hRQFvkZNuKmTHIV0+fR
uGCUu8XyomigieCZH0wf7XccG6/VpueD7c2dtGzn+/RlgWbZOsrzbLKDxOc+2oj+gamQB4HOzecW
wEbi5Xzt4IhHcKGHktM5aTmYLJTY6zaF4fM5JcFicXJ1M8BRFpTbrWZBMvO1p5V/OAGHqdIXBpHm
TyOMKy3H4bUfnKd+CttQDaeg32kBQ75HZ6vujdAJjVAOHN+EnKhvcqxAfyU//qMA/O/qPuZNfxRi
L7RKk8F2xoN0X9yA3Nsr2+SinY2Ttq/Oy7naVyflpvyLWKpfICf/fLZfwqGoBUjAyXm26jg+tefu
ZrmvfyT3ZEIE2bk7l6/ivgq6k32u/2+f8aqN/V2ojSqsYp0J/zwoF3lP8NvTums3ySU/mUf7Yuyp
3I7mVn22z9rDv1+0sG3+UTP9z3d5/ax/95xTMY/4rgxEv5cWvCJfL9cXp/Rn55zul525Lx4WBu5M
sJ/EXtm1WzNYw3zLLbDvwnHP/ws7X9v1++rofMANOHY3sOzD9FDdpCmw3rDot0lEHhadDnh5PoEF
sc/kWp9DFfK1GsQ5HWEit13SGqzBa8sgUX0GIvQ91BOyovFdqbz5Nl18+g7O6LYgxjIvC5TAdJne
TbJ3PNfhrdVvUHuMYmeQ5vHSHFUyWLjnjsN0K3fU+2EDh9XcKog6zs58iPoj8EsmbVDJxbegU8rb
fkJIKL4XhHn0CuixfiOSoy9VbspbmY6Qe5V4vLV37dk5PPQbrWRK4RoKzWgvPw1bqhrc1OMLPipx
AyYsAqaJ59gbecodT3ChcUVzL2ACYft0WsnbkijdWEoK3xq2Y4wpftOW+7H9clh9azgWL3n/gV1q
YI5Wfcf0Ra2tnW2XD/U0H6TXXPKA+Sm6TxCEuW9A5QH5+pLfs5O2Q6RkuHrhdx/x+/o6Wy56soWj
9ftyI9+iq2PROiz5D7IM49LvNE/CKFD6+IU7RtHFFlYf/9IMARdEz9TQXT/SswgoX7btk9beOvp1
H0EaSkm57Q/iQOLr/MzQ506+LXbJg/YyBtDow4RbsjjV29HruIkG/5PWvW+GuR9fnBs+fWVmeQxJ
w40Jc+RaUUknYPjpDjvNL8J8U22pwIPV1b01VG9n2l2eHSD+CfJz3XoQ6o5TuITORf5Obg6xn7md
l/p8Ue7M04PL3RUvbeBcxieT5CEEDvByXT2YT2x6OyuIwtS197zFZodwzcNNgWuXnTtxm2dxIUvq
R59vBuc2Jl5APGHicuOHinoHpDBlmyeqd/nLObR3zWv3ykUAK77NAz3bdKvf9Vvb8XQadh6AcAjw
Xvwt0+sI0kc4eZIU2tPOrjbDg4HJKrkorXDrR6wj/CoPYFYe8xflThb3Nh3vW/kGiK1d3Rl2qN3J
O+n2f1J3JkuSaueWfpcaX44BGzYwqImD9x59REYzwSIiM+lhA5v26e/nkqqko6prKg1qcAcyk+mc
VIaH0/x7/Wt9q/vMb92H9s16WO78i7HlCb0VF3vbhpgxI73Jo3XzLMPk0Dwab9jbLtdfJs1vYXz6
0EdqP/kTbVhH9Q7y0A0+kc27Fcrd8Cx3ep9u8VLt3ufwe976u+VS/ET2yN71Z3Zf3sZPwxt+MFb7
FFbL+4Li0831/83ZWKf1xDsrSkMkOuezEHudRXkNOCdCqu6nrfVl6Q206S2ERUeex6DYqAVilOD2
DB3IuPZGEnCKcSE/phkBT6a5TbAJdvWOJQbiwM+82zRvZoAh8ezLKWRSDC0qqbG7yF3/pG5kHI3L
Hh2uiox9c+FORD2/oPSolPP3xd0at8lDZvxoPrydvoyInUNYVdH0e4LEAjeYC9++McY9BSiwOTOx
m4OdTS1lHxYfzjY54Fra5UxL8mi9Wq/i4Gz10QFZQcb8iE3wFmn5tr2Vp+qHcV7vp4fx23Y3c3fo
07BrI+5INrUpVzI7yHGTf+fsPB9A3iDZGc2mTvfXcH15BHTeUfsNDCi4+MV5YBE1RP384IpD159X
fW8LsnBYivsNJBWvjOz1Pl5u6bJb97O1neaTeq2finNy1pe+ODXqh229K+8rKD6k8eq9JWvxznb5
wEYyzsw0NIFnPCfLb4MUdb7NX0i/z/q5r8svNh1bOhwBDlxNxPwch/wGBDQDKsFp6W/ZXiB6TLR6
/zTexufxPngdS0VZXtte5fGLhwVR2ZGB8MaH4YsvNu2v6pf/7j3a9+b9clet1E0y70Fs+9afybt+
HB+St3a6J9m1R5zb2nOLIylCndaNvR3a9lDqMM4+knLv1iyyGPPpM08BuLw4HWTOY1mDj2k23WNt
JKF+8n/pn47cMDUjJJJOG271nfMunxhyhuXNAaDhYdntZ/t4dXItPCNmb7N8ZtndOO6T8RjYB9pU
ncfmZx6fR2zJrHWe/B/m+FX0PxfraLxVP/Sb82ByxY0uFI2e6e0kObR/2UMkWPHz++EWp1pYpaEa
f6wA7HFFQ13EMTEzfaqYOONMM3iLmpJQ9fpT0GNcRLR/qmlb9WErjumLKmmPxeyjX53IuwFduy6b
jMc2D1k3hIIlg8eKatn4LPR9a+2o3x1wmpjb7sz0zBZTXpxDcdc+xTtcSSkdwiG+mxLfMnn7haLP
iFWEVox6WwI2ihZOBtFk6xA0LXY1piJnO6OoVlxhiOfvvN34aPHFiYKH+Dv5eTVkd/zfqvp+qd4l
O6iUTrUlNJbjSEZzYcaNmDInsp4CGXQjeECIDQ44Dhn4u6zHNXggXQpEgecc32n+G65EcW9f0Na5
9tQh7T6FOJfxpXK+sBeD1JTuES2Ds53VvWRdHUKZonf1QGd3OW8qFdEQGjeRa51Ffp7LL4vaSXnl
0UlQQTJMix8VYrqcf2bxM69NjwEGQtXd8oNn4wMhjZ673jiL4dYdbosHZ5s9Fp/unXoTzUf5djVO
vWZPzZ14iVdi/foHK8Dm2Efzo/VxzzNpq0P1koFV2KqWk1ZKyTl4quZQF1sWMfROA9VYqHkLDj6w
EuguODKjharYvD4nlrUxxzE0j3TDr/t1W9x3V9n/sHwlzYP95AbbaqRwl+PJVD8PTxREYqDxX60b
87m9xzuj1pCNPqeOOYVYt5kfpm8BtfVKoae+fjuWR7wG0E53XJDFd7O97hZD59V79nf9femGOXDk
iMDGojfFk6a5fJPRV2zvA3X2nOdOnTMnxAnGNpL1bH/ID1UEw6XalC8AB/zz8FQ/lL+MJpxvuMLZ
xBKX5L80X9nv/DKz7oa9s5Ev6aV4jW+p9zAEKhQ14lT7btaf7WvATIaZQ10HG9s+tB7eK5rTQYBt
up35yNfsX5ct4X/g927zJi7GcxaTwzR4GJmDOEg/fzDeUNtfsJjzBih+SahOFEGYt3l/Azl3E5+A
2jPk/rDnyGXK2VG8G4LT3xptZJrTXnXGxjHerfZzoPx4GqqbEmcox+nAepuQuufm91/G739LFvt/
i5bdfo5Z/bv5b5Assx1OL/+1MPayfv0qsl5//imO9pc/9FdlzKOpkhSX9K4pTgosrqjv6Vev/+f/
cN0/cIa6UKLJxIrAlKhTf1PGHPcPl//B+0t/gWlZ3t+VMeH9QSPZtWqI1JowUc/+HWXszylFSU8g
jmZi4TCsBD/hP7fz6T6VkG/L9FDFGdYKFOD9bLTTHhISKkpv28/IucO/oJ//+Yh2/UslH5r9BsRX
yyHZ/uejmtBj4OWOlx0oqpQrC6/AIkGmJa+CBn++sykDq7yBup7IDRspBJYREf5fFRNej71/l7f+
+lPYQlookuRKUSf/6aeY5qltSoLQbVods+uzCwPDJlntKdSy+qjs9RlZ8l8xZ4kV/x9/r2cLqgJY
FZqkas0rJvUfDqpZtxiL4fYgBVw9vQzYMRd/EcvjCOt45XsgVsKONy7PsezcnxlMCIxZS4PT1RrY
TV/bz787PU/Ox9gp+zXJMVseMiID8mVO69zdBsLF0EI7Ut0dCMfb5ZNbyAH9bR7LvW6vWoiqahw/
HaWBpQiYMoxBcopxb9u+IPofW+ZsR40NqfgcZ7yJjGUQr0BqVeiqBdOORRsaKEbJJqGuAoEsSACX
PCs2A3XdFDmc+kydMIlTUf8ig7T+Vaiisjer4YSQfo4rZWzHepiSX4HEMywrdlfGVLhRrpJgb6/F
Pfm5+2C6FqZrBgVIWw/LLGKFVUg/dfPcHik0UBTCkKCQsjZ/lySGNstYP/ndJJ8SlqqHGMIxD1gq
sceYvyT3cnu3rnVBvdBSgk9dScGtkxvhxeYZ2X21cfxm4I/FeSyvbwlhRgZIlo29FB5V5sZvzHUM
eAlkiHoz2sQme+nj7hBUJOnFPyVE0qI25SNiHal/KV+63z47m4jW7tF8HBPntfLyjlgg2BgKsGHf
GTKQ26ydC5DNmaQmuRR1dTMMdXPneBwlSbZhLGgxwa6t0v1xCqQzM5NAsCZ6p5LynuQXJjSz0PYd
zhr3d1O6DXM9eCasktKZ7iahOdrjjdR8KYt03iiW8gXMniH3ToE3TN5dit80CHVRzAPQ2Npw3rsZ
fPVGXw3hj3a2Th1va2nOB3oZkq8hMPrxpm29q12zDuyTRLLNQieoR87Z3Gh+ONdLNZPMmdRwcNn8
3xhzkyehmw3zcE6GQOM8bOidwAh3pQmtHEyMmHyF1QidoJuYvJdnOyMFiP/IrvfwqhssH23NvF2k
UiCX66A+zmOeGDsWXNZ3MHvDSwmH09wllRHQPc/ezwrVNLpmaI1khwDl5K1V38RkoO4ckL+5sxEO
/uWNX0H8iBynWMCY+tPkMdR2oMY3NU6vHelDzZppcqdyu6SNeiy0o9zIlnn94fFoZcYk92dsY4OA
CemtdHkcZKyNY9nUlnoetbmUZzWznLv2WnRM0iBCkFHHxPZDr4OlH469wYyU+6msd3RiNMnWGmTf
nGw+7PMEojvY6MHobM54PFSi0sGSdnTyjGVXI4KifcqSHOynUJ3Ygd3j/J7qEscPXnmfxDwIIfNo
amxx3Ln0onpNQhgO/2EFk6vCcLWlvMXW29H2dRGSbHSW93ygrufCbjR4YREvyqd5Ze0ZUd7tP7d1
zDYR9/VT4Jpze5vXw1xGQoJ3ZlzLruu9usuKd25onaOL2W6C+7Edux3uBObXvkv94FAVor7Ja6jE
YULYtuQhn/fyaVBGK78Je1KuZFbL7J14OwpqwkuSyufAdPojrLoZtyOeR5Sehb18RFLaGp/jzl6+
s6lX+AY6aFZh1Zb1uvECYcfIbbpDimCPT/5jms6ir9NHFzu9uzOkr6YI78GS7qDG1N9rWViYns1Y
dPwmM+xWhNKHF8KAnb8lGTw89XXBLtWNFfChGvvj1VVbMfRy04r4MmUdIVo3n9dHOk6mMjRa7IEb
Xc9Bc2vPZIU2vDemE0HnNY8ce+l+BWbldhEMA+sOeKQ77g2nhOG28AD6NkdnKPZjJtXz0mFl+Kls
V966BZ58BkrNVK0lqaKt53jjpz3nHWjfvMasRHSm4TQmTHUuvCpfDpBb6jXCht3KcF686tsTZfDQ
WB5KqTQDhntVY/RPsR5+lmWnNNN9mRLrych4jnS0bzzPN56vDrJ7QMdXQZWOn3PhV8SQG5Gv5Afw
/ZOWyTKCx/PUH7iFED+rJAjkiayr2+27JJ+HB1xmoF0tBfXupotjSLCOonztALxXATSVfXbnLZRq
7Y3WazDFc6S9RnEEWY2FdbpzW3Rq4CvI6+W+cEt1Z+imalEblSjBDZLP5xNJSFj2zIUTpVPPr9po
bNHscRxMgI/dGaoMb974LsX3eenGhj5tvWQ4iBvHyfYdP8gHz83kziYwlKG7leXJrVjubTrdvzkN
qvZczUArE95fV793/UZ+eGb3Euj2LMdOypCqpuY5T4RaeFvk1zh4b7/XXtB+tuyty0iXFpbD1evX
jmYWy3/UAya7zcyjvRTmxbYtFHqT4tHXIMcaFtod9FScOs3wwurPuMdGzvalS7S8x5lWWFzhqW/u
J6eiDw1sHpsLsqO5zX5oYR0jFo4CHLWX4Zb36XXwGaXtnQsqUmgraBcDUTExSQk7xdxRMqvi9YrP
Kn+Sj528qCzXqkZ+bmG50p6RZMfOtMzubPp1n55m5S78Qz2Gk0/6jwY0w7/FPz0/Yi7OurPvdwWe
0lELvXMKp1xP9CQ2+2ZxWk54JYSeGxRJ8G1d3fnxGfQCchSSRsxc4DjNz2EmYennBojFoZuCMVqt
li0WQCpCvv3gfSpiy9Qn9mtvcJFbq3k76iz+NfhEes9DRhA86glLECDuBpR0LP9YhBnCp185blHQ
cyZFfAeQ1MYQ2VhnUVBSi0CKahOUUqfjPFdIwORji6euH8Zv7bl3qbKMczP43dYWyv8IoLATEnnV
jtgGOPtPpvK6TWYPZdQHnd4VEgaab+nTFFes8zQxik3bIm4ATprNsBeSV6Jp1C5ZHSx1l7Xs/U/c
/2xJA0GyAoreibbC+khLkXOAnq1PtVY5Z/QJTroBvkrUhcY8XHXRMrbxi0Gs7D2xgLFueP+JMx15
+Jk92A0XNnHWT53CNzaERG0LWt7UmUh2dpBnH55yzZfcVXhDqVrZVMVs7KqYGWGyRoSO/paBtGYX
XF5iIT4wcOXbsrrecYbqjmOhoXVfu1fxmjSg+3pWIplO9qW9nNp+NNkTQPZdoCIhvenlkJrkfzxt
kRyWRhV6gZFvMwxpt6VfUQPcNpHuc7pATP8RuiETQD9Ze5lkoW8HN23gzVHsFyfXqpFNEwUbu3Uj
4EIH8BaEdomZDzO0BWd684XDeT2bkHCbGIui5vHuVCSWxdwFN9W0DDtr9MYDj4ffA0yGvet1H30S
RDrJ44PpBT+IseIsXqjitsYGMmtfba05PfHvxMQZO/Wd2MUbaQ8TNa/G076kZ9+lSivtd31QPTAg
NyFV3g9xNzI1GXQ9Vj2GVcrFYij++WldWA/Z2gQBqaApuwt+aX6IEN+vPMXNwG6gyu+VRWc5hmED
Q2IFYhMCKGtdwQKDTDwsMSAGN4a5xodaTOSeS6rRDFgnu7qzdiDZ1T2DOxqoHqcqxLs7MPsZ7id4
nelMwZp8FvaEPWit09uxaD/cdXTvBQDUy+Cb8VY1HrhGx0DCJTZAxO/ZchE24lFSERx4obl4b15q
3nSdj23TtfQn/uurn1HuyUyhfruNexKGl0YZ1IOvsVj3LRbWNkjf7UFa0ZTHkezsvaGNbVPG6k3X
xJJAUZNTVqtC2oAsaNsaHneOkXLOXusxffQNgSVSzce4MNVeOEFxE5g/fbQkIuxyUxnpQVnDs+ow
9sI7DU59ahQkrSoWwVgOe58FdM35bFNOXH11Ncs33Xk/8sm3tjMuI1fFip1GMm8HtB9eQ6wMBi7z
RZNNILZEUYTAsVaJR6eif872nYdl9R5F6g57KmPkrZxq/8udbCYkuXg7jMpnrlG2FV2BoU1cYJzV
lzQzwmXKb2pBdUtQKPResxKbpHCXY49BjA6DVmzFmDyWxrgb9LhE3TrtzMCqeB8XLdj8MplODiw1
sESPBiCTIkPy7Z0hOZui9b6XpYLATSL9ORGdZG4MyrelhomfeleH8rR4zm2agtPPVIfOVUnroTS8
gkz/bIW0j9MsnCND+1Zf7411ET9jkWXkdpilzCTzL0M9xhH0xmIHXekH5ZTrVgVKndy1PDUm5nuG
pOFBdYN3mnBomUA3D2bTeu+zJfAQdEgAyqMhuB49TYZ1wQ2BIz8ujexUF7Y4qBXmp2f2ZdhMsII5
16TV56rMp6WdnGegqPx+iYltYp7+UU7asvOs5HHM8UNUBUL/arNsiE1NbZnIGtgt8Q8oAGdc4+Qb
q9xzcdpfWa3ku8F3Llq+JzZJ0ZUH+Fn4FYcvhR1EQI25qYYu2xkD9my+mhCXz0wWVWAikUPUWEuL
XAwNw0obM1pFbd1ZTsCjvtGEMhoj3mdBsXL6dkh4xxZxMWtZawItsbAI/xjjpxck+gFvpriT2QCM
wyGn6dC1eXaWvN3pOT9z4Mwid5mNZ4jWtLWCRHFJIs0PQaaDT+ph1pTDJe7l/GrR9vECMviO0dAO
R6BB9GGzUeq7Uh9nMBmh2bXuK4QaGIOegXXE0/VNSv1HhfLtQy0QSbWzsBiz4ZFF2LqJfq7z8jLV
liDsXdYhXRlOtI5MA+saF4/dIOuTrGQkm9Z/7RSyxWZEObgTYpSHiihGuFAAwK0Z1+c0zV41PvTf
/cD4YBeDuU1XAmU85aaLaLA0FkThSWPJ70HyrBwbk62Hc6hNsV9VDq+BQ+EGEkKA12tVp8xtbHqx
uVxZeS5rZJLpnRETBJuSaayK4Cl1x7lXoFR8Md87ggZf2nPiOGU/R89kLx8zTYok26qZTphlz/ms
Q+6mwhRKt9n1Nk7f3vYKtPGsdXEJATdy2yScqkVWqMBxxviMi8i+hhKmRbVffhAPo2Q/UwLqieaZ
qPEW6KVU/s68Mqp4mffNlLKd04nZLN/WZCXBvdNToTfBnN0CdXcxzuQr/5Z/M5nmwFrPdMdueAiU
xSxalpS5LJyTsmZkQ3alSXefBXo8jIhZeeQljoAdO58BiW1DVu2UdB0x79eV2F+8HyVsHtY/g6CS
nv1en2TlaSboL8gwQc03sT1wSpyFsUtjEBA3uT21ctdYdIEmPTtv2ijsnUhNlmF+2fm7tcmtqJ3I
jfdO0mNu6vZBZX/z0tVhAF/jqcMLS1VXIKytkxlApJx52oCoZi8bNL8bNapdVfI77b32xarVFtM6
rmvZ3MGwOuWtyc7YiNfQaR0OsFDiooAiJx4wOQ8MvsP32be6LbbdmvED44XptsOhEyWm5NwaLXKI
AuKQDMy3yu2rE7ci+bi08EinV8bNRCRpA+w6PzQTi/IqkT77O5O90OQisgdanrvVyfRhbYFxcvPi
SS+v5nWpH7KhvzKx+lm9+ivAnjDWHfZXEmn4a1XL2Wm2jPwuqJfi3TJimPUQU3at47Ft6VpDinYz
ZxlrZhvIIHzslNw/xQblukFJQpFYWqpM4Bh5xkwU3mOWsAJlkyEK0j0MXQy+igT2a5pZMZkGt0hP
Nl9tlGvS5o6fBRygp/LFbHJvk6XdfGl7esnKlf0rRFBQLN2vlqxavtj0zXbkRSoYrbgSoQIv7VHU
7MF9QB9hvDbrg7NO8aHB/31HM4Z+MVIiLx1dFdRtpLeFxakDQkfz26Jssdj0ExvVTo/WxTCMxywT
gih54EY9j6HdVKY3k18ZO9IlUWeZ9alMy3JPZ4yhN01XelE2uEhZRjN5j6ZLEMhsWbwnZr88tWKW
n4aR4ISRJVaeUQIxmRILpKgxnPrMflUiUEdrICSLDPsiK1DPbk9KfFjtbm/m7YOYel7zwyou5jr+
1rRahpiam6P2HLwavd8fHWc55LU1P1Df6YcZt/pdmrXymBWBvVdSLcCMm0bi6BQColA/xPTEIGTc
xxMbWnoye0EggxQGqff2QLFmFaZ4ZCODBEaIszZ+ZlbMjxIKKlkvoyGDbj9Kxxy3JbG8hyawPQae
eD6VsWEZO9FkbuRKFoVGIqtdJrIk9Ay3pBWp1FzPBN4SFM7Uu5GpUhQTQE082Yois9KhNWJLg6O3
nzDhX5Kipxgjyd0nZZfrEMI14/ONHTTuupl0lHbju+l66gelVR7AVPLMG89Cutu6U3HTGJ57Xw3M
w10wtk+OhYJHdDcIwUcWO2QNi1I7FLmoMlVOkAvTRT5Z1o7E3RY4864LtP4aTAdnDGItyYaGw4FR
rZE7x/jpOSISBnO6cz5QHTCYbrrXJkcQB4jfBtt3uTNIGWMVXIZXTuxu4W/SKnEJny7IuhgX67o3
D0Vhye4tm1PBHROrLX2D/e3CEfsKe/We0TbmrcsJ/0NLRMkQfMQPtyZGsikGzRmpZYOeEFkJ6zRt
t4ZO54OFEj1OVneK3XqOw0Amxo+F+AK/Xa/Z9ljRsf2vzr6fW1x+cdXgQnWGF4Dk60kUmfXTXrvf
mNmrA2pxTflZXI1PKnEfacjuQr0WS7Qs3nATN6s4Tpq1PqVSZlRPMbLekuwyR8C1yJ03Fg7UOK0t
fqeFId9CFmCO4w3sZ7G3b5vRvlQ9kNx49un+oNwh0iSZjx0sgx2wt+FuTgSuSb+09gh1wY8lybJb
r3N/DXNc3wsaTPaEeRlDmLW/FWncXQkH5xZ21RzlZg/rplbzxtVmciDptzxMsX5DidrbJXihgKnO
xbDqpP51tzlOUVxDch47nEB9WR+hvBnW1oIWRvJlItLBsSfm4KO4vesroktTC0WW0qsBzLXpoS/Y
nharfq/sDkJ55acXNFIf8FQqjguwtHuTThOwdJTpbtKWPI8BjiBYPGgu7tUVOxUe+2t/6MSXJH6/
J8uWsNptBMtogoH9T6So9bsg/n/yA0QVv+K1AJ1WgS/ph20spXGXN8Z4NOBS35rIVxUveJ0+IwPU
O5tNAx1Dyj12IGhIqFZndEbcIZVzyHTt32bpdNNJK8AlkB68FHeBbnuQWnGWHmrIQK8+80a+7Zor
fkStFmyBWYKQpr+mZiClu4CRl+a0mbo0gDyXdrafkK3rMM67Fwhw3g7Sk36f7Pl2GczhUAztvqtr
dhBgV2Zz4opOSQKKEAmqv0mtWH21dk27cCGt1A1FbffFTnpBvuOPmx8oCLRaEQZaS7rIRnVA4/eO
rRmDHTeCCgIF07p1NlGET5KazeToesTv3+jAjUAHkYBqVfKTwWL5HNyAd5Z53TIFrl1tYy235TC/
jnnFSXy+IIKArrNt9tp1ri6NcMut7xIjIRvCILyIBklyLkvzLm0Yg3dekEItsDyOOHZrhb0BW3W1
zS87yepdHGjv1yKqnndxM0eImjUlXYn9HA+Bc/KGmNNTLrJ8M7WG+xBT6YKdPrPIKNkz8dGxYYRj
FghLovPHwufGdBU2SiFyHLPKVlw2q/XQuLPe9p7BCzhrYrGvCGLxQzo6f3SM2S+jJJs4tepcH4px
nXBOTqy0ZguVFJxhcz+T3321eL/hD+Fu3FTtNbAzpFQ/9PSBaDoHQyTm9Bn9BTMKM1w4GSI+g7rr
QkCJzWts8nhnoRScltK2HxcYXo9XxegBfcc92TmIlcUtMVeUoAoPXiaCfQm69mHkrfYMusPHZ9bl
xYFxVUW0AyvOv/n8CEcac3tdvEuafOdw6kef3mhyZIzr3WJ9rJJwB/WlNa8VfiIOK9pdPvTYra/0
sciNNSqrZ2jsqu9F0kOwjr7P9cHxFFona5u8FwfO2NQlEr2GMk5/1MVSZXvKiWpfilzErzFkxJBz
kxnBpvE4OOXF+KwHr9kHeZ+HMRLmgWsxuGZt8TMWtEhcC5bXhRamSool+SSAB37BD6mC7uZtnZHH
poNaojHRxWQEfPRGOFhqnaKByJQZQzG9mtqcc5Y1MMrCjqPy72HWHG5Cpmm0N9/09Xk2fShrlVA4
bdvVNqzztZdkkw+teV6CLmD5wD5N1mcuRFrZBqtTT8vQr4cyGGKUINehZY1Otx1xuRKyRlt/CGVj
7uT9y5NpBlJw1xbmF6s3jw5DnypfOHT2rWcPjP+mx3DIY60T721bpj8mo2MxwO6F/jmDClUq/7zx
lDDTQBDDPKWh+/3yiUiajwWKY4R+uT53kJfwKF21dVsG0eSY+6Bpn0aTbEwpzW2/0CpBLkGNwaMC
FBOAF4rAXzxnnfcRdJ9rINSNntqDn8aDu4m5wiM9O2eejSHKdnEixb1xaTxS9YoCzJ5376OHouzl
p4ls9SbBBrXkbJ9l4nLmHc584I1b2m4koVZ2drvscqBsO7niLRoaPFXyus1pHEIN9b1rYH+aYxMZ
Jr2F8rcbZvBG8zCLwzjYj/O1K6btcMlA2gqJFFNI1ufvVRDUEUixqMxcsXGvpie0igPYkm1SpWdj
VMNuCkr+Of8J4C+FrJKPdofblvzlNYzNpY7ru8riaSuK1HvyOAVClprvTHx6sR/Ah+IeiUCURs6k
bv/CcYw9EvxD/zuo6/uVk0RoM80/GGyKu3E42m5OgyO9Vwt25slPw1bNxaFbTO8+mfyzVQ5jFNvq
3TLLL5rk79zFRqGUt3FZtRFwtN8ix7gwUKz8WGRV8lAt5o2q5u8yoWZF8SRFJJEbJbx9pYYVfGkQ
RH4Gu6nk1bRdUcmwbXHi1ZbMzpnrUC4ZFwmze4rZbR7SGzCn7cyRihVGTZejAFO5q5D9knW4oFZn
GCYS8b26SO/AToo6f6AAiUGkY4KN2UfDCKUEJknMCot5xzIIuCe/n8MypmerE68iABCCgbz1qNBk
hcDEh2tLsX3K5zm7Abo3vXIj4KC1agpB+pErdHVm9htaQiANqHAI59QCstiWfsKtTN6c8yv1UcQu
2fog0wb2BtKTSCKPeCG1s7RHOdfaI1U1OW6KuuZCGOJPQ1X29qpPgLQZPwZnEL+vz6+QpGjxHbOB
6U6FgorKR2cOu0/ztNM3MYuxGWFxktOxcyYOdlNrS+fOI+LO+EYp2RNNLwHtRPEgK8z6AQ+vUw9h
K7mwI8pgQbij+Xvgebr5D12ZRB5hBh9SxSD1bts1NEe31ertH2xK/5dsmv3n8An+F5/qBUQFlE92
b2bwTyGNnExl15hpchA6SB9K0FSPk9VyeDI5TszR7NemB95j5DdOhBsNusUBoMNKB/F7PTT2HV4F
x6CQCojeHj6mOz3WbMb7EAMGeVxNU1K5JY4959uRmh8wRLQsDjgR5vYi4D9B6HDQlQYx4g5J4s7a
Kr79v2HY/z9Y0u7Ur/pJd79+6ZtP9d/AmGa5wML/a2PaTUM3Xpl9/jmwyR/5X4HN4A/23rbp2v87
lvlXW5rv/YEpzLpuxS2baOY/2NJcUplOQF+CxfBHMBjr0t/ymo71h+uTr/SJeuIvosj933Glgcq4
uqD+7s7y+NtNCTaf2gW4rL5t/tPViX8CgpXpVTcsmNmDeI7GLckbsCrD1iz66YYzAFH1SKoWzMaP
mWGFOGBWpAiwvW8b6iVvgsn8Ja81YHdSyXGBQrBMX4yJlfdZBPTpHLCfOPITqglTWdMKFK886deV
e3NRw32Zu0W9KwKni3q7Yzth6DIGIJebVBgvYHgSUE2dZd1D1VIAvMQq+3Aejey57F0R5m47Vc99
r9V0L7VdVxcjcMpHjk4S2TJdwZckddE/6Kp0fhR1mRunJXDzBhBQLqoE9u7QHwwjdslbF0ZFFmGo
Ag9huJ76KrtBhHQPEusNCvkccCJowQhfT0nzkCdPa49/CJVTt/5PqQz/YqN2McOVgm0xzI4RDzLy
0TYeeb1sOBug8/ZlNRCmGd1G8DIArVQc1kl48gxTxYQMnzeVfoNvYnv02nGs57XoNv0hsZTd/yQ8
q5JjauQVTthhKj+SVeFAKDJjusPVQxTAb+hWflk9NnkVPTMqtH21fGNR6veY4Oa9VSFxhmtuO8+T
qb12BxoeMKxTlkeC3gAA/MRVGSeXuajtkHZEOn9p4k6MXxnwNQz8tVPPEbtPV29YqK31BuOSDfJI
Zr7rc1F0bbBb+3y9TbDXAdcizCwucpzQH6+vj8zcqh4hnbznQpUwyw+S7THNjh3GlaZeMRMDS3J7
Xm6QdE7Of7J3ZrtxK1kW/Zd+Z4EMBoPka86jpNQsvxCyZHOex+DX90r3AF+XYaPfG1Uo4OLCRWdm
MCLOOXuv3Q3EeqW1MHbulGDmGUvESaw8XGXZlUeESCWlaaQLy+gfcoh7ett7Lg3/hRrhVNw5HvHN
N52To5BcJt1QQXYn3bpHVu4TqsG9iHbT2F3nn1b6UtswDZdeTU2z8qQSpONEKvLNHXRXz/scwiCV
yMMQBzpYclLkBsOoiSazElgEGyaqjrsC8N2NCI+97jRbwyjfLFaC/TLCCoQhUjQ5FPJhQvNFI8CK
nYL5C9OWJ/hYJu4LEsrUyr/m3QEtL4J8D0ZsjO5c+Hczqz9tjHFdDrkDB7cIremLtCNu1zMt//6h
63NU47rwhnZNj4SArACQcrwczXlydz4iQywbMPuy9eSIGD2LWcTxLoDLOC45QAa6hvbcGNZr4/WE
FgR96aOOs/jkejVlLdBHwt8ymZxNt4GotQaR4ekcjZZVRQcFU9VQuAJA+UQrSfp640Jtr5KZQVna
t9JeSTWxFSyisnX8F38wfa4VcJlj/c2NptL5SqF0TdoqSyc1rUXSpEl4bTwOTreOk7JynisP3gdV
hvY9BjoyVYF7jjxoWt4y8wNRbqr8yn48xL0gh/PQG+71JtADoXEe1Bx703bSY2N/qWyNzcb2IZYx
okcM8Bjk1lXmYyGPXXa5P2RPA+AuZ+EXdhuvM+CsHfVUF9wHpoNInRmyzHdA2WdgNwwQy6MvUgfz
knZiPE6MXP27sNQt333iVZ/hhEHA7LQ0IDFFzN37KuFa2pK9XnNfkfIxNwpCpNoiTnB7xKYDgpW8
d/uVmkSzMTpxU297DRL8FXGiUa7SwZQYbIJKvyrKKTIXJ+DujzWRMVwnAdhxLe9L+ZqXQ7aqJ2va
kz3HXC1I8/7UTm1y1nabzqcREQ1ImxpTThHGobOlcrRo/NLxI/fOt2I0CPFQvtZhON/QBS0WFqDz
o5PJ4bb1SzBoV6rLrYQmiDGNAdAyLuJJLXsLxwet0JLRRGy8hbPRvaUt3pQ4tmwfS1zj2rtxVN4n
dz7NpJo/uzBhuOFyaJlljRaGtwpWrGdVwW09o/BeIKQLnz20WvgIMhzx5BnV65hEoMtojfm3lPLi
NbBi5nu5I3W1AQA5gZ2cG0guAYvYBr8kKrQI0RQyV9YjEkoGi86ZaIvyK1Wt+ZpOAN6wYNbQK+Mp
1Q8CsNNZAcJYwN/X1V4XsGwAQEpTA23uiVNcMvX1OpjVbYQ3ugoMdQ4MBjO3CknbQ2n5ItuX9Lv5
v3Lse23XEVpHWsJ9lFIqewUi4a0mgjFZm0am7syZhLuUdD+mV3Blw87yQMHkRKh6RIpMi8QRDrGO
jdE+hQKx4kLB9+heGMmmz1xwG4yUlGvLwM9il2JAVue6svRbXjBOGJmh3Yamx74Q0vPLQyu6n7rM
OGRxH57A5bD/yKE8AnZtggcpB4O4+5k3Uhl8IaHTUIMAQc72I/nP7ZYiGBdSSnrt0dS28QZNCttm
L/27AGHloc06Zmcko5OmBpImajNIlRZr0oMcBxxV12iVWnPmE7QtGe0AphSqgLM3G9FSjI44Ktk9
tHAkWWSCQi/XNLY1Qh3yhDjE1kRbmqxltMOjyONPZVQItI1qMbdhemncNnlIYSXvyirBdmcb+ET7
BmsiLEjvFZwVt34NhIUWA2unLeMD+YXhmzkzT2JSMaIgzPQxGIdqmRtjtkcoaC9HN4wPngskLkbv
Dg9CIC4z3axnvB0jfASZ596ree4JgVY18Bd3Vsx9e+AELsPhRSqn5F0mnoRiXtaggPLG8HHa9KzQ
zPQfQEImkOyBBNWT7R3HZK53faFx7NKkfooNujpBHuCIdRMfmQOEe0aT1nsA4AvhksCwRQ0yLtIh
9V8FmnWsNKFFOyNJ93XK7Ul2s83ozvZvAiIV3kN4/GmG9LAKOvcC0l5ueyvuj9RneOWR3V4a00/v
gxgD2Cwd/JWDMOzbwS7zm4wW8XVAf1eTkoisyofTYAXxivAFTDLWUBx6BHi7IY2KI5uxsbJhvm3h
2piohkKirhFLHxPLoWmd5LV39NG07iZ3cB9bizDO1GzVaZK5ezGSIH8RUHIOPsuS7RJ/dol2XaL7
XVe5M9PdkfIlnDsCZMw8ZIiJ8W/JQO+RGSUCPInFC+E+KIjCK87K50ra0YVK6IKt7Fq+Od3wEQXa
3IbKDjZuloCotDDP1U1vgTYLPzoiWx69BmBrzLG6S/IkY7/VYk2QIy9ZVB+yLjZPVYfF3bfzOz2P
MXRmLEDEody4dt4RMwMqYfYQtrTuWJ5kT4+FL5BJg1XXYXzHmrChWNA0ZAIQWMq+K5O0uZF9EH6T
9HK+2GVf3rs5yM627MrdoCJ9SoKpwi/GaTGx2Xmg1HMI3Z/FbDXPtSTkAqeMz5dv3hU9L/I2mdoH
ZDqICtlpSFwmqdabo50ZYPVKc6yQ+Ty6S3Co+Rd7Jjt8hXaiH5dxJ5O70Avoe02d7C4Vd8KTHSjn
WM49+G++Ilgac7N26qxxllB/Bw/7YuMfsbzM+wL8Ht4z9cS9N7nr2tjk9OoxwxBnxjWQtBx9pGUi
1qIbyjOtBKQIyTX+zGY6azHqHuybrpsQIkwx6bMlDfhwjL4bhuq2s21x7oSjdh66pI1wTtDhfe8B
3hyJ5O1vGrt0sVnP9Js4X/EMk8/9EWmILtKjT5LRBH5iWXvLZqKVmmpaHoW2/FVOV41yqIVPMiHY
QVPartFARfDSQjqdDnc3h+vQFhNG+E2QOUm4mY9OqUHAsrSpWraIQPj51cCt0LnmK0TMg5uoR5gZ
xd6xZfTyMrTjyA3bDza09IvzxDvXTAIfRoH62oiMYAMNrqVHYuMXNGcHBVjHVKXOKCwWhlDOlxDl
IWRSMtgo8s0NzXTxBi502JttwdmhinwFVbX4HnXmTUqXBiigbs55kTFndBt9FLQGNh5DkaM117ed
tKz7yoEZJrPU3ef+7L2qiFTRqPY2sNNgkEUZOpYZadqqNopTydVrH9oF4CzTL7alj7FSGQEM9dmL
tj5skwdL1q99mpOWIrjZ921DPEHes+FMBWJK0IerNppsgnnz5j4Mk2zn1BGt0haCPLkg7U1NPARf
0higvvKZcYxQ+2jl0TgVoT8c2gpoQhfk02s/dl/QtWVHJ0W+F4W54iUv3jpQodwKZ7quWUnj17PH
eVzZk2uuOnuuNokavFM35dYxiuN7puWAUKoywLGdsohFIh5S36seixhaXAgS8JXt90sB4XhLxxmm
qeJuQxLoqq7pAqrOIwBDte8sML3DQzCviZsv73VZuasy47tubNy8kwrSO8tHy90P+FBkH8kVlwGm
PFP1IF1alKEt9cHpcmydzbX+zaX8ntkQKmYUkBvEbi3SP7Rx+dBai97gGHcnHNXch5ktsoEtwtpJ
jgWJtbsuseednnF7t7pCnWeLfATxkgc341gMkGPyJNh4s9MfLIbWEBFmxmCZpjWx6N0mWzodwQHu
VJ0R76f7olU0ZDO/fqDKt5Yh14zrsh5zSiOoB5heLjbmoktYesZDR89/O8MaPHZXEVkY2FfQOXsp
KRbNU2tE/rvfj9WFeQ6XADlSIoNWZ26hHeMNEGuKhcDFeWl20UPlMmkEY9g/yFZ/tPIqKRYVAVVJ
WJfM6WKVr5xwpMFYNWZ6mzUlNlw/nO6zuXJ3bK7Jfo7y4olid3jDCWbeBRgAjqms7DXW7/wWi15y
IJtkWmSMSFbsDvm2Lab+xiWRCFfw9CKpC178Mo6+eALCusVsac2rCVOEI2YdqjY7zPYsL2XZP5Zg
jK0mlYtxSCZkQlP9nqphPnDM9DvLrORb3EN3yGK/ug2HcnqueFleqsH2KTkabnXoAvsjl4PnurSs
dcz89gwWMDo11NHvKuJCgLMG979RIyGTA+puFR7VPGEaNim0Cy9KD7brArzOnUs+JRI2QZduplzo
TUi3eNMipXylQpnO02Ax1LZbmzkG+/ChMj2N2LV5nH3M/LMj2DtDYrcITS2XfhcdJ2XIUwevfd+n
14kVquxVQDDJqgptQr4L62aw2mAdufNTZRf1uitCwS5FOyFuuls27PHb3KiOUiKsgKOGtrcnDqFf
VtInEUQ61t6dujuZ9dbWFXJ4jqMY6W91PVSUzxw86Fo0ywxbA+DAj6WvLgTUWsuoEOFeaO7IUdMi
8vBshBoVyTkkFlhn3wKeWI7U9YZp9neN69YgPxIH6syofdQhVqPgEYZ1s/cQ72+1b9+4pXN9ZSte
Y8t8ZxIb7kIv1ouAX4KATqR1SRM3O0DG4EdqgGEQYos953l/hL2qLzMpKRf00mgeDaJuJstuuGhE
zoEPXxzytiI22K5qLp7i0SF8ZO2b/SG2Uixvpdk/+l2Bhn2Mjce5bfN70wSb7qXXcU9Yyy9jqudl
wSBvFRcB2T1StC5eZ+xttReGt20WDFuA7Z8MT6MjCH3N5L9yITO09rcU1cwV4p1iCqRByIiiQagd
c2lblS6iT5qWxOzxLh6vtGhum718Fd5cvWdzDaTBo9O4om/TbjUam7umqcCLUAYNi8JNr1iImKh5
NwTRG9L4/Gq6s4PN3nDWyOMU1xvg5SoeoR7WuhkOwMXNZReBhDWh7C4pXVEjmW3/kidNRYzHqO6I
OLe2mQWm33Sd4JkjOYADotJ3ppewx2b44iXTcu7yZYJLYiLAzAzmlRHjHqo9GwC32UeYOquOgtEp
MsS/5nCUdNC3dLOYxPSzcRit5AxgZFgXnQrAcZFYWgjGrpCysvkb6UTEascB3287T3hF+/CadRNu
MLxcRUN07ADg+PldPMV4DfprBk/SEuqAJ/i9wb1w8kY/3tRTRQ2NzAS6os97Gyd18aoTS5/Nqk93
ojENmNF1d+cAKD5rXfCmTgVg0UIXG1lhimmBfH/RMtL+wipdcAedp28ndxYvnR3DxxVR+ShjysQF
+VnNOQM0x3godm5rTDhbDhBYXv2Qf6LdQtzZ5bm9qlsQH4VnTPeIkT4DV8wnDDfjXkS0ZRaVJ/qt
m4feJs40zAcvdhbX8v6sGgAkxPIMG6PIxzWiHMJ8p5Ep60IGhbdObMO40DOlDybUeHESHT9EAz0f
us7O1uzkTEIPOdTLJDfnVaVs0vba0LyMzdwdDYEFISKu7eTj5VhmLhDOEWnKgoBryfUnTGGyFJyG
fjKSl0DdvpmYoS5zguGZXCaA+TtC0toEHrIg8wZBdW1z8mFyA0RTWCn1KfJpuvP9FpPZ+GRB74RQ
ipwMSaPXB6umj4ILEQT6qkGasXX61zZn6vgWZxLw4s+SMTbqpsGiN0FDB6AqPNJohQoTrUZ/NRDY
0OlXA7OhtWLE/kAbfqp3rTdBp+L1RXORmNlWhJS1s8i7fZhEIcVRhMcl7+N5o92h/apydb0/T731
brRoX5QmM2XBSTM+RS3lrBSltyVhEliqBafOdCqUAxIqLOZHRfMnmHCJMwyE0hHW+n0MM3HTj9w3
hZbcKA1vevB6Zki5nLNvJfDtTzO2JH8N1/oCwNG4vjXDRarKPyFDMhjKapi5noqc57CkUk8iad+a
tTuAeplCFHVXEVEvaRhbZmsQlzPbW2yO6D1bXAtF2V68rHQ3ktVJnepMC1uVaMAD8SVXQbysYi4d
A+aol3aY4K6C7MZgOHlLLNWnFAnfMicTijaj/ZkmybjjavvNi/uTkbTVkq7Rh9f0NzE/OAoVt7Hu
ZruSqLks8i7xwG2ihOk3sp10RddZHFKIyRvFelxwL4DipXu1JIOJ1oL3LCc29InDlTtLdZFxeaji
60GRGRcBFn3B5fVxUECR9PQ1DI23trS5OaHwfcuT+hNFC+bhzLO4gSTVRkiR32qrglci+ca5RtQL
STMTiIzdPRgteSMLHyHSEncZuC6DcGyj7Ch5VUpdhfDwOxa27GVO4p1AJ3pQ4INXEUmD+yGP4DGW
cUzZX9gYX7Vjveua7YLC3NmybT9Mkn6ErRroXxX6+q7mHmi2prGf2vSCNS2l8uk8VrL52mC7eK4j
u1s1Jr46GubRUjV0Ohpjju+aMapOoeMEZ+XZal1b8p4e+lMdIjGsDOPJ0VBzA6+GOENqKe9TvPLj
ybszEu8IoHu6oW2DtZM81e3UD+fUbbOPTrIh9m41rd2EjgJQY8oglJJ7fNfFSmjDXKBVHtbdlOX3
XpJ6XywLX+oofG5uRH7sp3Rqv9iDANoZCEGp7YQu8THFg5026jjrtN2jtx83kmJvh46WYWrObJ+R
iX+nQgu+lpsHeAdS97Zw0FJxw2rRvPYg2apkvC8lL+U4exYmzLB7DhIs25RC2cuYXjdZmaJ2y62R
7pqTI88PiJaIF7HBS1wLgTFTI1GfqmDcJhVJgIs+xCEWR/KLZ9FgLTVsnhEX8QLPtPG1pSVwUYic
ViMOCh5DG600q/YulPm8bUOdnL3AGR9Dyze2V2I1CEc7poumlb0hgPfHfh7twtpP7pA49GsY1M0u
oTx+ZBBVbisadofOhgnR+Qrjcus4+9yiGRyU6WlUbbidPDrSeC4xK5l5cGqycT70A5fJgo/1bfZc
QHHgEZIscNsFkyYygZHOryfDSO6nMmJfS3q1IbI0eAJJSqc2qWFQaRxNS2tuxkdX4FsFQO74xxaH
ALXEwJsAphzkV2WxHwfSOQ+Zo/EJBWNfL/I50egjLOjuKI0RiCSV4m6H20MwrDkzBKPpkqP2y1IH
iUhFVgGwuvbN7WwisWYkEyRaZKSBcKqsJSrLgzlMtLkxMt6ZtsfmAB+3WAQhcoOiqM5FAyI1IBZU
ivQhIMjvzmkD60hDInDpnHU58tYyvqGvGy1d/JaPHVrkDYppHJwK8+za9mrybHq66wu7iB/joXsA
M5HflnjgyZ9AjI5NCn1+lyHaSUOH7iZJPiWnvi5xH/fobrqsPEM0gMguwI2FzKnO3pAXd37nyXcR
GXQ8aXlM94mMkal3SLswaQ87ow/cE1OXnBtgj3Qp9aOvMCXei7QmLVjYUfNMYwpAgG+r6LZTIMMc
MhsPVcVRuPArLJhpSeANNmtUxHPlIyEUyMOFA1CI5u8is8aEpL3hKt/kJrTzanEpUWR81Hkx3ujB
N+ieNa++oBhZYAGoabu3X+fIHfeUd+hGIi5Jrp9dasXct3LKs3C47c+pCwqsV4jQKFb1tBZzNEJD
40E0b5omb+L1nIwzjNAiFzCsZlTF1YWhcn6f1CH3fz+V9iOFvZIkQJbqRSeA1eNlHQ5FuWw5Ni1s
CZMTL4UgDvsj73o6KoYYmcF4TuISxOQSwPxa1H3BTBaRV71L4gy7ZygbC+V1H4sPElB8hrSdCIY7
SSRftYgCcd9IT1whHe5IWE5pjdVmwuySo8dGpHuNZhkTILh4vMJR2PdtV2flpsVD/VSCBcEx05cE
DE66uGMSV2zKSYUHgzFYuI/rAu9GNLUKcQtmY2Qyxg8/5Mg/w/RgwSgu09cf+qVHin1uZgM4Run2
F7ZM+guWByrOQPgNSqrOHgzdRh+u41/I1nW/aoZDaxGRqtYU3l3DQkKhFaOibJl13Mc5RndegkCf
rHKumIVbrf1oIJJpN3PAsKPKGtmfnCwov5WFHC/m4PDWD1RsI8Ye17k0aShf0d/a5r5PquSSUMAC
s5pGCJAq8yJvPfvlcCNJYZwPJg0m/zGVXkNXJ2JveLcl+dbLsQ/adi39Apm8ShgrsP9SvpLLzZfY
00GLOLplWt20UWfQkUry/sGtZ0dtEhcl/1Pktw18iE6G0UdnoDJaZQarxykJLC3itvwusHgkOyX5
XmdbDLcDcmzixria7ayhLd40h9eGVFIoZ3nngJArC5DJxYjHmZF7PNA5NYZHQs+dDV8YCe6G2eBE
IzALIsunHNnQr1ui0/gjPp4IDR+EghuHUmEPr6D/ypUX+bTdXKfMbYaQLe1WgrOBojttSC2jW1zO
o7kjlms+l3GCkE3IfGkOtv7ucxA85MIHV4GsQD15jisvKZfqD5P0s8d5HL0Xsw5KOCixq5BiM8kN
ChmdekEeEgyN4KN0qm6jEyydC9Xb41bXjGoZvTtE0LRZfULN5NH1qun8LjxazWd3GO3Poa3z3VAz
nErH9kUOPZupXR+csoYj0uZt/dhNFWavrJq+0/U0MZxcr1e4Md/KcnoPq7Y8xsqy4Ac6HQg+b7jT
QUSfJw657bJDm8s04rIpko6WMCqngxkM3rYueGVHlL1POato6cERuGg9iV1kqPJMVi5L2Jg0zgdE
FiuMBREYyXQ6x7yV+9y1XrIpEl9qJayviWL9pEYZPU7kXN/4DWA1vJlA9ItArQapCSudk/TRRUi8
ZzbzwLUbEafO3HGLJoGfOJ69MyALplj9oL0jgQbejtXvPvRFZz4piIkX0AHqpSw0x2xc2OWqNypS
P8IBDUNco5RlizJvUM1AFWBG++JVbfoYNtF0NglpgGUzlGdb2U/sSOKxq5ER9kgAAZ111KwirV1m
hjjQqXTQ3A2iGxFs0J6elVMC/e4P5ui6D0bWO0scZvdBbX5OOhzDRRfTdLDoth4Kc+4p0Ryf8WJs
rZ1SB6uZFsWSd7dAFUIjrmbqtoA8cGxpi65Sz/V2ramifUrUCxW3jSVtZvOCQ5OXz+kYzJvOLT/m
ULBlsDmGCw/sAeY+q1wqSatGu7aLtWOAl8vV5vrSpdlNXSIGUNhmSMizeb1Cm8t+OGKTANMRnRur
FmsaS18bxI5cQ5PSWmZeA82kGxjuaqC15H+0O14vsWNU7ZCLxyU+YyHe9mL27rVHVmRUtZdQKpjg
dt8/Y3WKv3flZBG5aQ/Npz9M4txVdfl1qmf7YWQLgDPnW48DeI/v6BSm77VfurvcwO7GiO9e2j3Z
5mYwnQzBa+aH4j4U1l3i9s5T7AdrTgUixQWIjDTw4fAB3fNEDQqPv0O8LYymumUURdyOg/7ENmyk
oeMs7pNEN3dTNn2QQf8+uOSCLjPhFztAKY9KEkI2EBtxR9+SHBwAKvFj0Fqn0CNfZC0rBcphmsBb
1thpN9cu7MJwGbHGnJ+7RhREewxuyzR4YhYwTSPCB0mAX2qXkEXC5NWLosgiwiLpnlMiIIBxp84j
SwNOXi0hJ3lK7dKQHaMeav5Kw+yeevRjNP0csfGKGTJr7vhrk8AtzOm5bfE++aBqBFX52Ze+fVfn
ydbrWoAJtjm+s+qN1cwN7SEph3SNp5QL5cifReg87pyS64fVd/J9YmawU3bL/WqYLNAojMwfQiNF
7smc7REXl9jHbaDhFQzcECAyoZwhuBFqOliAl5JRwi7J/FezDdTBDXx5bEq4PEYaRt/oftCPjXIj
tXAb8fpD5MSR/FnKHBJFEOdzcfIGGWyJ99jjM07c08yXcTsZ4dyeUOGoTRiXOt20ZLORvBknmDDg
p7PKGFe1c/3AagneiO41+HBdZN82vepo50nB4N4goZbKJ+t3pN5gN7uGfqeGVDtDzcmSHO7uhD+t
j59zwg8P5hwCfvYaZ5tWYbtufQHIvOuac2ENTrBtGLfoVVybhXVI3TSSMRfqEZ1pkkrY/wxMMW0O
wjSmw1yj3IDfpOCTKnc+ZSLBammRWThsulnZ8Vti0s0GY29M8bgFo2R133OvV1i90fjiHdNZnVxA
XYgOgH3tPLolqryVjObe4leiqDGf5egF3gXLSGifDDKGqNQZ7g7x2s9NsoNpW/maJIJwcozH0Y4d
79ynqI6OMreJjreNDMctHJO8+9ppIY1btGRZeGGUO47rrpay+9DSB2iwQftm5K+zUePKwTdBbDDI
UfrykIBwPi3c6N2vTCv9HhmjEawZ+jKHzdJ553CDPfRODVNIV7Q15FDnhAu1800hpnlpeiBBY5rL
D/RjZlyfSAuPWVPoG5N3fhd54JX2Osj9etVZqGcmv4InVefuBpl+SiyU6WOgk8FDJ8SuIIMa2HBN
fkp6ShiVf6eX1HxxlbbfHWyELs0zodJVkejpGx0K/TlXo3XoyAF5Hyy7w8CflxV5qJpia4NjPZGH
qaxZc7p1SOONI2NZlRBzXZRRjGwC8syRqhnmNndG/V1dzfGTlAHbtc5R2XO19p31xPgI3rDnWJvO
oybKw77aOZwl0zovG4ejsGfccN+ZgfjuTWrY4zqn/Jl8pD2ACXRAiwIhZolKnDbbBQ/81B1DJTDl
LxlKOPrWiasyXHV5kghxiqYxFq99DReJlEErneJPRJ8R3TQgX00/PBqpKjMgJJYZIoqzMeTVd9UM
xg9+O8JplFyZV/fuTReTHYVjzE/9TViNMVdsz+v6eykq006QF5oOMFl0IiEtf/gKqOLWLmizrQ6n
7MVtROutuqqf2pVLhOENLe2xNSih8gqQtN10SxWEXxgkDG9FOZNBNoYI9xe2TxdJrwg9Z9C8hqaT
hy9sjln60rYUX6Yp22znT5oUp46ysdyNABfpKxSG2yHTyEqE+ZwqdoiBGmracJuMWZM+oiGywRQk
VTAY/wWA/H9R9n9AVfyPP4my37PPePjW/kOUff0j/8sKVY6LrtpkbPNDmf8/rFBX/OuHSh9tiI+V
0/lJlO3+C50qLBP+R9GsUy5C//9WZRvmvwjdcUg0x8TPHwQq5v9fdNn/RGaCD3N9yVN8D7cA9gF5
FW3/jK7Uk45V25krbhq+ui+5jxEwBdPWymDbuk0THy3/9NMX9BufAgr1n4Xg0vUsGwU47W6P6l/I
XzCdgQ/UErUnU/GaMErIkz28emB1f36K+9vHYFIwLZebtvqRIPTTR8MCmdt4yMyVg9wCp8jaDnYt
exM5M3oh47cyfUmzXYU0MjvUmGh82ChgF5nZLXS4r59IQDDcg8puKmMV4PLtlh2ob4sRzdKTjGuW
c8UuS1m9okbgBptxWbTWaAS8k3VDRApu4XE4XmW7zQIfiB1haVsm7+mn/e6XW2fGwLY2BZnWm4QM
kw/9UY9otFd0YyWZFkqs4vno+qcC6bcBPmzk3kUg+todaJqsguWfv61/Wwf8JmyWJhYAxXb5w1ry
05c1Npzm1sA6qAWzKDOd1xGe0mOSDPeg2JIlvqppqWd1+fNjf/cbgY31USa6Skn7l4iPrKgcXYY8
lpDiaUOVQP3vt9VfUlnsf+JpWeV8OlcIPhjRU1fzwT9X+dAKPdWSKV3k7geYfO5KFtuoPY+Yv8rh
Awp7RRC0at7z4rnNbiznNi9JgGOvZ/lrFOzLadHIvYXmlSDzu8Z/SQFKF+atS1axy7X3Nh4YGc3B
fhrftP2kwNa5w1vY30zp16H4y/vz24+DJ1FJvjpwcT8CU376sRoN1AfuqLkCV2CpW9QepDMlmyg8
jfpKqCL0I7lGimRL8O2rqfQXzniXOPwjKxmRorftq9vc3ET1MZvxU343ov1Qy1XmkuHcUlOesqZd
V+M+rddRv3KTG1+uHJv80uY6TLqoHnEap1i///Nq+Ce6+L9+Jk+5Jnshi9DyftkYMGoESLThB+Od
o1ap5w0N/Yli8BoF3w+8LbX8y7q3rrldP7lSfiwN7HuO77BJkyl6XTo/fZe2M4PVE3AZQ0mmS/ye
xWlwEzkStXLFGVqjsYrTflf6bId9ZUdbb3ZXf/7Y/7Rt/fjY0pVKKQffFp/b/udfoaTD6DaFmlY9
aqwlsVo2can5VHyMujO3//dneXjEeNOvr/uvOUXScHsTxdOMXRCZE+Q303OhVgUlMqnRHDZ/ftpv
3jtOMY4+/EWC4v36+v/05erKJu+SkM6V6OwTrFa01yjDFrlwAHpkzXPqusskbZlNen955X+zsfBk
V/oc38hQnV/OtQmecFrjPFzRqSD/Bev2Vg8q/MsZ85uncLD7ivfQgvz864JFBycISS3ZVzr65H1R
086Xtv7L+rCu6/6XNepgefY5y3BxmT9Oup++xpTU1cLumVvjFVh7DJnQDUVru8ft6NKSXyB2LowU
NeTEvNnoxr9s0r85GxyMWVKycUquK9d//9PjZ3+kr4miaEWNeh0jv9cd0hhTD0jKW60PoROvWMF/
eepvNgPH4nZgERnIU3+9mdAjQ56WhTPKvSndRsKig+0jXCchjDE4TVrQ0X9erb99IruqawoG/uav
EX+pBe12nBgmJiWTEcmcjYouIExizsEOQ0xdzOAl//Lj/ubl/5Gl6Fzdcfzn+pf66cutAIi03TDp
VW7dOg05TKEilG7wy+8wnf+yXH/7LBS81/eel/Ga6PjzswI5AsdLeRYjjc2oY0B8E5F2KgEBpQ3r
L6/g757Gk0yIwaZgt7nuvD99MkhtWZixQFZp/zRoMTKDhmMtwHIiLZR/+Rp/9yYqgPecHPyXjfSf
D7PNcGLaR80kYoSuAh/T0slQsPx5hfz7RxKm7Vo2Zkhpokv6ZaeGhg5K1ecpRDvItZN9GYb0q3YY
Mgo7/svJ9G97p49aR0pfekQMgNX/ZWGANbD7sUU76kuOP6w9467vQxKMUvNZt/7CbKx535Ie36ro
8OePaf0TaM+JxLMVfUPhQoBh4/5l94w0ZkmGDNcLRvwxN8VTm+DSxH/P0KZE2GLWGCTIvEGMuRlC
umzN3D4hAfjby/FvbyR/D990XPGf7J3ZcttItq5fpaPv0YF5OLH3uSDBAaREUaMl3yAk2cY8z3j6
/UFVvcuEBp7q6xPd4bKqbCYBJDJXrvWv79cMmpuJEE+fqtsjK666UrS7sf4h83asclHdwMCZ2CAQ
nwSqNf/BpROOEgjonIY0dfaIw8Ick75tRFuJyKtN2pyusK51mkBIMarYqAfyxB7pgJ0UJqll9Vfa
WmSJhujcN5lGOln12Ve49Zz+LF3SVWsWDYmCKUmGgYIdhUmzCpJ66ogTdjCtUGqa2tWUYSBLoZhr
S8QJr++EVSuaO83yD4La+meCznebAAdODokUSRVRZT2ebQJ4gVJDlEL41SSfqJr402q8LDAtLjpI
DIPs75Lc//X101DfvdYWmWFLVnn2uFpgMnE6AbCL6OU4MAdblDKaZX+1HBA87zHLf/LOgF3RFnRR
uNij+KtKX1vjQ6IfVPA91fe4fWgAMQjffdwCaWCkC+Y6mJwKu62Hk3kCJDTdoG2PtJ/I4LFyUrFd
i28BSw20rctO5j2Ew1Prk4y87qLLvrr6+tKkt/Xv9PkS6U6BHz3bBM/abKaNAnhXum/YbsqtKu4E
Tp+G9mMwjwn13bJ6Ao1P3RUj5rsM5wiTU+sdlltUfROfI4x2KLsHCWWyV1yraBeC+lFvNrXxaObb
lGNttqFtd7AgQG/QXWA3AzwOajleT3AbaPwHRLEqayer1thcu6ETKxfM7LS5FrwfcnzZynslf87S
S8wQn/po+8a/tBv9WpEw77GVx/4pltdN/a31b+P4gBRGay6wydEBbb5o/mMfPLYjAn3Kcrej6ii4
sAXQbumWo5FwNdxMgu5xIXZIiCHraMe63Mst/Sn3mUU+nnl1172G9JgEN6m7CrwNrBaYd/K9QU1U
PPrjgXCcXiKqQoCqrNxGKcoxW4OF7F2bkAlTDO3IM3f3hntbNEvTuDBagK0rwXSmUBSBAWgKJISm
uG2faO3r6chAFVXjcWpjgXuhuUu9uRLldRJhdrTI6WCDTWgdQvqbpaPvRuugdsb2JfFf+nQ1GAvk
HOK4hSllwOTPMIqSdOoYyrOoXxaQhkAschhbuf0eN2BJw/zU6Sfp9Jkd/v2CyZwyeOdJLYnA22cH
XZPdKUkNgiZYStTeJAymYLOvPCGBxxTLS5N1/cye+NErqhP/aiYpHdWUZgco9M5ZWfZTjM9vlklL
vcOM6Xc587q8ZYXmrwuRmQg5gJ1JmpusTJoKYObGYHftFfIr+il1+VpxJ8um8RVDGVP8npd3Q3PT
qz8U9SeG7FRFtibtbbLo+CA+gd5RfKZlD1SquaKBrw5WmrXpJuW3v4RrpJuPIf3SabNq20f/eqqU
3Qh7TEiAYGYr/5pDiyovYEuPuNd5O+MyQTuvr/19fVlr9mTGwYcXS2uDQOJQ3ALYRl6o4zAW2OBH
smtSCplF3+/GA7J2gY9GAgIoWTj4B6bpIn5t6zszuE3B3A+/xrUnrqja4dRGBy4vPSn3xQCkvAvi
pah9y8dXOrM0d19hUNXa5nAI6OOp6OJ5LMtD7m9lCWW13be3ZARMY1FT9eo3zWi33aWCBWPKKwJH
ba2au6p6onJbX7vjtyy+T3Ajwchn0UrfQaSh2e12tYTyB5tgXXhGd67mV0pFOgw1Ylkc22SXAaCi
2Dn8+PqJv4u1ODOSyCbHwRI5/fN06a+zOjYK+rXsTg8LWwvaV60EMSho6n50qR///dEkiT0GPIbJ
mWO+0eip2lbohuDw0bqvksWD+BIvDPRYdkqn8NejvT/RkfIlF2VaYDB4Y61ZbFwCZiQ7Pwy06ZkU
2hPE8J6CehgtKT06zDw9Mnq6paIlZddbVAPame1nunuzt4kwmVhWkzCMQgJxendDI898wFicj0eL
7TwOUKTJVnXmrf1oFGoj5JcJlgmZZ6OUUATNyCyQpWTmjwAZ2YJ293OH8A8mCh+uyDp6/OnJzfZR
ObZaRUWvaAM9XMdjaUytTrRXSC40S3OUzzy794HQNBbJInpQNRIbs7AsLDILKGZBj1imI90SdpZI
Go3TzqLWUiiICLIN08/PLOzzizQlgiBuIjEh2VJ+d/q8TFwbCshbVCvT7inPwL+L5qU8vhRVIJy5
wPnBg6EYRibuVgi76QI6HSps+9RDBk5aW7KaS7bXPEI5ohfW/VRDlt1dG5S2oQTD+uuXYr53TVUB
k0ujNqAQX74dSn47L4LnVGTEqxVNN6y0RQIcG0yGTrGMJnSjs8VRMM4M+e49NCV2S0vjtEOYzdF/
NkGhGkOcaA0S61pOhVYoL+loso1uQFQvRKsRnUBEPXHTNIXTi6N05v14/1Qh7zAweR2iWw56p7c6
iAVk7ZGV2RatNUY4oO3PCJvKgVxDPVo3X9/g+czlYnkX2aRJVhFLz4MD0ks6wPUwt8X+qupokRQR
o5o41tBMYvhrqAXf6/TX12O+e6gyh1iSVwrPU6ZsNbtCmlLrkUAW5rHZl4h8sOQ1ULraBX0OyzJv
fkVJFpyZwG+pod8XN3NyY5NJOnAIAGykzV4WOtgEKWvcxM7M4xisqd2uRPfCLO+NQrlqSmEhYuGF
ihJKztq08BhFD5Rc8ANl0bH7HkXrUcDXEyfb7357Txmf4vM6QLeg5RdNBpfxYsjCVWdx5G0XBoa4
/FkrPzbSPZ9B2wgfoNG2T2wdwynN1gLoa8m9GLP7r2/uu+nDdRomiQgCvil1PbtOuI2qNphRag95
eet2pQBnDrRk3mftQtNz5cxsfbcwkMNh5kxlFMsiMzE9699e0L7LB733kwARAsdANGIEEBayz1xe
xXH8a1R8BLBicGxT9fj1hX44ssTwBLfKlC47HXmUEPHVWRHYQxj99HupWxmdhrls6wsbSySKqsYl
Kih5tM4M/P4Oc8kkBMmYExyo8mx9aOQgqpQiDKhSiptB9GiKCwwOW0NtLfPk3E72rhhhcm+5r5I6
5V7Iuc7elhhDslyrx54GXjyxcOspS5RQSdU7WqcPh6zq16nVpgcKZZ6tx1UGLPBczuUtNX769pAA
oh5KtpnvQjHm9GYruaH1SQkEWEEukYBqEgW0hPdSSzQqC7TbBCsRZeRWlLy7VqB6SoU1cFTcctPY
YcKPGT7CYoRCdTVESK+AZMm0EdLagjSNFyS99alMmfVa1I9WgUHcgnMoDbiN5CIsQeISrt3imeIL
JtK8TPzKS4gty7IkwQGRaowfumBd0wpGxLNQcga7cPlo8F0gRc7M+Y8eycTU4/hOFUOmlnB6N9pQ
Mr2ENjjS0IdA6tEZakm9xztjoC9IWnapuICWoNmlp11ndUXrj+b7Zxa0dwv3VCxHRkAiFX4adLPT
7yC6WkBHEkcBqY2FxQjWqjdxZ24fjN7waHTFXRvTvK9fufczn51YMzX5rS7MOno6Zmwiu6rLosHF
c8T1B/g//UDgD1TSIjBivx6MIgYfdzLpFFJdJIuRSDAsu9TpcF3a0AMpwCQXr5XX7Ia1RXyAgaIP
q8i7phvCHVb8KLzCVqfqga9a1ly0JH0wsIiWMgR6dSHej3vPgSEpJXYCx0f7wa+AiBvrColOWGxM
Ca/gmgWbrkDleWq3ZgoJS+iklurkYBU0eOarVL7JhqceT2p/gBxNipyJt0zEJQcjfkVuSq8S7bth
s1ALaL24kdgIswqN7MNKk5cGBM/UNprt1BFoIc/bCsEGsm3ir2mRL7QNvgA0TExRt0tPxgIU99V4
rGm7DBfxnfENI3oUCDCKB2ErpVs13FjqRvV+pCZNhxtyz+PB4kjXLql/kNSSb3XPzvQt7auxdci1
dVmuS5wH8DcUnbxa17DyRZryD3gv18grLVp7NvxLAA1gFEZ5M9QOTLzJ+Llbh9+r8Erxdniyg6TF
/eZCPvSP3a9kr3/Hueci/QlwrY20laddQZjpBnDONbrkdYTd9PAK4CKPXoPkGjYoaQDpiEzNk3ao
0zA00cWl9cO/HM+s0O+2hmniTNxASyRspQp3OnGEGJB84o5MnGpgGlg53dgGSR2lQsPSK5iWAONb
Bobs2VCmdOfMxP1w3lLdYPJO2fJ5khY/kp6WVam2cQNcZWW4oN/f7gbM/mhv5Wlp1HJa2gCR+SIQ
aJPk754LuHwdKQA5H0M1SdafXr7EBYc6XnE0V1a7xPdrVKnNLa3TZEXS/sxg79Yh4nISPRp7kzgt
R7M1wQx8ozYq+vVCtfS21eBekqFf5zQBLpQhfvZqJkM4FO2Z1UGeTnCzxYFxEQuZ7IsmpYDTi0yi
oCgR59d2EqI+lVp50m+gaoWwqG5YtRMYt8qkgZCW6Af6qzrWtZXQBtKSGuloJ4RpWE75+7EjD5Q2
8k+0thgq4siV0P7QYr4XQHd2g9rFsQO786/nyPu7RgjB5JwifFVEZHX67elrklvB6gq7FYp9qcFu
j1B7dsSMTYVvFh0G37rwzPF+ehKnd4wxZfBck5RicpY+HZMeTrOCOFcQphUYtWv9RtebXVvIewo5
Astqck5u9W6/UNBQkMu2ZMmQOaXOrrJ1EVWrLZIoEh/1LhZeYuhYZtcIh24o7v7uHZ1qQYh6pmko
WeJsHgZZ1lZGUGY4bAzqphDJxsEkYZ3BOcZo7BRnyh1hcXpmS3x/U5l7osQOLJs6qc7ZwdjCfQm3
r4xGUbktaKyrVshtxE3sygNN+QDdwiY5M/Xfhx/gn8lIUYPTp9KjOb0av8XcqYbNWeFHmY3Vs7Kg
BhSxipDT1MfGdVIZ/XGtxx0sOIxf60YuQA91/hIz4b+9zMKAnVRanFUtVZ6f4+iAAoFQKIktYtvV
T1DfxMK3RgV17BYd7C+mcK/7dq+N118/7PcT63Tk2V2nF68xYN0wsmEbPc62rRVYNGhqxsoLz9zu
95vJ6Viz1yYn/2ywnCV2VQjfB5Pzvt8oyCC9hVIfxvpClbHoguLrnxl3iutPX1fGZVllKSBLhuLz
9CknAc3AeYO9pwd6ddkMFd2JQuqdiWU/upOE9Rwx2ChQRc5eUW/U8Fb25dSmeThdBqJOc0QHMW5y
XNQwJ/j6uX0wdS0VlRETVzHemL+nFxUiF7fGjL7qsI9fAz36RWMCHUKSe4mLyWXmFquMmNqPDcOh
8uhtKYU6X38F+f3uPH0FjQVQAXKMsvH0K3glxUo2R0gj7ffcn9LpqeFTtw/TC/qtIXWUbbDPIO4t
alV6VgeBPmwKAZDE3EWE1P4CcqS5ZIhyhaEJVN2QmNP08cfwBWTaUBjP3LT3ewVfGNAME42jF7ft
9As3ihYqErJY2w+Fq7wFiOqp+RovQTvWcYP2xW4BnlM6s0O9mxgq9WVSQohxSblr+iyGMgWXDqwq
jOypT3cNw/C7gJuupRrflCQy/5PBgFFAqeYkT47m9BIz16ThrPIjuvVLj907oqYRSU9NDq6Ouu3X
M+D9laGPBG/N4Q3o9DupMbolsSt9Ch6QG1/Kokq3uWltaKG1Uwke498fbFKcEYsqU2Z/dmVu1dAb
SsOpTf4S8x99o7lquwB9kWD7pf/6erB3mxFtOwZVBOIx9lt1HvgNQo+ojT5aG0gmSadQh3Bjmc9T
g6WUGK2T+J1+ZpWSzo0524wE0GBGi0+kbbpoH2A5bLIcD5IobcTHppJWZC4oYxfSGlOmfin55dbz
ZWsXEbovU4ASI4czvRfUveHiO5Iqxhndyru3h3uCWIA8DQUjXZwL1fqBpnTSkYAgctzwmliJr+T6
pchcSLPNYFuRfzTjLj+zykyP9WTxRtyDp5ZKwMUso0/1dEJjKUq7oByDmONFcmJhfKFf/1z+/62M
+tcoJtkgRYeUNDUTTBN5rqYy0R55sgzzMsJDeI0XIMJen/S0mHTX9E/lLzTmXtMDJ20HAVpXY0k/
qqh5HNQRE0boTUI35hNk55mFN3e6yeg7l5TbqqSL5euZebqJ/vFN6fcmSCBdxzSfrSaQgMvOxRSe
rKR+qVjJoS5cqBuVFzo5Z1xLefKxSQj0QT3z+KXTJ8HIMil0MuoTsp4G0Xk63U89taEcxDuBf19I
fzvGQsO2LOJ4DZ5b3oiooisNRbErecFq6P1VAA4yc1KtLL973fjw9Y2YVRfevo9ukT+ZtnW0k9ps
w+1DoTNEyNI2cBTdVnBnUk1M3YxyZWEw3HlZthlr6xHljYiLKfnlr8c/fV3/HJ6kkUp3B1HyXEEZ
uI3YtiHDtxWqBhqY7wSgnKMgHmnKo3+6xWbw6xFPX8B/j8gpTaNoq7w7qOU9pD6KChNtMUShpo3G
MVCWY2YCzPMHZVu00FLo2f9jxv3/5qN/KmxcvD+fe0Lc5uVzHQ//cKr4Of1R/d6F9Off/bc5hP4v
lWBFJByyCP0mnfsf5hCSJP3LIoWiTyluNpKpBpZmZe3/9z/5L3DnJyksaynmhVOq+M8+JP1fU7vI
pBMkcGAB5GDyf//rtf8/3s/s+MeyVc1+/kfaJEeg3XXFB58GaoJMjp3/sbydrp3QHJV2UBtmRbmr
tPTVlXU7kd37VJI2Qpkt1TzbWd1Vg1f3b3fpz2/w+4ingcFfA3JFv5+nkgwOpVzJvTOKsMhaayM3
YrEwx+ABp6yXr8d4E+7/tWb/NcgsEBA9qQNG4A1O1Nx0o0qyorY7VgDP81Zt/+JCa20DeV8CIRtx
/KrBE6rQAM6MLp/sS3+NPtulYz2RhkCNBAdI/iZLCB1dYZmV49SKbxsY6alk3yF21ZGPYjyBYrI9
M/K0wn903dM3+u2wqoB/sNJCQIhiqhsz29Rl4GjtpNgb9qxFR5hqeyPS7RIPRRej8jPDfjaJZhsO
lgxeoZlF5oBzsa6aQ3xVf0OfmD4wVc+d1E5XuL9u6jT2b5cG9lSuKwwjnLRV7FylX9wCYlFeeSjh
sS6AqXpO0fzZ7KG/72SoYOhEq+j63ul0czOC3gvMFpnjVEMJjoDB4WOMm4uk3TfpnaZgx5aUZ3bw
2dHtf69yLvLUR6H3R6kDYY5pZCuSlcYWlFRfMFmocvCHDpX56h6naNunpe3r53caN/w16OyQZlq9
gBPcSBpaFhc52kxF7DdCq26o29swOjbuKC+CTt18PdynFzlbc1oN9H9Rm6aTP+a3wU966zjsQG1y
v5WXbkKZ48x1fTrQbK2J3BIWbKQUjiUYECzuOHWTJ7Xeps/IigYuqsD/TwqVe/HsAkd4+PFbKM9W
H43ga+jcEofbtW4sgwfpMb3M/Ev/NgCt7B9BGu+6xsBsc4mn2SuN6f4iPqSXiOX6PdDrVzfcS/4K
YB2OfQetWVYP4VETntsLYSEsWCs95bJ4zg7ZTdysFDtaITDVLoWVtazWJf/6OgydGoIvFJQCzfg3
inaLV3NRyOQBbLPa1squUpeWjJnLU33T3lTmJUahy+zCxEhuUzkAcLaaI+zdwenXvQ1Mzl0Pm3KX
rWpxrdqDk24pIrrVK7yOQ7UNkl29LQ/Wjc4nxkAT+7vkRlg3V8WxQJUZXKvuS/hNufA2Zrsptt4+
24biUlqNq7D4EV8DFYOj076oKgvGATBnYPebcpNujHDfbKv/cGV8y3D/tnxgGWHBzx1kB5n3wqgn
b75ga9QuPtVteDQy05ZcxU5akB/8PhCHc3NwmmsfLMlzzYegdEUR9aIMPpfXVwRpAXG8JH0HA9HH
kDVr3WVVfg8k4OcsK22dH5OAopCrLeqzb/hM8vzXKz5fofWexVNuXcdU9yLsZjGxyHKZNu42O5r+
sNLDJrGKv8WduHeTQlllmrcb8S0VqsrWpv6HKpfwL0zJPbZ4iSPDJJMvBzgFY7ICns5rLacIihvO
pqWHH0/jye2uM6VgnVCuLhAssSc2NpK+KwFi1aITROrLtXSB01RFdyTW5FULkNqk+9/7ZgwBk224
Dz0Jla7przUFVk3bDE947F1VPSDKyXI79tRjL2mXgFNtvJmLtZJAxS3QRmAzYBjJwUfWh32SneAX
h+kIvkrVhDOldI45BjQklfa7QDukOK9ZcFfr/MWDOFifqQV8upHM9qwQtWOsFrnruFBJikfL8l5M
QbT7oDkaOXdwXNV6DrMGF4xhUfLEWYfPBCGfrOlzUXDje2KL1ZbrSG7x4qMZT03FDhRCAGq5gWfs
M6ZiXSrn1vQptvlgms9P/moJ51QHIugU6YZL0yZ3RCb5tGti8XPjYyZVBTd+MbC8gws2jDPX+VkA
+5Yy+e3FHpVeTnqPc7+O72saNejA6ceLFRsmv22FOVDjfatdp9nNmd3rsyud7V6qAkhD0cpwlzo5
ZY64Ku+RUm2nhxpmHrZil20ZHzWJnVqX96O3s5yvR/4kApr3BA1C2kRVDri8NS1cW2RbDNp9ZQlE
AsM+5+cpDPp6qE/v6mwLy8QuNus4oAsDeLrvijtTu1NDADZedY9lKJFRgGYNsIsfnwt95E9m0Cxq
7seqTBHpSQ6VrL0A69DtbtCG2YmPclqSJozYwh2MK9KXOKVP/g0oQL6+3D/60D+avtOX+m0WgZmH
sRoQ8vXtPuqsrRvn9OSiMYABSRXbArWfgbmJWaKiqL5I/WifxNYV6ESpKA+Yse7HuHPiwn2i4/ZC
kfG0jjYT8LVQoATVW1lfmxVF+l1RrbNsP4wsRRuwbwJPD1EEdU+fVphB3g4cSSAYL02BVRbnYhYt
nyeLdVrR41ms+9PGvfRHHGBulJFmlBc1PuYEibitgAC3nNTceiLWKtuxxERtLfarbMuqiARCJ6AD
ZT64+yF6VORDl+xd9VFTbxr5zuq/5eqvWn1I0lup3UTKpjV+tfXWQAUFUVVbi9ImibZispH66UtX
/rrEXg4MZbv1PcfTHM3fCjgsyAkGL+j1Jaz9cvmiNakPmmDxafYRtqGiXEVlcxfK5YUCAhzMz0Hy
or2VFw5eKlt9KFae3C8VkuBRYzkt7m1tceiHyMG/71Yv600zOECnDqr5TdHv2wyi/DBsY0yF4avD
eVH3Ibh7nPQ2vtn/kKhPGeZwa8U+5ULF/CWk0s1QmfdqfaBXwlFi/Q4f9ctUSV4x7NwbQX8jqdAX
Kmg/lb7y49L2Jg8zxCBAWFfSUL12Au1eRDkJTXd5mD6PIp5aFOavaZLaDCNJzlC9T+Jwg+pyGYTc
DKFK40VoiheiH92FheEMIZa8P/0JClzhSFd8r9xfgbctcaK26LwfkkWpdJc+PRKhBgQ908ZVnHb0
tOjbwuNQ11vLfqSIFJm7TpEdT8hXiTweBzzNzKpdtHnXLLxho+m7Ioj3Zg6ZiUxwWverAiyiVQQr
rGFHj+3Gl7dtld3GfXoVIm0OJZXwRHRci/Y6Y+P2xXRrrjhT3tXRNyUapsZRzgQGHgBJG95ESfea
A930UpHWr9wx1MaJ8+pSj8XVEIJ3Uw3c0gPzpyr3tw3mVGq3zHBBWmQRBhpGol+2w1YWg13nqTdR
r142g37becaLOWI8Ah8xEkH+TclDTbsgza0PxyKixFxo163YXcgmGK5RJ5fabDTyFUoibQU3czRV
Xrrg63T/iG/vStO0vVkX+7CJVr78JOQu729/7XsqGEIXvn+LEUEUPONFtsaiHkepZqGIj6ysi6k9
Pg2OmPie2yc/W+VmgZiEkbWayTTGFYMzVj1U1RZQZbkKfNPWpuPmLyw6EEEQUunjDquZr1e4NxXA
RwvcLBQx3HhUjUrBZ02hYOy5l17NC55QbArFg9LQXYVph1qhJYKwCfshS9Czulj6yQtRvy3eelho
oPIKmtj0pZiLQGoAU6TwjZJimbnbsCGClFBoKdAjzHAJlmyhpneANUWRaIfmAxm7a23dSSp7JGRY
U9i4WbJsCdH6BiSMDGrMuvbaY57e4EGwsMxiadwl3bj8+hbMTHr/NwYWZ8f60W/HqMX20FEAEsgp
nkG7WL5LxSd2GGyrwwXuoCtTExYtpJV+OFaWBtm1sUV8zcXhuukdMUXeguMBPUx5TZFDVi6I3A4J
haxrPzqnA31TNn7wrMQpAPh9M5Jgq6lAQZ1kUByfTdgQUFd53SYtH2v1RrQOJYh7g3bFSL4uZcwG
0gQJWX0hu/U66YxlOUG282MgX+IG3THJ5H0sFrsi5zZjuBPDx6e/vowfFVBv4UtT5MsCG9aKBDiw
SYgNOr2lxdJD2KxjYQMsaFm1vj2SJc/wn06FFR6FC12DZMWKUWR3CHEDawTWTjlEeY2TX9MRAN8e
3KSQCCIQjDx8j5GH1ZTiIL/SVNNyC5+F7jsdlMtOvshRE8vCcF0Db5CRa8nldVQ7MYao4ZVKH5AO
k18CkYhvwZKi20X2rYdOmMkm+nHPxlhhWXQWnM1qnfLxUIwXvYsjRaJjYvIEp3ORGHcqu7favxgs
uvgEnplWb9qrj57WLHsiGKmnRGhRnPDCDKUNrqYoUmT9ONTZxouqRRU5GlTo8MGD7F/0T0C/Nbx+
vI6jtN6sxgY7y7q6Uxtvbcb70LMnO6QSoiGHrF1nDLca7Tt9AbyoLC8VN1o1EeQX1FaD5W6wDbuy
ovQiDNDiuMClddlJNJdmR4DxCOGUgfQB2c6ujpYpfMaipUWSpqaQNtExTqgMGnCnCztM2FdxJx2L
bIXKdCVB80aSCkd6PLMCGZ/EzeI8bnZLCU2UWzpa/ORW8jIq9Es2773YomLx6m1s9ocisK7lRv2R
Y/jbiBtM6S5lHlzkxQelhH6vF9dS6ahM83AQrkYIcosyuq989ZucVI4Oba2pZVtQQZBa0VJLp0N0
C0oqfdKr8qLz+r0pZFtFRqsaPzeTrzx76ehFdj8IG8AaK5/ZOKTClRAXV3mnOxDnbL+gb6LByWf4
rmZk+3ABbftspdf9ZQ6BZwhwIqzdTZJAk+Kfhaiv2lLfiIB7wgdkOSt9OjFnt26YL1os0/hJN4Bc
izTRY//UlyYn/3OLh/RJ8mnepZmBFqQ6Hvq7oNBt06LPFhoqLTYkLdv9UEOz5F/H5gaSJ1Yg1n3i
KnS1Y4Qk1cdisDbn04rKJ6mPeTl+HFqAF6YkOGZooU0vFZwjr6ohk0hnDvhBjM2LEscXkHbvCL8d
ZbzFFSMy9xrUVx4IJvT1dblAqQGSRxWXw/BtiO9H+Hm+TlqhS16SZgTEr+9ka4HrCTGoWd+MWRbu
6BhYyNa205w6OgPV+OwwL87OJ0auakbdxbpTuCq5Mf9RIaOV46wnLVVgm6G+T2vvAQ0ZdkB7XQF3
WtMV/vXe9engUzjx25YQjYUUmOVUvCMhPEiyXaSYLOTWc6I2e79AiTm0e2XwkMHVRyuM9yWPVVC1
c+N/kuEXZ2FLnEq6IJdYLYSJcVXm7l4paKFuoqMbkuOHXfSWu+q045iFD19f8ycZDHEWsZSRgBQQ
62X6Eyw7pVhkmsfpXD9lTmJCE8BygOr/s6eLkPn0BouBWJuwVBQHj6N7nbVZc+N1rv2Qffxvzbsk
yO0Mu2fVL4+CNuzxGt9rnIO+vtSPT/byXMAAYleylFjWHL0jJZfom7E5DLpm44THbuBuoG6diz+n
A/z73QqN0+l1yi32DGPNObEYrqROsUMzuRe5xunOCo2wKX9VhQmwM2SrrBQ7DXT2AULT8FzX+idJ
eZSqp98AfnlZK8poOhG7ZQL6IRyUpRSRK+d+FtzjGnG8jEtjR+gR8bW+vsefjjsrBsRxK5WdOpgO
im0CezANul24D5VsEOCMe4lbr6eC3efRscjO3u/PHu0skWLhroM7tmg5PR0cKJy3VfpggpqnOUCm
ldoATLjFwq+l/BA23i411evee+zc+nujhEePfLRSqrbnnituffxWvQPoxIUSoKPjbJ3H8rNLK3Cl
avtAhDPsDgT94r4Uhr3kaufm28cLB+Kg06eNYJUqcptbTieHLyalx0Qvd3AWp/XKVPyVHGh2ln0L
OAz/h895tlRVmudpeFNZjsabE6iiLWu5rXSPrmfavlwd8UexzfwRqLooeP/RWkXn7ulVJn6jQX+x
BCL2do/Mcx9SLWt4g6dl0UyNPe7nG4ld98w1fnJX54r2RpNjcLKq4MCq2k8LBpaINJIr7N74fJbi
Agga769k497zx5h/S+pxlyX8/7+mv/Oa5UMZeH79Jjb466fL4LXMcFWo53/q5C8hUfhzYPu5fj75
AeO1oOZU9bMcbn5WTfzHAKgbpj/5//of//Hz7VPuhvznf//zNWtYW/g0KN3p7zqNt36uzxUex+fy
+fVn/JHC4+1v/lvfIf8L0B40WJTiEpojVoC/9B3wjABITYJSxJBEDv/Wdxj/gu5kIFZE3UFaYlqO
/9R3SBp0WtqS3xB6cJA4Bc70HF/qO/igD9Z7eilPZ6bgcjMit612ZKwPYZQsZZeov4YKn6k4AEDj
VITHyEgPPepauVRAsNCoEyiogV29WXRK/pr27lLIle3Xc1f7eEUknXT6jXqtljOONdUuzEkr4zUO
KiXHqwBuyh4Xo3WTTQFxmeD5N9QXOLZQulQpfydj86MIZchL8K57ddxJLYphg35mCTdk26hkbRkk
RrKWUrq4rNpYx/WQkSnDXFjPwhvZ8DKye0j3MVjfxU3wpCrjbhyzuzEJD+ydDwNe4gu5L2HixJW3
xZBTW41mVpNw4gs2Kr6Aput4SWaHo3cUs+zOh/tEn/zBSLBx9DG3XXRa+Kh0+EwWgvQKOOtBanqd
vkzxdtAyj2ofvzS1fjWO1ZmN7ZNyszHPa0h1rgt10bc74j6SF2zfjcQ1e74Jf72T8NBTaFUF8B5I
5Ltonc7Dpyw1ACxhWar2Huq0apNpnUwjBbliT/9ZcrpP2u+NAQxW6I91qAm2GcUcUNMucTovR6gs
D+HSCuV2VQ70CnZj29j4ncfLsSC0j1X9zpBSadEa7XVByvPruSN/fKIw5pkRqphiS1zY7ga3Ixj0
92UaXqP+vOQmb+uWVtBWxebW11zjm6swfweje1KDOFy1o1cvtLrYAjNZB7l3C5B7o1nya2NyZhsr
/CsMj4RIBgSJyZ5e+4N3bLzi3PF31kr17+wTK8HptI8yqx1CgSxMibEoXgbA2ncB9GELNSS8iw30
+BsT/gi2gJNr0lOriw86vjg4B9tkS+0c+zQyN0xfPMRjeGw4jSWWdGEp1dIyshuv726/vsufHCGN
+UndT3Nfiwy/3NF1upQCTO/owozwTxzahvNO772WGtPHzO5iJbwdy4pWSOqNW7XVl2WWXyS8Kgus
qc6oSz976LPATQ950TUNExNTwUokILHU8GadU06+FeLfR8TQzk4fTOpbeuiJZblTh/yiwAmnqgdQ
czodjVorW8DtU6yZRHzzSpVWzreue5+8cSwnt15SUe8Q/SvXq/dNVWHVFVP30XzqDnHwJMbRrYQt
XBYaP79+Np8s5+8OoREA4CHLyl2fYiHk/bRIpkdhutBoH6WP48yS8kn5jxP26T3BNLUKkqApdlKG
MSiGwXqRcH+8TSubC1XKbKPMD41aw+Abll9f2VtH/0fPYbZTudgOp32cFrvOGm+J0/e4/2FUpvrx
our0XxHGt3Y59MJ95DXLYAi35LDWvSzg/FrW5K0DEgN9q9WoAsTHsABeUpXtC5UM1jJz+B/yzmtJ
bmzJsr8yP4A70OIVOhAiNZPJF1hSQWuNr+8FdvVMFW+xaN2vbTSakZGREEe4+3HfvnfvgOv+HSeW
/Ktp+MmH6dom6PFmttG4zHTqbrItI+6Mn5pAUqgHWqorAz2xXmR58FNtXyEsr157OZVA78BPg3vx
NnH8WE3wQSfJjU4Xt7I406oazH46OdvsS5fJj8vWIpZNp4PbSiRdK/H6m8E+khb/Pthwlf11gndz
6BakPLtozwZKmirK7DXUMor+LKItq9EG3qEDW6kF6pxIuLS6DzWyPWn0xFjDdSszByjpA2hmm674
x6URYekyvmBow7jKaNZKut91qCu/etQjjvhT6qOuhXKrYquL8gEFN2GSzcs+tgv1oWy+Wcuue8lG
hJKukMrPsMdShSgeG70V7zQp0eFPMHfbmJHzRaXMtiq5BZwwpnYdV4o3FsMQlsBdhSX/oMTSCzpL
nyyJXvulKINpyN7FASiWoACizlaRJkBjO5sVLY6IAzwfCuf/PB+/yO9AQv3Xl4zR7DMbVWojOUeC
s87Ouh5HlW59Q082bOrpVvQfma6ztiu+2o9nsdb9uuS4+s/3/9Ea8Hfr4edDuTn2k8zKjFADQodo
3yjMVAQ9ujSk9y0hhYX0JQxu8PAK4vK5UNQvrdCNTjYZDe4KNXEYVKGE2xK33DS27fR1rdbORgNl
sscBGUK1kqbEaXsyc+mK+Eq7jw9tW6jhmhyVQFdpe0rq6DTTdkfhKF3cOjU1jyoQGiiTfDFRpKd+
nYR0e77vsoCoHPQrTlchaw1z0eBSFn7ZzfKEtjnFw57uc4SwHuk6WPw57T9pMSmMTkPhcYOVVmmE
G3pPL0VpvKZK8TZjxG21bC5VooQtotjrovd+l6pv/zzAPzXE/Zf7J7L/6wQb4rCY+iyj1bUS0A5J
9zzMKsW0GQaBSRGRUAPf6is92CxhGhUyXLXsUXxBVNNIC5/uk84ZC/WdxhbC81at0JhLSLuNY9Qv
62j3K4HwPz+r+vcROiysf33WuUEYfVamOYrV9NbPKMHdlLa+V5XyfPQq2uqkRdpiyO5qSF5PXGBK
VNSsfoZfknJDUgZrpdhNun/P6/6uWN8QM7oaArJu7ey0Zhe2iDMsmW4Phhr2nFpLNeFd4yi2juIU
8ORu8ormU2xaMPTJkrMZ/WOhg1lS5kCfK2eLJU+QH0r9gu21BQEs7teVPE6iozr/W0TKL+fssEh/
sjzxjp1Ll7mPNAEGiHHKyueiLkhQScCqJROes9jMTLsRURBqdMo4MYZa2Glvk7T9PRPA7ao5SI2s
qktvEKmsKZ2JuL08V7aipioN/Ovu/fOk/SKM+TcqImEzUdJJqjHKK7RRncZCQiPT8+0a12lMrGze
JWW3uM2xAUVlMhxUs0YnsZoL7dbJ41Bn8CymWprdm1k+PS2VKTj7rvZX6G6grayb0aGyhfJQi0Ki
PvwmntF/Zd1/8vrbmjQZ+rANzQfi6O4q5I7FWCA+NmSSP1vt7ilpO3o0SS3upjaLizSqiYKhVthV
0l3yPXs0uviuncCsSsAaWo2YuS3z1KMVRnVQhtfsDMofR6nyEZYkowSTK1NflIEQtUYl2h1Ef84g
ZW+TldyPTZU4ciKrIXzukK7KnWx3wixDdcoPOgnCSbChG7VLcEH9lj9qMUHfETXGQ9kAQh/CeSvf
zD69z+C1bBEyurKLqBkkN1OoPXRlAf4bE+1piUI5GRLo4RRvRcE+OqJ6sV4DlG9fx2IkqDbAk80m
00S652BcMhX/f7hafgpgIFrXJw6vbRQLyKq0LYcJhI1a/F4Vr848wmqdJNQJjWb6Rh0SnVQB+hJp
HVrPQo/Ua5RB87pGegVQGRW78jDnykXZgdlInaLdrfJ8UeuaUhrIw39+5F+cSvSfc17N0taqkbdl
VBTmazqPn1B8BzUqLrCvyOk9nTKvdIG9VnJ6t5bDGJRNj6XUhRoeDhjWOjm7HyrEsvPs8X/4RD9F
JgomF5mzmkwG1Zk7aSOl62SzPD7FSn0oVS4fNBliGpmGdi+l7Ycydb2EZSdEYEBS8DX7pkFYSs7o
msR7FvRTnPxmX/2AP/6NQ/+ZvFyeN4SoRrEFQnLIySjwhNGqkARAnmDmmOi/QT/cNgT9bgS9Y+8W
JXL0MdDOqqTZQZZQvUunRvSFZZLJJ4gNhjsff+NhfnG+gPfvr5ZV2pGfbSdpjmq1OMm7FCwoh8G3
fTXM5qSz1c1p9zXNdCopffgfztZPHriSK1GSy22JEMBE4i8OxEqDcigzz2lsQgcsBoNl/ShAFOsM
Kih+GQZKL9nWkUFJdHdX9nszHc+/eZxfOFnzJyfLpGtLh7h5ZMzzi5IDqlFGQLJNsVJTWznVHSVS
ELzfKsE411gJyN2eVE79kKPumqeMAjh9KfnSZICYhT5/103hN8WwH40Kf7d4/t3xiS1ygFM0pTqd
UsacfIqJmb9Lm2RFaLEOoZx0kt0RjCKMey7IhpXD8EnUmkufkQ1AxQ4CIHNufTIGGUWNcXkYEz2D
0Kx81GbF2/X8zTA40NXiBsnu7wDXv/LYP8sMQa4IoeZoTpHUzS/aaJnekK+wZQim3fbVG1WmT0uC
g1BpfVXV8d3APttJi+StNqW3SheuQ4ZIJ/1wip/srHcGQXbSLvuW1ES1v5n6v6/B6OZPPk9vhR19
Qm2KZNoSbEvMr1IHRiYT669KN3F6apI7orLU7vfuYqoNusy4O7JhPFnF42Fhn3cTh9XFCNwRnE2L
C9hyDH483//mTL8FZRLEen+ap6Oa8EeV4PZeUSV4+lYX78X0X9n+/+tm7802je/Z/3mY6q/vzZ8L
B//vcn+UAGT1X9D9IDMHUaJqqgeH2h8lAFn5F/AAzsQqSgr0j2N8/igByNq/jpoBvDYaP0Ekjaf7
owTAj2gGoXdYhhWZZQJTw3+jBEBQg1X9eTvDw/FzPk/bF/ikcdDX/JSdu2i4gW8JFRvOVTBvVzk6
/qvezJvuGSBU/MExwi2SnnrFlu7ih+w2+7FXX0FfhLG3+pWX3y1BFslO7+L6LsV7eaoRi7IgWrDb
E3WvM3znLlrajuRDsObKru7p0XwqvDlUnYl/r64coJv6GEcyzUvrOXU2pwu7M/rfDt1KZ8D7JyFE
9ssFKhL2p82DqzBQoy4oArraPcFvQj1CGDZSXMktbkOQrfZ0ldz2BE+3r/nVDYbvxpZ8xR1D1RWu
B/QqQxeuuBphd5Mj404Putt2TV39RB0kKm/ZaQ5h9g+HoPRRtw2nyIyah/heuJVPRWTdmmsVdken
k5c55NRP4LE84aoFHAJOJmhZw66u6V1J6QJ4DymVl/h+Akq8fqY96gTk0YOA31P8wf528gY39p8z
23KkQHczT/bi77rDuPptqP94DNWTQq7gdoHiAtiym9Pge+J9fFmjLGiCwoP1kTebAnhK/MXvToTJ
QX+GnzDoQ/2tPwNT8iHvc5WouBje4htBccLL3tfhzG8tj9VD6u+B9UC4PZxoSntYXMMpgioCF1gE
s6M5dbC5s5M5sZ1HaZRHpq98R2z2vvgqf7E+jWHDc0CPaU/PTuIsLqx+zuxp0XBZfATRTqqPJq5X
BG0o+pWbhtPFeIjvtsvmdq7oI+7h1Hbn6nf5o3ipvu4fiLPhTE1mB1axbnb6m+j2nnZTbtZ1OBVP
7UvtQQD8XfRHRzsZLmREfnafnudADvNAo2dt9CSv8POretXcMogBTk5uq9rZk3FvnHruhrpgoDiw
Yxb3dZS5oCuCzBVf1ZCky3l5pXbrAj3kYU1v/ALRKX9IaT9WZ+WEZi+8cpJj3tRH6Z6VGCCJ4Jde
xz4R+ezrdC5fpPvsM/uHb+YPYLyDbLD1SA0EP7srnvJrfpGj8qJfm7P5mF8NdkB/yU9pVEfqefhN
UAEJ7S+2+k9BDqTRcqM3nXTdnMUDsrn6o9uiVTiEk23YLc/Qu9+/j0HmG+zK8tSedlf1QGs7oys8
g8GyB696T+8XB5J7W3BHf/FkB5F2+0PmZj4FQUd2APKadhZKbn9ih/lFKNFJZ+dfMs/wWEVO6kKb
4yq+4ReeyXwrrPLxrCZRFRQO0FpntCE8cqtgDZsH7Qxo26M1O0iCLMi+IdxXGpE2OMO3/XP1Mofj
GZzci0lyN8yC7a4NLVZ/0Tjz+VFwDEf4oLo9n41h/Jb6+qk8qydI293mxXxLrvJJuiUZzMOedtXv
WJCn5CQ/74/ao+EN/nxICBhhcpojFPfO+y32B1+90wKluTf5dmwnDvWW6xrA8c/yhjXOif3ZQdiB
z79Pdum8v5X2FxoivYW9sNmaO3hiNLqK/fV7zu8vLnuS78YOjW0OwmsuV/KGkxYtlzycgxzDat66
cKTRUvNn0PO25C4e7FNO5iOssIUW61E4J6+sOLd13nVbPGUOwh728XBfseEXNWBSrsK5vuw+ygoe
GHtvOlv3paPxv+KGULtveuYjcM4yoPmVpScHmmu4UJm4pVd6taPZ9Um426LjvuV1+0z8kdhJbSfc
MvcaP/XYAqcubDw1SELYT93Cbh3Z7W+kAF00FrzeXRzVkc6FJzqKnfmFv9iL3dM4OuFqBk+wK3uy
vyd4hNnF6turW5/g/XSBuFunnG91ofgInTuYb+MtcaFXt7OPPVfXXOUk4IHIlPN0jQcK3Y0fjRMg
fRtKzLDlImnUviTub6WIYP76xT76KTpfjKyQFcgcrp2nX3dcGQjoQLBJi4eoulAN5YV3v3dJjLoJ
Qwn34SVlJmp8FQqNfCq4TyCW/cnT+GfGaHzobM3fvMr+Wju1M9mNnTpxMDOShtsGZbSF03liG44+
pKi8K3lTd3U/mYEezD6umd7f3Aevg1ccvN4vqVGxbA4nyQ/cxOMJca4zv60Hkt+fzCjGUPW+iSmP
vZItLH6aovJ0XHAIddaY6FS31e/4V4rR7Dx0xr3J6wHJBjQW26ZzfMQKej/W8xAC1OH/gKtPxaPK
haAPCy2WhMxt8tPirLzscfHOk045i2V0//NFcgKFmdVN94VruqULm62Xn/itKxgvB+a6DxNvJ7N8
dF6GpXVj0HDiio/14s3ZG37znj9zfcZVtnsn9nRPDEZ/Zzwlt/Iy/ugOUUXE9Rhu1pRwX77Enul1
PNL2nWlxWpcN+JmG1eQJXYL0ZTiTiHTVYHdBuzulCynjqWKeyW9iO+F5ZjotlqlFAQdzpmL4zAAa
CWIVFrorerO7sXE25+jKPn52jBltC0xm4nOaDYGf4xg1FvJi0/DKbmTTnWpc0LGUGw/mbjZ7w01q
3gGGcu0i2aUbu/HpeJ0jVBr96byFWAJmb2O1MEB8AwZilh6a0wxefdo/mtcl2hiOgaeG8tQnngji
oL2kpyHqjoXq6oFwd8y04W5hjQ0wWMBIHAWl1ztP9OHyDhsLrna+FzyUxeOmWAVSbD/GQrNp5/BL
RuUY5JGHL/gr4gdEIhrgmDsLlscJ5fMY6CGVeLxy5saeFQpnbNBZuF/CIdxYx8e9VKK8Y48kbu6l
PxamhKtADIkJaoNed4QT/BjcTfYMdt6xJOoLtiksj5WMdRFZYinGI/b6YGSIiTscamrO4O0f94/p
CWz25qb0mjchgA4EgXD1BuubHC6q4qw8Ea/cfQYhdup9mT0rB2mwhBBW/Vip2c0M6L33hbD3w9hZ
ztaJJrzg2A4jX6H7zoZSB3dAb6KbEupioh3o6k/jFxUzbF0OW0X1iCGVWdLHq0525qJyzrMv3MJg
VZHcdzaPEQ3YUg/my/Kg3rBpzHXlStfKPca7ZduoThES/rpczS7chRlRcCbESH7Pc9RBeYyHk/Gd
jfdvsAhmsDAvy03itw/DD2kl4erEToixRUjbODOOgn1BGC0G5lX7orN9xYctMHExvbO57bsQNJi1
ht+ZvObDwnasCANWDM+CDTZZ0iTquTPyl77MTJUn4leHsC3kSO+2vsV7ghbBEJie5TYuwZxTMsij
z8C6YqT8sG3ijxW++hIW6/A8x27d0AH6YWXqgJ3qKMSfSCPyCv1loHkIP0J9zOkcMjSuZMseavYp
w0i4c3g9HmW+pMQWs73akl08pl+b2zHUXaTxoCXDgPXk56QxCcnNIH+OCbHR4g0gkHaR1cI+dcF+
3vVrfVc9bN/W8AgURiKbjHAFPjXub7K7JL5m3RAPms+cSrySfVxck6ik8dwH0ek2Ue0DtIqSqAnK
7QLHBWnJc3cdrsO3lGgZ8ueAHlaHIAho00vpc6QKeRZfsCHdsUWfBWan7hJ0zmpnsDvMdmlPRElN
0PpZuBNBEdwS5+QcKahwOz1R0RF2CZxPOgfmaAdWXVv8itgYZwbI8r0jbmk9JsjfrugiX3QHeWV3
hIjBCkYCtRVqPnvg8jKsEpkXQxTlQGgdKgHa3ITshQOf9Vm7xc+oAI38Q3wyXjr9Zes9/UIg5qV+
Rf9XYHKU0AJdcTgF2BnDQh+2pz9T9FBP4zk+NdCE7ywU1ZXvJk4h9Vm+XxDtbu3sRT3JRHDKJ/Wr
+azeZwHDw3fzJ2RdT/pb9o3Wp7N+XwUA3REGswGDQHBNrvpB8ASvD6sAF0mYecShaCZBkx0IXsd7
VkSKCR/HnJcqp7RnZ3Jh2hhDsGG2FvCBDZW4fU9s+l6/0yA0wnt+yS5kW1Cz8ZVg8VuPMC+EBUrt
wrq3s5P1SdMQYHCGj/JTDAU/64R/NM98mZjvmF5aFX24fjS6hFnJJmPYnI5zmPVj3iwuOPj5u7qe
hU+EpyxAYbggke6advKsAEU7Zf1pD1K/ceDwfJNYD19AEtjxl8Vd/NV7p5kXo4CGmm2yE3lGwzE8
1dZtlPg4nLWs3ZH/wYdNGDoTdqs/okb0jrhFSr8WDZScuTheInIZyD49lHy6CaM9fh8wq2PnbJQE
Mh5H/lKdslPvpbcd1MX3ze+9mNsd0S0kFivHL+iVGVhaj9i2gESOp7CtIDFD4UH2dR+6BR5jJE7O
Bzv5Wj6WN/Akqt/g3I6wjiAIsxazptuQg+jV8FjtmPXEz73K1dkPdOL5Et9pcQP4HCaOteu8j46C
o+XhnWPTUP7n7zEBOVHoEWwfixucn/PyPQ+OePYYruMIMtocobnJhotGdv5VwEbp9hzRa2b3uOzj
oTAodo4BkhnoHINEdM5BQOYzhAcYshG/aGD/ydsSSR9RnXDOHZwah9EaY+fSLIgbNY/3YNA5hga1
RznHh9WfB2kdBBfcIxyk75dQN/dMv3tuMP7WiSJq0P+gSQGUzzdxv856p/ECamhFrKPn7sR44ZQW
b/iw+1BuYJRNfC9gt8AMW04bONLgyL+MQXqYYe8YZY4AGGXCgssM+cj3gYhR8FtuhJ4KvoXAxeYX
eGACKT89iVF2gzbw8HEGAyrbnEBUFyV6AjEUq79x1MbDHMdFgajiT4m3+//MTP2ZIgwWs1+E3z8l
oGnyy6qtaaUrQSqRZrU7NYkl/Lr3lTjFowt+w4fUisMBgAkwiKwWzhUcOtnfJpYKNUkHuTbisyPM
RVs8LO+PeGs9SYdfCFIMHPkpcklEpvZ+F79ApX7tL9Zdf5K9+QRamwyHRcQ6OOSYCKqXSCNnNHwo
nzcvCcdTTLy3ODoWW8T6k6gJq2i4lv58ptWav3RJH07jOp7102ERJ998mo9jG084v66vq31v4ISq
YHjZ7fpuuOZPw7fDDUjPh3+rSN4UnhZKdoMLGB6M82p/mdncFf7gMFXUc/gjHnYeb4dOHNZBC/fU
3vnxzDY6rFrl5G4KrQlx5uFXTLc/C1hDyTUj/btE4Ev+yG1HjHbu1wweiSWSdIdL2TlYLoSo3N8h
c+JsPhS9nDOGI2j1D6e0st8WFzPBd44YLX5Y/SO60Ug0EDXb8ofdPWKDI30ne60/YMiOgcCXBkKg
+427/3gdONAICjvMFDMy4EZUvHNz2qNaeRh0trvdkMqaseijvRBJY8lXJ0c6lATR4OtPvDpmILZ3
b/4gPOxsNMVbPSXKOOpreO05xDEHG/YSvE+Qc87K/JxYyQxgR+B8dMSRNBgRIR4xNqcF3gH8haON
d9Y9mpKv+UNFh59IqJdfF7b3YUTo3UgcpyIIax2abVGscoFJsSYX/t1z1Dpv58R/yYkUp1Nvp5jp
zS4fVt1Jo/4wIOFxtOVwzZ6FUZgjIAbGW+6OEHEi/jlCPMXr4FtCGyoqPVqdnCMwXBm46YRrxZa0
WI0jpGsJy8jkENS1yuU4lBjsx/yH5cKOXeIv5S25X9wVm3SkHNDLwFKVxLP/vFulA8f+t/llmc//
hJOoCoruZWoa1/ibdKdGVmOThjjivRfxcX8COEkfsr+7RyBrYhqP0FLy63vhbiHLPL5pp+xJu2/O
ZNUe9i/lhc+/FzfDV0J8vGdG9Cr6ICzJHx/RQ3xPl8zTfG7PUqBE+/eG/Cbdx87uyWQ5Nz876QSG
44UDNGEMR+PTTEjMIc7vw+2uJNbQ7/uz8bJH5Pfc4YTT9IqoYYlkl+oC77d1fcM5YvpdQPIYvN3z
apIu8r38NkbVBS9EQCvjy2IfmR0CcU6j4XCyHszEXb5QwutOqDqeuzOqJyfsO1ac9DmZN+VOvg1n
48TR2zsO+OiKhD+m4H9zxYaS/Z+W4b9Va57T9+zg3fxzVebHr/xRkRHpokBaDq0AZMkhJKbQ/J8V
Gcv4l0KBBjktWPUp2vypICMenJtAIqH9Pyh/D+qkPwoyXAzlgUMfCkZ1iUvK/52CzJGL/f/lGGo9
tHsgzKahLgBBuqL9VATXBgR+KjMHMVIJ4zWXD3BJsdOYnStplf5mdx4X++lmlJB4fGS8RWQpfvKo
WS1kEHUrpK8OiRIhljtUccD+Iy6UhIsqUAj40zz8jfP+uxvCQmvBCAx8HQ3RvxqFHBClYvZZH8oW
WnDgeDPhBuc6SXGxrO9XffldQ+FfC+k/hhPqdpHiGvMKX/1PKbtGatIaonvecGpyiEoOwJiYmvX9
MCcbDBVp4k/y1H5NtGL+zeAel/7L4KKbCPG1BXecrjKRP6FprFSIa0nsGNJcoT6vJzJKQ+nv7vJv
64W78GKMJsSv5B5/GlGINdR117gLvR5jhAqa9qFKBNnvu4wOjH+evb/WDxjM4146lMXwFqPPqP9U
oo7bRqv3caFdYiEKLteBPvrhaVIggkuL+HGp499wpP3dy/0gUz+Y1A+RxL8uFwXtvH1Pqi40LGGy
4zRNQ5GWumAztC///Gr0VR3z8Zf5Qr0EtWSNIjpK8/Rm/fVmWbaDRrAaeI7MZb7KRSm8TblR72Cv
x/2hq/ISFh2YzL1GXaEyAQ+KJpppyBR3VOGrYFnCJ/oX+699vjdgiksAEI7QWwa1HglSfZSm9mnx
tapYY6SkFKCl87DNT3QfZgK9tagbeKrUSU9JN6w3eZdFCCm6bPu4zDEKrWKjlKO9N4r0UHQDKleI
4yhP4giHNcQBpTLYW9LJEFrWEkrXVQZmHiKWqSKVbKl1fClSie6lMldQzZih/VNtJDxkOIASOSWP
Yuj90YhUlCPPJWeCGpNgmCsToaZDzsSwLZ61dip01z7KXdyQGAO6uPooPkICJKdysZGRQYqphVIJ
UpXSnfqyGTnFDXuf3nWGYIEeTpFhXV6nRe84JO8K6kvnOc+sGQoQ2Hcrd1b1KneR3oQsXOnq7s00
soxADnBkTY6r66zULZdiKt9qCAFzwdbmFu6sre6n1ZHpQjcui6gOwp2Yb+KMCpaVDr4Sp0YWTbIs
PMNnoqKZ2kIRYM+NZKh+nTbTvcxYZjTPJFBFmOZookWRt20aaW3ef+piERiInShwCBDTwVO8IzJe
qhsQ/KGuzoK8VYuviIAOD/YVlEjAb0nDOV4gQqKF2RhncLhIIoFFhiPGg/O5051YqUQiaDHpxScR
yn3OpSbKJrZmJbJi57MISby8StlLYw3G9CGpd7n1jRR0mZ20WzfYvVjVM03+lWZep0oBilqkHboD
dS+MJGurBfxWpacJic4kEbfPalp0wFqgsdCziAur97OQpJlbiZW8uU2VHUp+RbruD5bZxNrLlvTt
DNo6K6mPyUlRnYGvboZnTqVElWGwFsP6JKWLTF6g65XZuqSLqGSumaRtjHyT2k3B3BmpFYmxBUom
hS4tuQ2VYk4QgSnaRPy7pitBVRn3JDJSCXyejQyKnDu10mZ56VqJCcZQ7Ko2gwWGHnWwaNlgPRRp
Y06XPpkX8UMNlBwink62bhOE3KxdYdv7xxIExXCvbCxPEP5a/dK3GXoqVVchTDhly0LUX7YT7FW7
RWRYy3PqqHXRp69mqhbXdj10ytsyNlB662ohfZyNROQ8w/aoHEWcFvWkVopyTcu0bz2l6ofOz+iY
KV1z1cvumdVuvSSjoAOoKMTxpckSEXRyusswdlm0Ba/20dpCPS23TMkISktMv3YmTIWOWKAucRt6
wyhhYjNyEn/Y3J2WhU6rH3S9VRY7gbRHoudKQmxO3GSVA56ktNIaKjNMP7ynUQjkdNcCNs65UsEu
TPEsu3OibrdxKNCazeVioQQz0roHnkwSaNGQloLUxK4VHAarqiI81ehpACI7LNNNKWGQt7V8qb5t
Y7oGkEQhGyP1Zv65Frtkd1T482OSWlXcBez26R6FlxZ51iEbv9SKHn8WcwGCsNVsNorIMoh60BE1
+taDYdKos+erVLiFPEwPrZAf6umxJHzTmnhpg0lJ99c2zasp0jVhR9cVYQdEeeAOjbZi6TkLYpBI
vu35Tla2EMwHswI578QYpcIp1Xq6H4Sxr2DpS0TDU8R9IXGaJmQ2N96XPMUANIBuXBq4FkUoamcV
KlZEBrHOaqv4JuVq1F06OiOw6RdxGlcI4NNYhqsq7Ut/mtNauNVZITTOPlv9XQrcjJgmsw7Co2m1
FqetjexVmZqEoqGcSV/0Kenf571fEl9sQLLDnKt2TxMhkwq0LqXxcN+K6miy0632mgzks6G0pKtB
EVIldYx5G+BYMtX2lGklTGfpPliFO2y7vtnGDm+KUca8RzMfdCPmaKjvnWii7oIhlVNHGUQYq/I2
ayd7b5Gwc2q44K90RdTg9ORyv8CgVhv2LgjrSwZX6rc9b8rPTSuTEVDH9c3S1zbA91UftWbYP0qD
VdKQZa15fLS4mcec/ZAVH3JtPSmNjtbfCCCNgp4gMdvSsJPvyGNlDrtxEb6v4mDeEXsnA5KAa/am
NZX5Vip9/zxKkAXaRdPlvdMIWSzaQ1woyoHAHL8slRCDuKn0pHWGKssf0IuLkSkdGqWzK7nLv8lS
PVIrMJPp4Goc2g9ZnGiibdJE8rQDbf60iYmnZGPjTu1I88gcJ5sN83P/ucyU4mJKFCgtSUITshko
XaPf9tLWXfEslFp9rhZYp8r6rUX/VYYX042rlEP8KCtvVdYJr2IP+njctQu6b9NVaPPBsNWlGC7j
oFEiMCFenuRi6FFf3Wkags0pvYCoJjkiTNUjnHb7uVL3qywj+l0NcnNFA83SaKmA1g8enzHUyr1E
t1kgjx/nhm9pgvIqV5K3KOlja7bGPS1uoB2VctW+dxucWWMsVZHYSKvmoBOW2ib83u60W5WrGErj
VGLxwqJAX1ZXKvNZKSXDFTftobKWKVKlWVWdQajPeaOfeQVwVn12WNzdeBP2Vrs2asU1x6pWI8EY
0xaezHRqYRSb+m8deoxfBKFQv8mTLJEk3mYTf7a+ZovxPW/mOVKtXbmHFFGEmBL2N/gxum905Yhk
tYd8Q1ps7RMa1Y3eTOx26gFn1vrE0t4QHp2FUXpt41a8AQUn49WjdSeYO6jJbNnNBP4nSQhLy6AW
qGgtJQVN3J5B1u4p3AhT8i0rp6YIzMLSH+iyTW8NugyP4pp+qXKRPH0GExVtSGtybekX3+/7trcu
arOTy6WPjECpGw+W63JTbl1PNI4/SjIE6KHWAlYc1+FiLgrI2KnaTX+T5Ca2+06Gjyqfxnw6qzSN
08MKJzDl6yUvCT9aDd5ENIucdEkn2Vv2en9o54yNWmZLJfllqWcSx7RtQ64bfkRU5iQ56UHAjAWE
qOjV6OjqGHdan9HdT4ilfWxlygEbQnkHCH+dPtKxMZhvBEH9q9k0S/1UVIX0uRrbhnpGsS6LP5YI
v99SKSFHWMz9/JDonQD6et/L/M7ojB4JQ7WwspOgztP8JvUoWXxNBXlQTlurrB/7wqiaj81mTdEK
qHlw6lWQ6HMoxBTZWgtZIqedEzouYiJsv83ByB9yYXYi5BlsWopcAFATDKKuRayyj6bUzivkdtqg
OJoiwPAfj7yUI5MWfotbBSmFheAEDspuHp2ukbvv1ZjM1zxVlIhYp31U4LmTHmkswblnilp+XxNJ
hNtbSZXagxtAhdexyat7cdisj3JhIeJMi1P7GscVIIdOT8nbFer0H5yd6W7dSLKtn4h9mBySJHBx
fuyJGi3JsizbfwhbljlPyZlPfz6q+tzrTQnaVw1UN1CoKufOZA4RK1as9aBscvGtYdWLArbuYaua
9iNyquXQKgoFAZLOG5fNVWytTEmOepDET5YQ3R1WV/0Z3lo8LlPZxjgq5+itNkjZYfrL6EGQcvzz
uv+aWsn0RHuYQyGG/pQrXeuCm7laVPAay+NTC7cKxsvcRY9zI7o4gOvtGVW7i20FuOZNIrlxk0T7
ItUUUtlwI+5ENFPr4iYL8rRFyt8Mv3FiiXZV3naPCx96F2VG+rMONJKErlHBbRkI7hV9vrcjByae
ijvzqvZ60WwSrfY+l+7YwAtwguphcjvI322B61UaID/VSgWT0WqrZkuT4HCGwBfFTDMaz/PCy+9m
snaOtKQu19ojLP8CyDSWwaVMk0dMDUmgjGT6ikWo2nB7plddTKBZagb853DJxIYoNx60RMs2E12R
vxxnxlRCdATYY0SXX28M8qvKvTvE27ODNxjNvnJU/WcslGQdyH/O6DSghDZWNdrfUfuYR1X0YM6Z
X2CWcT6r8rsuULRqrOLGzY3zJKBwNDo593gBHcJrryqSw52U6WUYCOtPlurn+KETz7rwEQKSvmxG
NMCFhxiKm2LOuHY8nlSEAR/TIgu3ZWtQc6haRc8eQqk0FNhR6XzS2uYQjJgFbiz8okIZbtHj6Hxp
5F+J1JEU04Qf6mZ0CN2p2YZucNAT/XbuuIDs0CoJgobkZ+0JaEZOfmmn1hfROdEDMpfNRlQhSL0l
Mj/0iP4Juurz2HBvJ537epOVpbuZ6UfaCKvwvnb9BAEsJLoO5uomUukl70QDYRZ90tqQ0MAI768L
QLS9UdjTphvMdovSPxoT/Th8TlvR4u4cnSmMhc41ZQ++1qX3NWHXJi+iC5qh+C5d0qF8NxhnVjPQ
UWHWX83COKCY2CLdFjSbwcFUoK2ycTOl5n1Dgw93JlHeps7F/N1z6k/Cwn9+yIbwiT8e4s/ivj5F
JuKtqnoWenI5NkF3OzeN126Fk2Id6B1ysxXb2iih12fNYoTGmKanB+jxRb/k3KOtadd0iOkTJBtU
xShqoZphTviJ6+jm6cVwH9LIdxgd55oOu/a6zSLzvs3GkUqFV2rnVmUE+06l+pcMVAM9rcy2EGao
ygEScWee612IZsKktAj9WtIRzrhuVX4Ut8NjnM91xIBN9JirCRWoJgvDTeCZn9KhzWgvdvrdQFhE
eb+af7kifdbpogVqaJoQnWfBySHsp1wrEfeDuthbJIuNW//oPDu9Hkmrd3PcN4fOhH1co72atV4K
lUebdpb3NZ2Hb9xRmGjHo7e3YqPat85EEocF+zZX9c1c5JjN43187WRafhUIA8IfCMO+1gbt2eRx
2AxyqD7NTv6Ho3ZV5tPnxKRPkJjuWhSEsaI+b6VzDjh4T/b9pdYz58or84e0S3q6XitUntvY24Sd
TbnUBhWstMe2oXyadN3XvNNLKJRpXGHpNpBGV+Zj0gV0pJvhnzArRuzevAM5hrHpRte7CbS6vBeD
QYNYTgkinzgnIRZ0m6jo04MMqMqYqfosaxQ+uKEC6lb5UP7GMljeOl1PJBdqj70VBZdZ39ZfnNTW
D12I9UracDHWCl2RILSKu9FoYaqRsG5sJ7xPkU/GHtb8qnnRgydjd1fQ/XLh1OOl3fFYSwxdN2PR
uHdOZBXfQYyKpyKNzsMABYWsxk1WE+y6MtAvQy383GXhj3JOs10mynQTtAFPrtOJHyLIvW+lkaDI
oplj9oMxzhWCnmi3dPpTg2ndYSDohXEpKgpcmmr8NJ7hz6UiPfAiU0aiFXJ4SOO8Py9EV/xKdTs3
r2XbjWrPdg088IEAHZ0sam3aEmc8BAGwkNozaojVOvhwTP50I2iZx9HDG9JdJRUFbNfNf9gJf9TY
1fZZGqr0ruuT/Jq43922bXZPN/PMRxBl+0tgefpJeK1kUZPiS1Z6ndwOlaKIHC4g8UTAj+xmU9DP
DDYeIUpsMKfRwXweTF4cQm/Av0Sa45ODxTdBNf2rm8KRF4Wh1FmE9rofZ/rcb5ukbS6mrNenXdYk
w2NfK2Ok1Sa1b2u7LUYEcKP8Np2ne9ocuXwmSWUnJZDY0t8Rzoch00S/abQcynEXRrtoKrx4y/GM
6T6ecOnd66pUqDBiKm/OsX7XliPgmgyT/AGczf6ei7b7FOazXm/1MpponRpgHs1Tdw/EMthbKQtk
RRGL6g68bHWx53VyYZFKve7OwtbQ6YSv6vZnTTbwPdfbqdj20rHvTGtsBft3zlP6wdnfm9IIEsQm
vSa6ol+0oy6opW236ZED/9zPHh73eHjZ8wW9iB5RjQz1eK9jQn3f4NY3bGh1auCCy9Ert9osK7g7
c2MZXNiu1W90S3gAaASv1YbG/Gwfzym05HYOaLe2K1D9TYTuybwhEUvEhkJAcjUHhcz2sxW1ECPS
tvAuHdvKljORIx7UNFZPa5/T0G9fxerP2Ho0xI/x0CCTZPekFU04GOSwo/C2mizFTTUWdr2Zyn6g
bDl60G0aFf2oQ0E8KZIJcXU0rUbAWZIv6AuTkX+O0VnCJbof0oHoMhTjpnUBqjZJ5zr2ptZrLUHl
J7AatBaA23e23njfyzxRNvt9wDIH7avszGrj+a6p2FY8uF6GVLvdt86mM2xNnfeFjcNepCWRPKRu
ZlNdGIj6D+jr0cEuez3D2lxlRCm4kpa3ppXPT6KSdMBPVYRMQTxUFo0QNj4BmTNO5mZ00+R6SgN6
29s6sn8gIjNA3lLOnJ0D4w6Q5iNl1JuibvRuw37SqVG7idPvXb034VxHTvULy9/q2mpGnNtCVtrZ
zlXEHWNWQVpusqZqf6VxABblpnb8MKPr4e0sibTHbtT7YlkN2+LamUFxNlnAXbEZKzqd0KQsETVp
RTChQlDXPQrGuTsQeddgNPyIZN46Q+bclAKclIa+EN4ls8bZBf8bQ3sASlR3g9kJjR0BYs3Wjavp
4MxJ7AeA6Aj01QAQyE2Y3WONeu7IhtbHdgk/yvlQtgqViDivi/7QFVoTn7nUBh7kVCBO5KVpMm/K
Jp+/lTV7ZUMWbw7nOLzYT7M7IgeQqda4qcADnjl0FnTdvspqAHYjukg7paadE9Knv3Vzq4UPN6j2
ixZY1gVSUNjTOI3Ly62ZyNDMc+U+1krRj4lqYgZQjjpOJfPyhwf+tw2q5nGY4qZeRLQD6vrgIg42
P9X0XQ52dRbKlppQL62IzomgxPBq4stVGDM64E1JH3efZstotU+YSc4IQgwLJFV0IQ27RG1AtHZG
s+dG72Np7IR051+4+0bX4GHB76qpDEkMV46ouNWhB5FYtGQu2G8C7xt9Nn23XbP/ZXY1BktiLFye
8Wam66adl7pCOo+xvh3L3qXVO0oQ2+5px6WFh6dVPyCrIsS+8jLniQgRw1m9dfI7SZBVbcFPaRtP
C2/4LHVUxDa5Vfcwv3QJFd10+vJsourHphyqBFpv6EH/wlNZl7dyubP8IE0yFLvilFS5jhbxe3Mc
YhQxvTEHhBCl4KEdZUorp64lj53CYuJCghF+y4B1P9cSRbedVdvGjQ3GDC00rHqOje7FiLRnsyJS
DbzIO8RRp8eEYE6ckRy1zZNnjvp5iX4t42asL4r0HccQixH8GQwUqMuzUiYFBDKznyHXBzK+4kkn
iuy6GuW0aeB92WhpPj83KANDRzFERn4Yy7I6G/pEnM+iMf44VWshNy+Grnt2ukDCOY5Ge0TrInbO
NLxGYGcLatR0HI/dH5U1dXfoiwqLo3Gaub4yU69vlar1byDB3S9OdgCDbUrt320SUCrrHIXU0SSn
OLwhrYqvk9FFo93jAeLaSkXxxS208lvEPYL8W5zTWhxWev4bODuAH5VWoAjMKr1M0bsrtmGXEiiB
veSSBhCHDdJ3eXlTZq6Z7QyU0fihHep9m0Kvxl/SGW3I63GFhndLpR2amyXmzwWxRbIzsJWg7W42
HXipgU7/HQrw9Z/UTNqviJeohxRRJBxS9MiGNmpE8ksZBzyKMcf8USWxKLdYXsSwDw3NMrZtD5S3
caoq/J4ZDu+cqSVACPVYWYbfIl5zg7s6O69SScNNlmedvhFqdr9bFG6ftNrEFRWzjxmiMB7kpBmk
nQ4tthONYpmHp4/vTKnMD7hdDSRpVvgzSyZbHVC9EFeSqlmAJVnlnjMhczE3Mvtnc8jq+zAd2HAD
9e1nYroeWjyyIfmmnFz3J9i+dyWBYooNPhkePLV+nHSsDWy9OCMQCQH1qzDPMK3y6kPmIhmBygPh
zyA00yBALWtqLqWuPc6IDYgdhQ86ge2l/oNErk02UYhSUknAGkvwRLppvJMg+hBf2o6DGxdV02yc
CQWlrelqMaxHsywQ0R4s9a23QvuJ3VVM20m06rEgl/lcBDUvzRCXM4cPzZ3LUY9HtYscaor7PExH
eWHXJqFYHoT5jWpdLpzUbsUMJukCOI1hyw7zhlzPbmN3XHCVvg2fqjaqv/VDuwTmozHQUSNqkmaF
9KMGxDO2j1bioFLAg94ltyHV4OFnWtXhV2BBFgKxionGGqgZT2FGWnDfWI2b8LKWQMaDMnR4355w
KS41QhmHsqj6xg8Tx4oOyOaZ5qHugxqOkHCItZXV87CWhRmaB1c11nfSw1HbFenUy2t6vUWBflE8
xnTZUN6kJzR1NDinIqMh35AglATdS4e+Qk8lu5ympKdRtic7uvFq0fzqRYQFjecU5TfKCXV5UG03
BfuQylkN9MRbhmR8M2EMWGMTcEFejHtZlDEsyQJvCNUOc873LbvjRx0Z1bxrEcEhZ2lCSpS10RA+
xbUxXDsIi4U7QuIQAl4E2Eq4bBvlLa4CzAD5kaDFAGHMvqAz4HzLW2eQB+Q9yPioB1OdYDXr4qyz
3PbRy9OhvEqNAc+ZwigF4VZVFvkutFVfbIA0e3s3J1yk52SiRoBOi+0KhJuVYFMM7ljiyjQUv1uz
7+ktlWjgHBqnb+JDKWPtuzQw4zlYhkWoBuaapIgdNZN2kGytX1FWWo+Ch1AjhlQy/EwBgHPeJKXj
IeNpIo/YjQZxQqxH802uT/iru27goOjBzug2eRvYNAPaQNI7qw06InhdWfjcUQlOSiUm2pJFexFE
3vwrNIwWHfEotR+UWyfVoajyiRbWRAENkRzqUOxbr0jQiRoya0P1Vec5Cm10JquoSW5YXhsmdwsw
PKBhSpeDK8SPvI7cdDsXI3hEOSrzJ8GnTnk0b5elDrWy2eojJoP1YIMQBqFH4oxYWUhN20VzEMM7
Y3FLo856TgzQzFtPECBi79Pg2m2GMjO2REQGzka6Nu6YUXVVZFrtshmT9D7kDXHwXBoAZqgWC9RS
AcppAPME6hVB4slNNMXys+lVobvPg0w99Fpi0VuM6OVTGAG+kO3PxeF9lsUr+g+0CtIgLKgtCy1c
c0VWsYVmy65CKaLtBvu71LvpMa3b8VG55BN5rKMI9v6Ax83tMFY8Q5osPwm14WCst+J05BSslKNh
tWUFovsZ6W0bUbuWmCOhDwgrCiuqfoxZW1IfPy5MUJqiy3LtxLxf8Vj4GZbuQCDTSadsazVvc9Eg
ptjenemV6L+wy7Vd1bn1HhyvOCHe94p15OEIje+9Qd5nuI5YfsrftEtlyonoApMuq5Bw6tsguQP7
y/4hFR5ZRf/Nwn79JU0BQICXvEFa5ugrKpCsy1wbhN6eIYZZH+okxeenxL18REvW7+M4OqE68noF
GQ81BMh6BLqQ1o6nxTXbUkjFP15vC+jJgWE8NDENFxLfha/v7xmx/PYjIhBLaBBcSQ9ZBJSYV3NL
7dpxYmOiDcRLbT+eJ90fxqY51BC6GHHwgj0IWnHpTDaNSa4No1mgpayMyrl//6e8tcqG5XoIR7Nr
8Ag/nnVWQRWgCtyd5TnNWHb5HJXD9yCLw0N1SvTxrX1jSk84hgm56x8PvL/2DXXTOXRCF1O6MEjO
xqCyz7TcFlfvT+itUeBOSktIW+j22hBSWURkbaJawCjoU5y07tIphDpxBt5aNueFeWc7KGuYq2WL
koTAp4vaMyQgzcBXqac1t5MHQHsZAs9hioOWpbt/f2rrHQprU/BaLbMzbQS9V3Q/WenkoNWIDsBQ
tX8cW9KPAKaET2E1acH39wdbSUI6ABILBw+eqmc5WJWtpTrdLkyV6zajT9Uv/1k0Tczj7ugoHmAb
f+7pA4GRqRsPRtPYT1U4EM3l0jwLCnTaCnOk55/48fOJH7U+OC8/ijCVy1aC+68dK1wdviN4zOiH
kwtrP1Pq3uxTYH5jnrZkEhUWc1Z/Y5UQQZyM2npb1PClsUU/cYTf+BYmlyBXLTcuVcfVfWvPc+LY
cTP79oi6lYiDEkerZLjTWylv35/0ekczZ1O3TZi/hmkJpn58RMfJKQY4bgj6U+LYlk1HqxraLR9S
OX753CYf2vMWtrLuuKvNNbSUaKzZG33sVIEj+z52ib1yj2apifzglCHcW+u3DMb17lgGdOjjSaXG
DB9R9JM/BzFEvSmEyGbO127o1P6Hl09Kx+V+g1wK83k5yn9dO6OnFZoz6/QGuz2EFlMHBxD5eHh/
lDfmI6W7qOzDPYb4ve5FEMT+pKOtb7XZ8EfJxD3zQn38LUvqh+8P9cZ+QKiVa8fkFnD4cscTMoeB
KplFfVW3dHrpyvmbmZfl/sODIOyEIqHFFWrbayJuW84FIQz2SfVcPSdx4e0nq+0+/mkQLOIPZ8OZ
bLkltvrr09iIucMHdBp/1kA5C8tCliTz1IlA4o31gs+GtS9nB5a0sdoALhBR4HRW70OOS3azmxYX
AnDk4xvAhd/gYLMgBcOswoeM97vSVDT5zVQad7HIVbxtDKldJZAHTkl4LT/57/iBK8E18QXSDWnA
l7ZXC2diLNeZMU6oRPM9OBIkRPxGiskYL8Ju6u/TWhXDiSfvjWUkeeHV4RBZDlv9+GOxu1MF92T0
k0ROn0SUD34yWW7+8d3ton8vJI830ZGxmtoclznIL7XcHtZ7fVdRgZKHvtEL/YPM72UN+Z8hbPY3
b+XqBipzD/TCCwbfkWP/Y9Dt9rcgPXyKe2c+oYvz+nJAKN7CKhxEDS8nuZoTCDdIIIion7u26Zsm
rpaIAFd+WQFRffTckom4LneqZZu2bq8uh9oLxp6KmOd7GA5kG/S/fmReVD6/P8rrCRk6sRWiYfQ7
EC2vjlTswTKpnUn4Qacnfl4W46VRS7lNrbx5/E+G4pLgynNJcVYXazt2c1oFtvAtrep2XoyzYj6k
Pd4FqX1i7ZYjenyqmBUCiO4ipiaBfY53OOgF2qTW4qXoAf52PRYaO8/Br0hFENH36BN/KWbICwHF
ihO3x+vDRRLAaXZ44QnEzdXQEOhlEhgBMlpIMt57c4CFYo8J7ftr+cYoXE2G6S15G2DZah9S9tTt
UYSOn4MEnRWzE1wZhjrV8vPWKFzotBm9jLMexRoR7afXgFHsAM0dfKv3Op0EH46KeP7galkEgkSo
a5s2+KV8rlF3WLE4gO87SIHCRJRMH21/cWxscji0NqEDT6K+2uuQerOGsiyukI2X4ARgpTtrNLFd
SdPiw9+HhwPgwpC2uTyL6yt2KDF9sCZ7qf0iRWTFxUHv9FNu46+/jwXflh4bLgjHMNYnivJ7ZXtC
2T56nhaGzS3Mjsg0Thymt0ahgYdGLGPZac7qehV6Dt3Oa21EqRPkM5rqdxAl+u79Df36HgJx0Wm0
s4SzNJitHl0Nb5gw9ApUHzzaZkOzcK9Mr8SiFEX36sMPk4VO09K4x7XHEV19nGKMMbTpHcvXFxro
VhK50HJrmv2HN7Zl6x7bgNyLu8Bd7be4DwYYmoPlGzmCz6j0QuSCaHri8yx/yvFdR2AHxwQkx6Fc
J1fvhBnmHXBIxWwm175sLC0Eq470LQW94gxlcf3EeG9sB5tL1dDlEk6SuR3fraZSFo0qOrp0vJJ0
6bjzGVX84MQ3ej0rGyyOJjXgKWKedRLDtcb75yWQOlVRxudDGdAfBAMn0LfQ7ad+D/W0TU9kTstP
P15K4DbbWpjR3BHEFMdTy42ud6nA274xdgLB+GbuFiOCzsmRYV9MUtxQNaixBCY9bS6gunWbz2Xf
nJj78sXWP4MADUdSqji0I66+aJchxOt0le3jdNdcwNcSN7ZWBocpHcc7S/TjTW3WH3+3ACLoOuGQ
oyUKonU89zp1qaumme0ntCFubfjouCQP3f79Y77SY1iSU1eaXImgcyB0prXsrr8ShblotKSOdfQ2
1QBxUzl2NR6gEC8tPoUbfHKbMkULKbbwK4xjikgooOvp06RcTZxLp4dDI4vKqLZ2ZPdIWOlljdxQ
64zW+ZSP7de2jcdxO6eWDPfIVUNU8EKMELbKSWjY6O1Z9ucCAPaU78brb0ZHII8Xf4Gnkgkfzytt
m9pOequlIbBRO3oLLsOciHp0Jv2c1BtHrXCKTwSjr88IY9omOLm+NKxaq4BqisdaVnRy+l6ezJ+J
5bUtasjeT5G7/W9XdeaJvOGN8QgS+WzgJCByr8Yr5yQyJq3xO3L+XUd72KEvAw0fGtu+cOFQ3r+/
WV6/CTwEzJDJgcxRID1e03i08jTLrMZvVJKfwxhHAAF+MrzK4BQg93pqtBnz/hDa43DnvlgK/bUt
CelpE9UytmWt2j9ZEeJT3hbhp4CEdxeH0vpwfABuTFTFQyekBZ5xPLXO6SkCB7ry41KXF/S8SF/a
Iapz76/g67vaM/ELJqxHHZiixupQZ2D5cxwPyrfbMXscaarZpm6YnLg2X40iDdIHIQhFeLrZ/seT
yapoTA2I277elOElIQuIiRLy/P25vNoNjELIC8wg6ZGmQnI8Ch05S/G36RHDyrIzmuSiM8+NYdJk
vfTfH+qtCVGu4B4geZX0PxwPlc2hkiIyen8MbOMhzR39XKsx7fv4KHjaQM/2UHpmCY9H6RposnR5
9n6gw/Fyu976iq2NOiWR/9ZkKO8AbgoyBe6m42FgtHROpbmdDw3I2o9hTF/IGBQfBOtJEkyH1Buk
ahEJEKs90JdpNxZ9hrtKWILVBnW/c1tYDh9fMockwWIcw7LWNwI9lnYiLa+DNF+G99D1kREbpuTX
x0dhG9uEbXwcbqDjFZssjLUm+OOAwVENaUs1xk0Yj9nhw8MsL7y9RDi2BaJ1PEwwa0R1Y9z7Ux2O
qL0VuRyvwtjJq48PhEoEdwAZKQjTupJatsEsYCZ2/my64bUGgeeQjM54ItpdIvSjqAUUn7Ib6BwU
U26C9fnEeKRz87LzNSJuRNTMSKDOmBdVcY1Fi3GLqVrvXA9Nr8utkdpV+PFDu2T74Ey0g9gWUudH
kUXR04000Ebud6pCss+mO7FsxlNo6gucvZ4m1DMpeJFe3t3jYeihHkc5Mc0S68ILI7Tir2mhCWTo
IhXdRcZIcdN2o28l6hF7pQJvb6exd2Ktl7Vc/Qiwewk4BMxEdL86032fgs/IePDtYC4/RU1THiDO
BefGSCMS5IZ6uHVoehlOhP5vXMELJEVMCn7DI7k6GMwbkwvd6/2i6MOrlCarnW732nVL69J/MBS6
JqS3fFS4IKssw849l6Yivfcjm/oVTJeheZroY71qcgwSTxyQt5YTlNLje7JzXGu1nMWUVpSYRO/X
npuczTzEV4WaECkwWoEcfFzzoRs9+/3h8882AgpbYCLB+3m8k1x4nXAS+h7YMhd3SdAN+8Jrxo9f
zEtS7QkSax1karWQThqOpq3CAcOSAd5RpTeXEU3SJz7X8uXXG5LjwBNDhLhcm8dz4Sxgq6kU1/9Y
T2dECm5Cn5Yy8JuoYInvCq2I/3x8+WDv6AASKI1w6o+HHM2pppdo7n29DtIHKpbGjk4D+e0/GYUo
mwHIrdciNC3lBvQOeKQneo3Pvdmqd2GWhSfSomV51stHsen/jrJCP+JcFXgHUtioggDfM8KcbTcY
3u6jczF1hIzs5eqi6LDeCiOUJDiYcedTbS33c2XCZhWdcWKU15cERVS2AsGGTSfwut6U8ToYqsZn
TXnhAd6uu5sKlAzSMP0wjkMZ0KJuq4NMUe9cMx6qNG9rHasdH5WBlJbarj3X4UWcCNVfv2sYa3N6
DN5QnbO6uhwyNdmNE6RIvYyztKB4KtBrGmJrupXjrvjmBtgq5H1Ag0ZWDh8OeExCUCIrl1ueuGpZ
7L/yEjfPLRFExAhOQ/d0qKHU0E1DdWL7vWKxoAZ0NMzqYk8mg+KgHaL6SCs1hchkoqkMdKfLR7TW
wsTe56mHFJzCLyua54gOGojFM+oZ3z+8RcXCf+LCgppEdHQ831iFbN446Pw0wFqEvnPrztNK+fD+
KK/ve5Iv2s7IiwgmKX4cj+JWo6f0dOp88Jwh/WSUmHdCfXOH77wu42Uyab27Vzbk5RPv9utzDuAI
TmAsyeayp44HblSRt3gQt34/hPWNbANtZ5qpc2LHLot0fJvAH6a+x+zgJHEfH48yRAn+5CUGZp0a
Sz+J6MvJxhzVbhwHT+yct4aiogFHD+SMAtJqqDabraFPufdRsKJfQWsxXW/g/qteuB9FO8CNqFfC
NmIJ4eetziHOjn0H5tb7bRRexylEe20UzyWhJtJjxol5vfGhAO/hGhDqICoqln/+17kboEwC3WBg
O6ZldciCin6ououar+9vxDfuFuqVRFJLngFMvDp3NHMlYWaRm02zgRJAEjV7GLRyZ/Wa9RhNIWlh
5fQXWlfEJ2qmb0zQlq7rghgDrlCmPZ4gSLssPFoKfMQ6EHbOi+m7mSTIOr0/wTf2Bzkh5E2WkVLb
OpXKshkeHEpuPj3+U3xuaDCq9wad1/WupK/nx/ujLcu12vjU+uClcXW8nO3jSeHw7fUZLTJ+E5r5
tlGzqreOU09o578w5cc+DpwTM3w9JiD4UofjzqIevDYMK4wm0TwKmn6voIsC9ig/0Nzf5dgMF9aY
ihOB1uvvRjwMAQIdNwGBbFEd/HtjRlnlqroGZ4zsCrRqdsqLEuxq9/5CvpHl2OTRlMosIn1K3ath
4kQblY51o++5qY/a2U99VMkWkYPnMJR7a4h/WV5POyIp39KK/uFUbhkdJHXZOXBwVqPbmhYOxCjc
z/RA/lGegSfQYE6P70/yraWkGG2g1chqmmv2DWJOtFz0HIGEgu1Wtsm4bywY7x8fRS41DOIhQO91
Kbpo2rJRSBX5rmaGl4hKeGfZIE7cjcuCHG98DjNxEDJ7IJiUTY53xaC8OGmLXPkwBqJtnZT27ybJ
xkOQWMnd+/N5Y78zFFkL8SOfZw0nxa2e2U7SKb+YcerbVumYf3HcSjfPbKN3Pue1qn6+P+Kbk/O4
JwlZTZDn1W6IG30sKQkrP6yc5N6LUeuguaCbqh1NEE17Yuu/MRrXB3UtFxQfdHY1mqCFd871pvGV
Zav9qE9qJ5Ny2gSNmXz4naZqS1RH+Za/CHiOv1qFYIWL+Jzyk7azYOuJ5AFO6HjeBmF9YlavIx7I
bLzQDtVVztW6htvVKii0Eei+p4SCgnletOpWpEYXH+g4qpObYjT034MeZPMJMvYbVwmwIEVQnbif
fWOtFrSuRVKHFsGWcCp1q+t1dzUkO1v7Gvd4xNIEJXdoNVXbuul39CGHH85/GR7PumXoJbBcnuC/
XnIjEobKZlSvkBON9lMT6H4cJScentebZhkER1lgcKpAa8Z5S20+amSH9EZElbCloWbfJR491fWp
uujrS4uRwEVQfuX/0ZI9no5wB1rU5YyIF3JZh7ABa68rOlA+euRAJgBDSN+g0NhrLI+2ShNNZsKf
yRBLI+XSppg03tZL+uTE1fXGhGAAUwsBNnZJsJd//tf3UabWGLXD+wmxKv0Rx5193g9Zvn+Z0Id0
ja/jJ1U25Z/2/yz/2VPJslAkaF8MEf/f391Uz8V9q56f2+uf1frfPPoPm/9++cfhc7mICh/9DdL8
cTvddc9q+vzcdNk/g/z73/z//Yf/NpX8MlWYSj4tbR/LnxbGZXGkVbwInf7X/7o6vpY3Rjkkfy7i
BteJV//ZPxLHUv6LncsjSIUA5OaFTPSPxLFt4Dn5cmdQPSCb97ih/m06aRn/cvhm0Jzo+l3qF/yK
f2scm/a/EGDVOQxg22CU9kckjlfPDcgYQTiRiKAJiAhyreqKxppZ0LHo7Y1KNYfBsrCaIvPZTsNg
+0MddR+7Ll7GW15StJ4hJ7L9j7cj3XkekkM2fU5pTYOPBna+c7WQpr+/vsLtP2/z3z0x62vxn4Fc
sRQdQbGcdYRlJLVbavBQ95k+TvlZUndN5tdW7HxqqQGI66TUllq3s+hTiFQG4iJLPbPaznGAcs/7
P2Z1fVF9oFOG7y5QuQaKfLH9/OsMWlbsgsHKYB/pc3rm1iL8Au0Z0boJkYgTYy0L+Feosoy1pAKE
dXQCUc5bLfConK7uJtfbd7RMbvqi1m9bO27P297LH2kijS6LaI5vNaNvnt6f5boP4mVoduxC8jeJ
l9YvUaLTtidk76HuJIarjN7Ou1ZIdS2H0rNowKSCseF+Hy/6oG9uItbZz9wg+dKMyJNQdUZxKqkQ
nznxs4w3VoRoyoGeBuZBBeN4y4mqSEj3bAoFqA8c3DRyzgoTxoCLDsUWFgxd9eboHUwVxjsSjdFv
oS5emlWNKpAVFKd25qsTxwcCxCVYgC234GvHP6fI7ZBsiQ9UztOEYUNay2EbJ2r2tkM+DOdlGKIk
+P4arB6Bly/jciQAYzjwr2CfNs8nacwaY451ewW+au4kule790d5tfVA0eiHeOFnGA578HhmaPo0
dDCP9t6JKmV+QtOrje4q1HML2oi1/Akhz9Q7743Cqc7KNG/qE0/dP1TGvzc/l4oHA/GFGwg2ug4u
iW5qQwWiORDnSdPbNClchM3C+Yahkjbdzx4m1I8RMOBHjWrTg5XqAkuRyatrAtCq/FlMZvachQEK
mlmU28W+0mOMziPoYVg5IKCKfw65iKBBUouMm8KQ2c2Q1AMmY6n1P+ydSXPdSpBe/4v31VGYgS1w
58uZlDhsEKQkFgozCjN+vQ872hFte+W9N1q80AuRdyhkZX55zvpSqkp24NcG/9GeVxfjrKvsbwhe
y3AvenhJUHONq37lpMPpvy0LoJN9WI+r90tOq/EA8g2l2U4iK3oAJsYOi13QTdiOXGMRymksJ7rR
bVANoKsKcGC+t5WaMYo/POSF1rzEq3L3HffOLKlJLszHxu6zFOtN05GyIkTj+/edW7a/nSbQN8G6
8P6AYKu66KtqfG7xsWTvOioS04qgfhiyOvpJARWzFfe9NchdC/95gsdbw1lLJb/082Qmbzhtsi/7
h6yztu9qbe2fva4q+9NJtYiDk7FQt+/DMrRYVQYkA/KlApLDt9JF07MO9sfs/ieyIM22D20PPZu3
G37zAwdJikpvbof3gpnowKlRZeA5F5m/z5tY3F3jSs2mMYuuardaU2THNGREeIVOLIEVsqEOf7Dj
MIyrztHRVWrHDFcbyoUflyJamdVuwBSSTcje3fWZ01VHP51ctJWeLQ4VobX1ls1s99aGdVTGwGYk
6BQm5bjo0rY8lRR5QEQ2uiOsCA+Yyh2ny8g+T1mWnldiFUuSNv70bdjJlE89x6J/wWzfLCRyQbD9
NkFhnHfb+YEHkp+as4fMkw3ivtJU3lNvpTk6sozI4dcWmUigGTJN/byCS7GuUHqs6LZhAU8HR96e
Bbg9nwy43rx67H55A5EBKec+zOK54WxAMqO7qL5us3J6ttIDDqF+v1Lft/uyHyaXU7IaAMcskFvj
wR1+tsvzABAeA1CYLDAX0z/BJHRxKUqIB7ttEhkoNp72Mh5ElHu7pZ9CUKih3fKLbytRYNpjOZLS
HsbAcfNK8CSmLwH69YtTRUlueVWfGDfXLxbjoFvCnA06LFqixa7zHBUkjY78Q1mFfn5MgZcix/HL
AY9pwyJ5oqMFGpc1lB2o0EnV2F6y8cxRKvhdfhbod2tXuggyw6381ETW1mPUFSY/bEtZyntjZQ0b
IVZuX3t/C/mGEk74l/PHZ5E6FqroQFk2y/mWP9ysWV1b16EWGwqoMarB9s3Qf44cGP30oR3IvXE4
BbP6WmpaLImXk3A5bRAg6uMUzgWUPKso91RBizhGy5ble7dqfRmvjPFASUOHkWBRZ7kcm0HNy885
Nt/MRT6lR6UcZ9vJal5h4wVqsU+mKH1ATSU43iKoM9B249D6sWaTzwVCFETwsbJ8apNh9IS1BzW5
rkldFPYxqMrGSfyJfA9olRmKDQutmNRKLcO3TWl9V9pj0yVtqyWAkyxcp532t7TZdWtn/YXcbp9n
vWUdjy/XummYzX9ADYAFXG5hx6qfM4hv0UwK4BaD3vmuU3mEzkswKL1TwKIRBebOdFMW1AdvHqts
8sRdLkX6VCnPzxPw/14BEVqj3wD93E+AHbyueK5ZF//sKz+817WGQCo2awpAEjc2IjAd5cPONCQG
QmvzUPQwJeAgS4u2eS7dKTe8HGkKEGILB9i4FmiqmyAvh+oSIVF42UrPeDf25rRkvQe2hXb1bJXY
znSL9NdJ27Y89MvGexPWUzTeTIzVl6PwA41TtIC6voeYW76S0gHiDrVg4uahZnjiqyP+cSxHAj4w
q2KHNrOdv1FBeZxQKvv9wdLgOWIlnemN4hvACtl2KKgcw9ZwZRO+Tk+gbI04bW4N0BWcX9Zc2iww
XizImwLlCDZQ6cdZeAZqBbvY+I9GW2Ar8VukCZHbONmN04rhH+jzun3anIGomlBF8Gj8qEVvNUDF
uvHhqt624Ry6cemi44gNfzyHbTnarCh0cgAEWuffwmtLmJA9I5YoaL3wqhkehLdSu8EmDrbfgbiL
RzrF7XUxm+6hYSzTdS7aDl/p0Hp93E+r86eSm8D+VY4QQqB7L0CcytRf4pye/GmaW+0ka9TbOs5B
gIFsgpRwBvVSaMimjQ3MMGqwv/YN4ifgxv16H4CeQeuUdp5+HQQz2JvOrUR5B64PhpcqI2F2M3ft
jZ5qo/ravi/FAvTNbTkn5UGwilac3MGZI3zFZshB5kCVAj42VK4J+iRdZuZ4dGnzINx53TBabzwp
BhSgDFb8a2NMu1VxKcthuZgZnNEbO3ZeAXN1chB6t4sdHovCqs4VXWyceXM3rH/WoA/qe8tX5RoP
rRi72A26hnmZGWtZXRar1eM9YCaZ7mY+tq+m5bmXdLNTo/sDlYQZdsnnZ2M2tf4aMq9ebqcCauxD
bev+IZgUZhDwIo6+QAnwboVJy3VHqVCKH5iTVs8R3eBvJAxVd2MaPxp29mIGddhAcOXQt6Tq/6T2
3KX7oAQK8mbIG2AIhzI5P/id2z+kQVll7yOLva/aFWV+KjsW9HepqEcvyTrfKXZOxlf+tVGF5320
hVT6EG4WEGUJ9WKwFl5n8slpcJCFhdI6KurwfjWMApJ+a8GJD22kAuaHA9RsCwznG1aDgNYWpPMh
TtNUk1buGH8nGTWRHROgS7FKbfKH7z9FHUsOQRv9cXU+/VqKqfb3vYjCB7759hdb2tm120SfMcLz
1782nKTHqM0L1JCpY56BpsId2/TW3eWpH7RXteRL+c+dGvU0RP5GPg4gJCK2EbBTLCceSDC4M/G1
2hk131gEJVUIv7n1PtcMdfe+rgbz3HuZvM39cMHqLty+ucLEIZiomf+KXWaXQN9KjBwUFDKrHrWc
+ioGpcTdPFPBq4QyInAmhMghf5a7cM3CasbKHkrTnb2VZ/t+Im/bAB2B0fYzRrdFIjqDJtmL0sxK
AiVhcgnMBIhYOermHRWLAwQrmEBnkhPX5anIXQnYn04EkEG78iLOeif7XRYsuO9KcIAv0FMNzrI8
K76tUAGD6taq+TtP4faWj35Eyp1HXgMWPLN8vi+KH0gByP3l68B8Ns0KNqgdbOtta3LwzEG2ZV9c
1drhVm1UZ1PcViBnHyOvYQFwqsGQ7fxu8YdXPg99+Ldwjde+0++0xzO1Y2Ste5NOikI1X5Sd79j8
zb2zv0DCBPLJNirUzZJZyielUXNX55HD35mcrKdIL53oecoKP7s6I7ErAKkred+dVQGBPm7hlLoc
aKXtGZGU1NkRz0gizP88EkblQVVByks9lOCrvWArbrJxmj/EVujxoOdx/CVIV1V3EeXqF44nMx4w
XxTFIVuXCu2uWItfQZouzo6u4BImzuqWYeJRv2JTpIWRAdYsfRj66zDe54zlgC2l1cip6s9+x1+v
2iBuBbOwmGtX+k8C2Sp3BTDoG2QoIHBkt0jMk15gEBHXaXVavSJn6kT6m+MXFNXbVGov2G3GdT5Y
wBDvPGzcYV8vaYm3PuMakhStnj4CN59UQi96RpjZ6wjgBjRDHIZq4WniuHWW74YyMMMh8Ml37uB3
B4x1Q2f5qzpRyUQ1OU3VKBT2Y02mLT+C1EWd0DjrZBIvZbQYF7IHZAeQbkDiJ7vgD0YGB5Jvy7ec
8PjQo5SPyoUHlNoCH2pb3f71dAMCPg2iNKmN5yDJbLaRurLVNua9tg8eA6CY7QnqRKjBGFvDq7Oq
IDg089o0wLp04KPW4NPUzHra9mpsrH9DUwNabGo5Ajlb8ig/2YNBe+L5wyYvgxDuO90+xz2lfI/v
siELvj075zew6BfrJM8j62H0WmnvQX7x+djc1r8ZQ+Y5JBlVnp3XegI62kuOmt7RC/+s6iJ9BB9q
vw5RsMwEfAWZtXzVEPe3Sgc3W2OFxSEPisq6kEMducXP1uzf6iErgzPRh4U3oHB7e9k3sidfwm5j
Me0naPbcmYYNaZA7ZysHnoRatkQ26gPQqA6aCy8Q8Oz4xxkjWAKNaDfPiIq5GCN5torslVZIhpB6
8bjElo3iE9UZPbk7ZAzqE7Iod8xx+6HED/U4vU95IZ2knqftq17yKdrxUS1A3q/seMddb2/hTpJz
cYgWSTqAjqnH/oRvpiv/Vp6v6j+yDBec1Z6R3inr3Ax7dw58a18qqutDDfTdved88qfE4z/4u2Eo
IIj/Zz/j/ze1/wdJ4v/W2vm/mtq/9b+h/qz+t372z//xv5R9EW1rgojkxOlb/rd+Nt21/6D3x1Y6
S0g2njcaof/Vz7ad/3AYBVsYdChp4WfQHPqvfnb4H4zc6YXRsAlYgoR08f/S0GYb+Geu99+6QGz5
+x6JVvI/RAfYWv8/Gn7BWGV9ShV5wj+hFsy5HRCNX03r5O0tlac3349AEc3vGVmIc1d1AGpdeigF
fosY+0lprNgfVIC9Egx9dM280fxtQ3ergDdlRXYBIjisHwEnkriLwrkLYCCZ3KNysdVQ30wzjX5Y
f2nZfEmdR+O+Y5VIcg0dJElNT7YYmVuzVEB+t1RdwrBuH8J0qqimewGYn2AuQqGsXL46vuvPHuTI
mRpkEvP3qAkG7rnZVWIvAxvA3zDQbefm6LMiCL61K94sluWnX6QPpeamoqu+3xdc58KLHaDdiKn8
BLBp21qr/kWOXdOeYYZTd8M+6353HFPeqXH05p9qUnctl4KgL85Z5jfVcZjm7LlrRJ2eJ57kGhai
HbYXZr3UxQiZQjq46VS4Zcwaq90c02zul6+RRWpqiKrbeAQvUQfzVtBs33PBd8VhaYjKuzgCwhvi
dyFRvMHIZi/5vnvJWi9AdFNVNFY8r3Jznybbb619n83Bq4s+Z7u6XpPjHkECVu5SSwqQmY0DtLUi
L64SyEPdeLZy12Qnrw4jHdc0NirsDnPEizzR5Inb2fzYXlCW0TQTijh0w6EEj75ZBd643EyiuVR+
OUIVbwJ29powmKO45dAGUqlTr8ItIViqDisCrHEoCwfr+Q9I8FU0QEEkKXJ9XvJ+VhDN7JauQTs0
4pg7q9UD6GYr+G/Tw8dH711E6Y4w5gqveWrc/NCVtAHOG38HkeyioUSmP9BHqAjKBf0dqW5OKkqw
TzVNACaRK2yfcK7dFa5w4WW/wd1pm+vhkv3Wawfp3KR0GA/ST7fqmkHPvOkmt/DeQXCvX9YQpcW5
ctTPQxnSa/bhDlxYEoQ2Q0U/t891HG7pCDFx8ZvnrM/G8naIQPr+7Vxl9f/yuqmac0uVuh0s0ZRs
XUSedC9hJySXgcDrKLM2NcS2ccEhaFi/wz7icPiDPqdBM99ZS+AlBjhrcSeMdOff7uym4ZUOUdmf
CWhsnymwVxojdpdZx0WGqXN16mXIDsM6NR2fbldbN4gK5/V+MoaV8NV0pnuoHC+z5IGlFIhvQD5R
rD1yQ7WLX1lUwSi2tUtZy1PL2k7ITupexuQTAvwx/oYkI4ybQOUMhrIm839ulOTXb5x+RscX+xNv
b1xOmcDu1JdV8xKsc0NTsudHoo+sw8GqYp7LS3VBjofjoKNR/pK6ngL3aQGBr/bFovrxzCDExpCN
mRKaZbcq5AIaDvHVYYD0XOTjaCfwWZFFVBvruXt3oSmM8nF1P3FaGGTp/UYp74A88Z67dpA1cE7f
ubUD7W0outEZwS/c2lMUpDS82V4bcWRLUfr0hqjhkj6CZeTsS2v0zF/tLWAxfGio9MYBrRkae22l
EteMA7qbYqjSm8VUattr1y+qS1eGlBAcuTSfcgddWVIOjYepuXSUPKSN3UwJy+Z5/lNhrNaeRkqD
MEqWJjoCmBb+y9j5TNrZCR6qQz4s4GzDSjoviKCQ8TnkxN2L7VTlvFNhu9L5kuSLYsIVJnsz4Qq9
1p9sWZ4CO2uKE71e51/XUnbgFWvwEkvZciuE965ZfE2H/kj2XeHxo1GYxb6o8ERS9c4g7a1+2A4A
maPs6peWY7FwAmF3L6zN+cz8jrfINdGKTV5svGiNHbUfDvUu0GXcUZ+RqVe6anTo8se122qUfWtO
y9vqguFX2XZpvWsZFQA6vfUiBkA9K2VZLOfhNIa5q5HqRL/gdoCNdxVTPE0Q0/Q05Ibpaczas0Kv
cSmEvvgzgElK0j4uSJsTRMwPBkr9prvflhzFTSjSM00Cdjon/6+lVnXPzg75Zhx/t6EsxVu3BMUO
vQ8+bw/lIpSG9uR5hnZ/o3/noooQ0Pn1tk/rOucVQuzwnXc5uFjlf6w1LCUAdYEXVPh7prF8zkf8
GBmqsYtwm3JPZy+GE/Go6/odXd5nWeblrWCfoCCb4vzldul/I4C7BR/7pEp/vHHHIfoxVNA0hl8e
C1PdpgtvMKb5t6KLsPKMCw77zFPHOvCeg24O45qutzs5pEghYRdR/9r5050Kxv1I9bsLuBgJL11O
EEPtfdYoOxlRQPMgLy4MK0kxLu2JbmeKBMWRJDBQ0JgQyKuaH2wdwISR441jc31ctqH+Hpuav0D+
0MoDf58xXvlo0KD9qzog/YKPBYTRNNYrzE4CaLQb7YdphPe562kXxwajE03E9SyqFoyX9PbbQNFv
jSrdRWEfnLuUp0aX9Unp4XdkbLDzBsYxqnTqZOxrfOuRVV1VKOFlpqhyCEP2M+aj1b32zGyQrMw9
Np3O405Y82ZLWqJT5wK9VhcaWDQGsKmwW19dHG/e0cZZdhxQR2fpxe0C5/00rUjrJv41VdjXhubm
uRrF9tTlP6xvk2IYXJv9knPzhHheMQ5yr6uzLb9b5MgH8sQIM1fOplqlwzmE97/LqbjixULuG3um
+E4RYO1DDvwwkPO7OwfNjUon71ca9em5tYI/61T8NFHoZf/zJ67IiTct7duy+vVfv2ZGnJBxmfZi
s58jayPjLYWbkDCsX3mB9VdP823HOOwgacM/efPsvpTVTKkQmGvFemnMF50HsmDoy0inOy+MfmAh
F5caoRgjAg+JjirOsoU2vVST9ZnOzYZrgR+qirkGOf/qIvJwRYABrsauvG4uF2OvMfnVWl2u6iHC
PDbTIOpa+DlEQPRrQ/1Tb/2/QgLrLq3OP3AMAaXlenyb1+ldGTIbJRcPaB+6JIQRfSuZBemR9hat
fztZcD6d3Y4TDSuNvTx2zN75OGqapYzxz+vU/lyFaQujj7Fc3pM5hYO+fQ7sD36Uq/VKzhSQfghf
Pg4QWCS68M+DjH6Hk8ukOf+Ci8RVDLfmDmLVfZ/J5jKa6LxkjOfGxWl2c+E+aC+7Z+bU7lTHEIuL
X/SLFpQ+zUr2RPhoWI+Oinj4+d9T6dOrc7LucVG+OkNghrm88J6XPbZ3d73hq7zH9LlXoXnHkDPG
JAB/ViLqdu9RG8TKhS+wiOW7Db0LZ+GFp7PCdIR3r3d9bnveZevU88R690lh2YjThqlQai7Kne48
7ZsP+qOoz1bxOct1Oy6Rvg1L54T5ZduxoLZvmLZ+tMRQmAvLpPN9Bj324lqxW6r1IILUg8ZvdfyA
hZ2E9Gk5L9IzUXKDq4X3mNIYvGNRyD2y7Cg2mEdrJkUsfo9RXNbuLqrk59CJF9EocXbG7nOsFKJe
t5yuSAweitI4N57yHvvVpxCjOg2i2j/NAYcsvPP+KFn8SdooQqCEFbO/xUvh3YxjcM9Ijo0idJ0V
Pc7Re2yAu8frxMJxY0OlJold8ZXmfg1O/kU1wLrhFfRqx6rGfbst6uhLGtw8BYrd0KUnq20PhUo9
WpDb+lo54e1M/zmp0Mu9qEE5f0krjruCAcK1xzM2oKRInfd08E566N/nsr+KSrS89nq5SDd19mk6
LfuNPdR/lT0BXI68bD6JcUk1JGtbvfZF+ovn6ZM2CHsHxHX0VzJ/ocTr6IM6Rc1pXZhd1PZlkzge
hicekme8EW+cT+Flbasxsbblu/HkyRpHTACd3z8DdnNeSqsAX6EnfvtQ2/52GGW4yzEf/Gq6Dvgy
cZt7J1+iW/xy0Sfd7+heLVo/CtcXKJmIY8j9NAnxsLhS3E0ixXgbyYfQ6g2nmisfVwUsHBk8GPxp
T5ZZHeyQes/uRXpaU7tOjAmvlHhfJLYcTFZitU8qdx7GebuHVfsCt+p3ZEpcVVH6SmpgnuGOmQWG
Wn1XSdEd/JzGDPufDPMM584tVQwahEkfG0R9vwutqG8onV+IX6TfnAXz/TyX8t/aTs8TOrR5tYOj
p3qMJ+HoRvVhQk7X5dbfenJOvjN8BFXgvBMALkCPjbg/vXG6aTPJJ6rOuu6+YtOFiiNc94VefAbq
7fjBzlKZoNCKdryaCJGWUP0ZViGTvF7VadzmP+iWqmuX+kgCHGrGj9GiuJbu8Ex2wiAsxpdT1PXT
6rePuchO3KRwZYM2jz3GWLMFzbvuGA4G/UtNLsVR032eDf/ZK+t/aSCF94UViF2jnOfKBBxI/ZTY
pK8Tfjl5xHb4QmCbqqO1wkuZAVzt85phQFOwSQ/YZtNHWfYHePXvFL8hpbbdHX1A85xjP1/1ZfjC
cvLiT0rspyG49Wzq4TAIs39mQtun+5q+m9HZ8+oX6xyzN7X8WVYv2GfFSkQ6TV0+ALMuv4reat/o
uHIrq6SVVNX8pcbcu+Y2kaREYdU6TmnKJND/iRzRpOb1YlR/Pw4DzxIwRrH2h4Y13xT5dj+8L5RC
Rx04b7gmD3r0px3pDbmba+snYcso3LY+AMK3uy4sg2MHIpurfUzt+56meMH5lGI5fKSt+QCOUidp
lL955XRbODLxsEHkpnrxwcVdzbxGccNufBX8INXrqbusAwd/uRb1kdDHctHWgueWm/Tz3E045ZRE
PyJG1aqDH0EiuDYz97Vi7ua4jbartAW0/2KJkqas75Unz6VvnT1sycMO+vqZqUi3T/3wC9Bf9UwQ
gR+bTetHDpSrxXRuCwq8EsUet/jvzJbfPffbGJjCmTJJIhxGOloVjIhQn9d4TeoqYU3ruLj8ZNiQ
OasDHUB5bPg+AzBt+vW2kcF5kU7/XvVLuhMzMpd0eJANZ7t2mfat3fwkaGLjM0TqFdd9po8iw1IS
dnWQdEO2facEJQ68fZfI5ID7OgZ1EKn9pHPoZfqM+256b67e3Go4kpzgSLWd+9UXp8rHEVP2xdHm
RTysUc0M4ecmSPIoyxJfy+V2NUuGppRWg1dbJ2WQBLvTe683c3HKXOI6aqdLp02zayO/DXbW4tNK
LvLqj1Ooy5hlf7SkepsUz6VgMT9+KwKj17S1MLjwPCHoiP/baigkCH7tMO7Mu6Jfvfti6No/kSjM
QQ16/mxE1V9ZVZkSl/cab7BqUNDSXqsOtFgz9BW+NxJX5EnMk/5uzfqOSFJY+tS1UXGkvZWfKzZy
zrWbYT+gP7x36fXGTcu1v8vm4tqNdvMHzepN7q9c7T2HJJGGmI/mfZfStrqrFLcmvaCozEnnfaUr
xf7GZ/9NU6qqJAjmy6LRV3TWemtyU374HDsMBes7Za3owCIh/4x8bk+cQb8nVfb/bBepA2OHMYkE
klHT+8tb6ayABRaa5aHX//Z8utsunqY4N+xaDJHg5cnksVtlS9RcBo+2pnDyicjs6LxXN/QOqzui
sRX5iLJOZCCm2Bm8D77ob2Wrvtu8eU959Gnq8Gp5qbEOHgvpop+ST4Fu1wtXW05E9YXww35YaqvY
D7I6Z0HBzbTa8zTBF27Sb13NZ2MNLXENVW73yJ2aGzMF6mZYcuSUWaGwuVS2c2py332hkxftpj69
cXN0GgCgxkR4XXfpXDSs+K1+oeltjsxGo53lpOqZWbHkhuoUS4bp1vbiyf5ZlJwFwRx0sMjGag13
KK48W13nwd5QSTbNq2Mm+6Ghy7FnhH5j0SC6CVFdX7wiLfYrHZF9iYIL9EVq7hZvsO9W1zA1rqOM
eIvijCv6t8WswYXRy79Rlvlh7Lih2RN+rRDrtkrXRwQr/nMapQitjL8rzXxriILwFtP8Z8QWuWWS
05hmkpCLjY/3SgneTz0+z1Yp97wMtXnKwrl8srMgdRkrOwZ1EgbcQ+OI/NCu7TAlW+kvw6mvUMy4
qz6hJxo8nus/y78hH1PEjbq/XYoM3ZYyjTi4KtwJV6z5IVdp+IF/ujupwPtRbxFgYKorkyDMX1d/
/kN0VL7UP2Jp5J9L9HesIsvb+1WR33n29pEV4gmLiftWFSxLUCD+8u1O7LGE6IcfO0D8ExHAbFbt
GNa4TN0+BkWWYzTYA+yCIaDDhGgKxrM7G4puvhokqL15b1N8polcO34FteF2GrtvzFPlvSiK8Y6a
1n0QdWZewrb6pzdX0xrDCxQbpoHnTtfbXTNbXp2IEosPEbRz2NvjUzPMbcJsJaTlw6wP/v330JSn
vGcZvF7qL39yn6ImL++Yvdw1OJPOXNIU4y6PQ25pvH/I67ZTD04iniN5BWyJJ9p3DuwsWhS5NQaQ
EkFZrfa6HvKXMcgh+teryBCrBsFlqAsvTOBs64fANzwonU6Kk9OvtRd7nTv+DfyevTIuP/hPG9oG
vs1H8hyMefE4hQvT2YrVQRzNVrQkTS7yn4XqpnrAHCbx2461/a3X0XnnYVE6O9fu3GQJcS96dU+0
j2/xgeW/ktyBpT/wl3t7Qk0LLj9b74hTFdluDZXP18opVXMyGFmot1K+C3HRcxVJiCvtldNm5a5u
c2tJKm9Ecc9Ar31cXNNcs5oOKopoWuLSpds7lK3Ym0XzYCraiso0zW2VGKuwY7cx0900YKJD77tW
3t7qRv+lQrniJJm/dkhNNIt28VR4CyGyfmDGWLL5+oCU7jcT6u6qHfEnrBYglkA5RTIZwUeaiko8
ONPiuknWLs6zqpT8TUZy/AeFHIS9nfaGb0gGdQi1jWfebLD6mG1Lch0EwNhCbjI85AmHXv5SNJ5/
LbhAUH7I7dG3Qr3FUZdRIpHJHZ/Q+qRvvlzvhO0S//N1exhCwaJ/6PJMajAMPjFXrzHHcMbuazpu
yPxYUpx2vZ3Jc4eVOylk0N+xPbCrU9m+EeVd0bzbkg6YLlVRA8FQJZmxJX8q0pFe1tRNB2bSV9c2
ywfXjejUdLK689LsLuTpsY+m1r6ahk+iLORL1YW4Y/VV5CyM1QYPjOie3CDt93zD01MNdBsfX73y
RzWcRLBcizp3d8QsiBvTTVb+KP7msnnNvZ6suaD5Sv3856dUWjYc0zXZpG4xJg7sXtOaKRTK4WnY
Q7/Y7ESti5vtM64+J4zLBRJB2Z7sxReJTZcGqVYT3mB1ys+FAxMnzhj+QzOJzmLG1gw3MYxedRQx
uVeXrjXdCQXnzDfCL3800qTiCD0wfV4dxL81HQifazZGHMuaDsDsGnK2xd1W9XvCDRe7djDZRSgT
+mGYYneg/syj9dZPmX+k7XO/Vc5P17I++GFrTmvePWeLfHN7eqSTRXGPwQi/FVsPj6qaX/CRmCfX
svV7FmjaGP5WsvzRBHHUFimvcp2qByHLyIrlWJuXdNgCIhn4jX8WLUOCtG2+iSd38ghClnN2dsw8
PLqmWLgPlP7E5wunAw+8wj84uIyDaivOgc+T1XgE1ggbr2EcmDE4dWHbp8fVQhOPiGue/xbSzyjE
iSuvJIpp+cRuhEKARk1to2xuJyfYc/70U0yYJvyw17R/FfnQExDWa3jrTsPPIEn5/Y0wjDYxo3v6
QMuPfyQw0YFJVw79lIhfwX2dx0DQlogss23mSm/X19Qta3p/vs3v4NHixfe3cCyzKVsrDFIF0zSm
8/WxDYPhrgNw8zHONS5dNoeb3xlA8LeWNalbG5ElMBjar6d+IJNKOg4wlBW1+tfPmnaY5P0iP71+
/jOKPI/HyPCAo60muApWfTV8kYLlyePPjrsdefSFQ+JQ1CEsD4Nt39l6269tqBObg5+i24FiGU+z
sR5K9EfZ2R62POk1lbkOmzOvXP9oJILO3IpcRV3b608gP/YhNy01Y9dY69W3Ixqlzv9k70yS48ay
Nb2VtDeHCn0zReMd3Z100klRnMBIUUSPi74b1TZqe7WS+qAIZSqUkS8sB8+syl5N0iIVIXc4gHvv
Of/5G8ko36a87++4ymQEiGWrJyoW3gA8ggwuvQX3WNEXzQMG9HvVHG/mFpDT5S3QPL12nF0FbZfo
12QhY1ojuXdn8lkZcVFLEkx1/EYfd+jNLNn1eUsGVUan0AcF6LfBpmqpB5Pu1JdUGQlQFxN8HbXi
diQeeg/v02y8GHag7OKGKj2HSpid5m4wPqbUsk5ONtUbSkL1W89xTHyq7UGOUo6V3ds2PNf03DX9
Aptl7K+WBDXaJiJ+JVKseVvzApVQbx8BlIucc1WVb9iAvUUuOtfozBDy9sJIc+ms7kGS6vA9krPc
8smzl9blDP0bmYDM5/WLM0s3EqGdRM3Khf0m9zzLg0k4qFRAHKm6KpDw72u9iVnrciALfLhrCFxP
XAfWOYYI+RQkBItddNCMtzhr9pFdcJfBvpCdD8Z9FJbGKTaTPTRE69Jazujh358GDqMiBfRDgQha
C4NrmSRZ9yVhBLFkOh6mLvM7BggQfbshn46YIGjoaop4xNE2MR/zssjeVlsr0k0JpF4VC485UBH3
STzIsS0f+m7ZhpbV+sy6OAuKRpEYXg1ae28bJauWgfQZxJxIbrV9raT0cysn8mbWBxl0jMDiU8oa
DwjWInbWgmVuURwENNDPJDc659jShn0Wk7QZy0VCUnmhHlnwCG+gyeUtvB/7MatITicp4KUzm+Sc
lfIxxZbZSBctMFtjbytwAIbpLiPtFIg1su/Cqf1sW6l8yphLe22pv8uM6Nyina1vo1C/2FPZcSA1
r848XhGKPCtGKoK4Z6yg4OzoVVKhVEGInyEHWq1vw0mW3apnreAJBj2f9jeociOBxJOS+90aK/3X
sb2Jnf8BO28pWOpsodPJuowwcPmLotNTTV36JApg/6Vb1LM2lLHf1K1OBCCtPQWB0tWZB0+UW7nM
WMeTqSdWXnNhJwB9aX07OM2XtC2NPQSPYfGwlgvBgKvekpFUcAaRv+aA/olJASjsUrmlKDG1R2kp
b4TW3ohokc/SLMGmAu9t72kMGXuOZa899g3aCCCoj5JDVDspYKy1K0Fv5JNxy3gRtcr8dpgJabOR
LDWE2rlkaobmoatn5v8ssZ0iRSXkwVBhrC5w46C1NaJ3bVQWoiMbkU0rsRAUz2K1UV1SYTTN+JAq
ss3Yq4MygErjQW0KOsS450ULS1Apppfdk2JLxNYObanxGyqxl6T+HOZZflLHpudgobThMNGeO9ya
/GoG9EDXP1MaSc8NRn5PcSSxd8lgXiYKhqJ1tZSU9HkGwGxIjM2iOF23MuLEgThrb4GSDIdicGHe
pneAHhn1khpEreQP7PGemQ7GhuLdYt1z9jKkvzWSKvSRS2OIGw5Ev2sT+dRJ8kJO8bRR+8jYhIXN
PgA7221JzfzMKWPcFoTae7oZRl+0SW2eNRPs3JJMuIuNgXpkkU+qmqn3Y1Q4J3h7MnikVd63qtFt
uA+EpjZG+NwjpD+IQbGYGYQPRah+YOhyCSV9h/cqoFKoFh8M81rbHft2PCaOiC4m/S7DKV3wvqOD
h4JxbDDk8hOHtGVkFLCyW2i1ctbP3Igey7/OXG4x2EwTv4bUzFKSQ/GIn0yCFU5m3g59/5TjjPog
VzO4lJiGgn9DQ4m9UozD8aXuq+YYTj29Gsk8TBXLNLK1jWF0g+W3gmDgfaLUuRXMNFc5A0OEQh6w
RkxfkTWwbppo6R4QD9Uks9ZTdjbkVXJOytAcEYYo4L81Q8sB0BqdUd/NVR6px7DUO/1Kq1dFAFKT
pTLISnu0j+jQJA6BUiuudTgrkFPyjgRu3UT6tZ1yTUL0gZrAGzDNSbngahyByScwgTBVBhtNjkKi
sNEpjWcuMvPqcoG+A3LQjoanSChLbph7LshDoBrfVAlBevS66sjcZTHqjYNypg2Sxsx1b5ks6VxB
Qsp9jA7BBVmpUebBoi4e0YQlua8JWzsPRqR9lWYZMHG0nW4TanHzhHIVgHiEPupPYY9qIGqgCMCl
1L5UyA2KoxOF8r61JiymBRJxeFHwKj4z1m/1rR3287dIG7XbGulxThJVQm1R6f1S3w25rO+rxSBC
ie/Mq2BlSFdHWemaZKdB2KXb7aX6rYSANgXxBOEUNZMEt8iuYIVAfslLDTFICXO2kck+dhuK+bfE
graE8KCAraMVcrWvAB80SuB+gHnAIAyyDqMwh5RUBUVLO0ywpNAgOM/KaLQADiOzb5/BqXhum6w/
dnY2LhxAxQJXgAMi3Eiq6Ee3HKz6S1arrLU5G9+5ihp8kj1mnaQ5Ze1FoaRIG7tHFcKuLLC6U/SQ
ohtOe5sEnRU7qI9sesgVE1XeFQgb9aGxcUDnAnnUbmVMQ7khnd4stnNGdusNbzXNNtbEdFuxUtvn
qojrdNcoFnmki21LSM1kGEQBQRNUSlE6OlFQlepsXNK8objGMi/+QBk6XaNeg9dMdT14GH3W9WlW
hZrvKuKo73tNK+0d6qiWbrRRm9ll8Nt9ZYfrjnCt4QJYchh7Bay5ivE4GZaurjDmdQdo3x814Wf6
q+yINmEznsxxU480Z16uIsjdw4FzRj/vY8SBUOZyr08nkxjIiQZ2ojd/dqxIjdkVi9GEvFvkMqKr
bqq4ST2yEJNIVWxS5AZPNUvpDec8QrQ7wqkTzo57D3loqZOkxadrxvZPRV0bMwPs1fwVrCvOmIKW
Snc/j3rnBDTqAwNUUcTxQ6hMpEosQ1MYX8uMbfe+HRMQUZg88Kxfa0dNVADIUIqZEuhLeUECxg6N
IYatbDoFUWdgNP3ceKExMnEzJAQI5Bx18l9ZTf2T9wixDipEx9VMAsu1X9019VgvEIuJeW/cJAc2
//A3We//p8H+BxOk1eb6X7s73LZdI4a/7bu+6au//Y+/BZ1oRNf/bd/mr+X7z/zY3z/qd4asbn+y
HdWCeoqAVcYw6D/+9pvjA+ban9iddNOEmgo7fPVb+OH4YHwiXYnoHgPCtYJ+H8PN3xmyuv5p9VbB
xwAjLFwhcJb8YUjxuxUCXhn/Oi70u2vcTwRZjCMwyeO7ZKzDmLz+mhxVzUUJrpmbj42xDgiRAqFb
QYKJkuMkFkdFoJh+kGAd7jPbOi9KsWxC0N5OFpqbKMOJrGf9nfqHrT1ZnNybOvUyhmp9aVtUmMVs
T3umEd09EFa51bXcuJXTwrjNB0gCTNOP7ZDFLnKi1l9I2Q0iZt03/RJ+zWXtYlXIXYuyfi5iuiXV
6oBY5OgdFC6CFhDarmNXD8Uc7dvU/qIM2qWq9GSHorIKxnJgPsSomPpNu0R5+taL/CUsQqbkNotP
Hu0rtcyaakc2ETMfiG1Y18CsoPZw5vTFyZYntY4e1bh4EbSjwC72Xi2k13hlYfT5Rw/066ayfk4W
BsCS1uxpXhpXU9vPc1Mxv28q5bmos7dEsYmW1XcV3mVsz3z51NKv6NJB7i0p0MpKc9MyxiqWSGKy
022fXHXZVwhW9hJlKbcy1NRNH3N1qcKUf5rkp3D1BciL8NpjZ+9C0jfdUuNm1WX+gdet7HeO/CQX
zbydB/LV4dh1AdrVLhj19N2SIAcRT1y6cp1Ut6FKvHRojaCARnnXLhMSVJynAENE/B5p9B1sfv1O
Z6rwMlbUe2jeYobqQ3+XD3nMUV3pfiSIzlUqktQnSHlOz+ymbSL94HRLs3fw2vDaOqsChTgQL034
fmuRqzfTEMpzX/EGJFa0ePqSV5t6gb1I2PQ7CPTFsaSDMvKjrTgpPEnEH6UUfyRa9JFUI0nLWnkE
7rVhJnCLIksH/mv6cC9Ps7RLBmkKeE0ShjmRvIvG6t6ix3fbSjF22Gli79lw0lNGM+qc+PmsBVDV
YVihP6pGUD5frIBMpDJFsmN9OyDBcQdlaPZpN2cHu5SzTdkm2ud8Von0jXnBopBcPnl8CqV89qx2
iH2SQC54nUEpCokxi2TzLLWDcU4qvf6KVS8nOcQSgCv9QvdXweRWLplI38d0esLMSd6hWF1O1ShN
jzCNUpcqUXKJq2s8bSmvJjTHoM+lZEflz/A7EXdlozHuRXfnTiNPkXlo6zs6oyvIWNewTt+kpXoo
e56+SLkHGfQX7/s9J30eZrZiXKQ1U722u9RF8rZqNe/kcTgNZn5UEkX4y1JCVE5ZSZZYB74lLzss
Sdk1JtKRAN7dVPDqGjCRfUkao6NT2HunlHm5RXlH6l5yWVLzrPI03WaunqUJKb00wDrXBHTzjqYf
5H83LeKlbpeniPmYO8vqU8hh6840iy79aOcjbT7mTalvkqhPtlVS8trpCPmrFhWNktjtFT2NtRLM
wmvVsb+kSK0YVBpBLjXwVPntjdyfIjs/LvCLPGt2rq1a3YmB9wlbr3O98JsIbM1pIIrKa0eZDjPq
Rt9SGRwJA/Fr1Z/qXLQ+OGxBSa4OXiozLOuadXZHBPLL9/2Pls50iVOntYgS02tk3qI8XJ4kKACe
3IViHSe0nllD9VUUnnGd00DqMkvFzJO3VtUvsgQlDFchcVsWpe7ZizX5coLMAI4u7H/8ChiJ5JVX
SDwR0SgTb9SQqaDBSJJcofDvI9Hl+6WD0wgzHQZY3TyT8PvMtFemIWbLx/nC9qe5fLCA51wNVOo+
Wx8kIhz4tZMaSCiwffbUp8zk7SlX3vLAKSBzMa5VNs99zElRha+6GX8UxtjsRd6m7JsA298/u4RM
jdQH06neuobZEgVNL2d+tmRvkKNlmrCi9duIEhd3gWoTj9T03ahty3h+CpP0A6wcuUAoKwdnGE81
pHJGUizZvAQHEXF+xH3ySHbE4HJ6np12PGlo6YKl4Viy9fQFvuZz0xfqobNjEGZpeapaqksAe3Zr
w549bexrwHmMbJtN6RCeg75KKmevTZfm5GB3sEnkWXbHQU28abDPWqVdgD9TF/Lwg1OUL7WUPqY1
8qco5l2A3hb5Vs+j1cNac7GvSJioZbqPVv+sRBF+EUvZPWg4ogdql6LTlniWKsfB1LfPeT1mh1FJ
3yuABQxRO9UbexQNIwKaQw5rfRep+hSQEqJcKfEND60J/K1Fv4xa5mwNDC32FtYyEfwKb1y9oafQ
vIocTGyCSuCOEu9L21HxD+XDoou7ycheJi7LwwsVwpSRvEXzOvZUy2Naz09SZ55h1dfbVB2sXWKD
ToA7Qx+LmudiyZ3Vt4btyZa+ORF/DGS7L538hffguZx4qS3dujqF85Ui+V22SQZU1YXdO2Hirs1L
eB9OJTDy/BTl1XPYEkhXTWlz0ko6dRhCHMqm9I2TBoqzSD4kGZ5pDVWXQ7B4UaQQRpiJG0YcvUvR
euvxL/GMCqpkUqqSS8zo8zTispJEXKPCbR7mkIGJNT9NYgwPGXMPQKsivUhZxFGqRDemHEvXcZ6Z
HegNl2Bk7/kUfcxTtIGK+5717DKViPudVOViNxO26KFDa2nVOesQfDskswKdETarBrWB14ZW82A5
sOB3R6PuF2LkJknph5Ow2hqJZ6eMnIGJyZpR+uRt0KRDAcXRcwrp2hts5X2P9oDunauBdQayzbsP
Fpt5jFbcaGQ3KGcQZ9kEORub9Q7Gg0DTG9Gig2uLxtONEMbEoOhPSszdiLpV6jNW8ezrInkztFU3
IOV3Vanpvgx7qWHOT8e+8iOlCeIZfaeR8f10jWxHWXiNocN1CSp+ZyFF2jZYGEttaVtsAKtz1Cnw
6fI4vs2dckIUsFqtt9NTgqj4FTieH5O3z2t91wKJQUcdS9j/TGtkaisPuRJ3WGXLUSEHbZgXyT6Y
EJwpOYQdSCEYqDl8m0J5FXNm+OkgXgqBzpa6edtBVQjQxbyvRINyYrvKMnZ/WbKioGZwD/u6FDsD
1uVJFpa2mesGVrhOci+yo9JNB/5HrXg1LX3K3VRn75bwtjmPSCloZOWLnFrAbqpyTCxWTcfNNMtw
xkm+uhtGrg/MInbRSWWMbQYOAyAQN4Hg6Mpa8taQJ+HlBQfv1Bm4sMz8TQSewosUhvu5FT8Mktpv
5oYXFR4hA+T1fDG16F1U2Us0MoEf1hI7zgvzhFtD5bFlZT7+PMBDUzGiQbOvdqxRTpulgLGu7KEO
IKsdtstb2AAHIDeS3iKZw0yvCnAOiYWOk8e0/74ZJjryTnzYDkXMnL8cEJ4KVEQUPU9DFXa7cVKR
TIC4B/hKcuwaubMZOt5gVWekE5Wcb+vGAvW9desJyjejtOsCBsKlgKrUiUngmIrded1wEqXpxG3M
TO0AkN9tv/do/wUN67+0LFy/6+sPB8P/O4wI8bBefWf/slm96ctXWGoN7eqPf0z+rGH97eN+NKzm
J9JA4I6aa/aTsVql/mhYDYSbmOgRRIgv8vdAuR8Nq/6JOnY1C+ffE49p0uX+aFi1T4Qt4KhPAKTB
vEJV/52Glbb4j4pORKHa2vVqOocElq7yqvj8yUCvFoR8SEraPBoDw30sE6gETCkwjfSNdr1iFSc0
jdCJ3jpIQpustITP0W2eTLWqXtGUz0FXl8uGE8w4I1JY0PlRhZfaZJ4wRoTiVS9POnB40GRlv+mb
jj0+bqh8oKVh+qslu0Wj6DLkENGDM4qjMk/JNkcRsF1UQSvU6pe5XczNqGSvmlXO+wIWn4ceqN8U
A8d8YVaxLzowP0tK811h0UYsEBzgOXEuZ/RTaNyxsKgq9oVFxDfUxLaPy/7GmtfuNKLQaKlyHPLG
zlBsGs75/E2ZtYsN4po06XuBBgJjBThMKwQbyk96zK6N69jGFsuXlkksdmj1Q+/kR0m212kE/Fhz
ot5F3viCxQ+mEYJ5/2LACx9pwgKYNdiPYdHghXb2odrhQccT4GDBF98lRvYWz6js21g8MKk9wdyj
wUvoqZOBzhmAYd340zdrPUljlA1bO+b6q0ZOrzXlzT4pkvjW7lDWuGSozzehgRrFnAfKYwqT750t
0CKF02TZ28LhITV6qBynyjz3WU2Ta053Vf0id3xbm5cv+UCLoo/rYThyF9Y/IvftZZybB+jKN+HC
MFTFiY1jvSywREk5vAfp6/f2xlbkwQMGPMUgt35TxFZQRKhY7RhVWklbanIUt5AOayqKjZXP0wGZ
cMKznyBpzp2S+aJH5QCxhspxFddNicwxw+NRHWqlSY4515qBwWiWfqwwQDav19jnL44DlciJFGwU
ZHH3vf9I0rjf5GVbvVSpQ3cE1c6tF005IucSu9E29PO8vjqT1p7IwJNcRwz98TsWb0HsYIS2UM24
rVWo9zml1RsBR/UlWfrnClNPNeltf3HgDtbJW4VxJT0cWk4IwedqKl/asHmAhV54Wlo+tFxtWnOa
ysUdqrjV7mqCYdhIWZCqxZvVZ+9z2gu4HjnWTbqGw5HWTodS5PpGXzEOJ+YQK2LpEDdUy3giuSoK
ah9u17sqDGpY5UJ5Um6NQjAaTyiDsoyTDgA9OQuZ1kCoRu7BnzOe+iSlKCWffnLDjHMznfM7tTF2
3SStmrTyoZlZZ4j2PoxZQdtpT4yecl67pPwwKlPCxgrvNF0lYh7HrXKbSPrMfIyurU2nDNXGeEqT
+GUxQVKYKYpdnnJrpwoWghfrCgqSbhTY2szR0VyYhQ2hYQZdtJxGg3dmMnieMpztTY7JE/eigwyA
Tuc2Udtyu7SIS52M9GXcj6JAONAW04jDc1RotuSMDzC0GhcWO102y0L7CSn/uZvYEPrZXJ0wgBhq
EcXvnXC+agnoRSglH6Gtb78XvIrV+4VO7RQNtXFHiNubpsra3iwL3c9b4CQn4gb0iHB8NeIbawec
Y22GuJPYzTvyCbaxvhN2JvsDA1r4RSojjjZ+H5LxNBXZB24Mw1OeUvOoOnWbXlNPJQmXRmB74Y1p
V277SAX3y6Eda4wVyUF8a1T51ZaH3Je0OtmWiLgONErZRgG2cvUM6CHT4SbbMzWMbQzstCXQhkhs
hJo2pV81G/WB3PQeTlRZ3ZK2sOzsKayfsZrOA9uuymMxlM1bJczeHRL6rXDooXzz3hgdjTWLLWbo
zBbnNHCsoDvPOxkVs0t9kuwkm75OTxL6Jr3/Lcrzv3kJYqIaszRw6b8sQh7iBO7ia0kR8vd//GfQ
/O+f948qBLILVYNqkfagy3+AzY01yg8XV4UAsZ9hc+0TmZgUBopCdM2vVQiBuzLdsG5iCUqCyr9T
hWAT+UsVspYyOp+nUiCtGa3rIOanKgT7EYjtZbI8SrXyWZ/VAwO0S9ooX/MiL2ietRtskFDyaTe0
SVaAiukba+khtMVTrxknZd1r0lY9DtIJ77z7cBlg30OxLcmZy4m5EwuiAjrgjRmmsBfJSxjEesKK
aN8788PcZBdnLJ9q29xb9fxiI7+gq7rObIxuYaK8cBZod87amQnxDYIhTU1aMVbvnCsOLQ+oIIME
YcIqF3AFLm0cvOaHMtoIUbTjpFpwWqyrsKQrleItHkOsnWRXQyzrbQkHuuJLUaRvpXBKaGACWYgK
uAGV71sDrgdRhUXYjST/6iUNt5FYtSvTT4zI7L1BzC+iRGkbT9kXScNetUkL9IQzgIMyPWAXQj+s
GLi5tJo/rgajkSae7BFldNXbtzp/2q5z4Uzt7qVW2qV4vI6F9dQqU+TFYM0BdqwbXQ93TsVHtQ0+
QaM+PkQZg1EUowdnDj/UUdznq8OYNOSh6zjc22mYiwCLz9pjv9nYq4uWjPMbp1Bbo/6Qhu2QFhem
EAYS0MKb5vqJv1u4DDd3s4kkZBbs+DZbitHxx6ROn6lyigBNHHSQlKTnwq6/pTmXjggh94a4AIbT
gaLwqALFangSS1s/pdHyedRCon6lWyQlN3mKzqNc6ntplL8agm3XnjjYFVUxAOGaewUCsOxA7Tau
+jh/A+m5S6LkCwQLxWvb8ltUE6zp2BvqB6IV7OLbUjSRL9s4GMAw6AjzSukwc/RdFZKxHaqCz06q
HbHneTH66E4k1jm3JIfxsPRBLM82F8tDhNMGo+224kiRkgCLrJ2OE4hbofxHVUN1nNb3IHQ7nJ4/
D3n9lCnG3rDEUy53l3DpGSiX94pg3D+K4gln0AecnCLg4uUhWZUkaE78JelyL59TmI+QED0zHgbY
L8bzYDcInMJwJ2d8T6wfHShWWPaiSUX//y1TeMKNeoNv7mVwwsCedc/S4l3Ikyeb4RuSjB2+XoGd
FiclWR9BaEPDXr1NhyawWnQi9mCgAkFVbK0aMeUYdwzC+z5ENuiAkybpF6ifWy7PnYz5Q1Xa7aBK
Oxh0O7lCS9SmX8i6fxlpRuxRPfZjfqFFAJ0aAfKk3rnWo/7VqZSvnWPsq674fmmjYV9LWfrIYv1g
4eBUSdwcfVSOuhO/kfp8xXzgZh4KXFZH/ZDL2Q4OxD1p3g9yLe0wzd7N9lru6fFbLFX3CIRfxGh/
DKV0O9a01ioCm3l5SYW5z4z5ZSyLbxOU59EAmvtpk/99xvgHu/U/3RuZaTJO5ISwfvV+pnNL8LWe
lsdyrSHCunpOFXoau8RkrYq+jhO1m2VuFoJxo659Tgs0baO5+Yur+LVPXHdoBqSGQ2NqEJi8XuVP
O3Th1GNdN43MVRRVoEG4cHFB2dVQ4yI1PyJPeUir4oXI95tqDg+CsYkaJcAd/3V5CP8vQRCWbGPd
xKn8r8//02v+Or+CPDRJ/r//5/9qs/X/bZv59f2VWmD3+iaK1x9wRPvzAP3vn/2PWoBD3VA5tx0m
1X9EJNbQpNXgfp2gW/8wmdJX2EFmsO78Pnbn+f8DkdCIzQU/IMoScyhb/3dqgTX78ucBOiZVlCFU
QzDoHfCIX7LSZidrcrWUm0czrLdGLd8UuukzWPCF3Pv85U1WVFtSbf4iVExRfn3B1y92CJ5jneEc
b/8aT2I6ilp3ndY9gt8GjcWsBFVC4mSBtI5dZIV4uNUFYl6GUx3R/kOYxUikHaHO0W1QG2xXLkqr
twd9MuGqFC/pMgdxUu1KdbhPGznI096PIEmBet6N4k0pjC10Ac+MjEuRZ1dRvcV2uzHr4qiLJWDK
dYV5enJMthTHWDCyEbQd+LEt01ZLzS8YB8WuoTtXuUNzhoSnccMxfYv1aovTFqaIqzgsedUQfOyH
xr5GRR6AW36hfXnEQ3+vIVvMk+Q95qDJYjiEzXQ/mD1c0qHC4q+xz2NuXZNmvl8/EjoH6SZcCj5a
+6yxb0cHOWiphvEGgoWP9MefMI6WMjwsTJyqe+mQqrrfQb4ITJwbSzn8OlfMesux3JVS+h7Hfbqh
PSOXcqyenTAMKm15mWbqgTaW4o2Mu7m6DBAmtMcVtoCTBgqi4RPZ6eAUNcQzRIA+5HGfbXMlEWJL
kreHqjL9Ui+OcExxjsA/KpkDTFD+wpDf+SV4YjVTW1OW4HpQeUCrX1+nn/bDuq2LfkJY+wjg48uT
gZdZu3HqOagT4zKHfepq5niLkOg6mNFN7OSBjgYVsvk54eClhXqoOmtTz9OqRGifo3x6yiFkdKLa
xpKxU8MOjxhiLRQEI4m+A3C4ALNs8QPez7WG5YbIz6VZ34lweipaqr+Yx56aRw01EY6BvjaGbk8i
ZA2Fl4zIGFpcFsA3CYRIYVau1BKlv5eN9QXHmCiJbIyW4sHLc2ObxeT4MX5Hr41xsHGsWw7sQSpe
xpUF0kPUWrtiYqy+4Ot8wHfmzMBsh3z14pjFXaFaR9jvt5E23VZ1/QBn0c9z6abO9Mc4ETu4zo9D
E23wFffmsLizWCZTrJ8ztdkwHzgN0Vfd0n2zKO4irFTpBLwcOL5WeEOUbqPlxR5f/wMv6DFewsNP
W+qfnbbyn+wDqkKklQU/TydG7pcHSyRkU5Sj2T42snOtTOeayjTEub2BQv3cyCBhowL2QBZD1aUn
hHygT+I+HLZCLyGkTbfISHGfT48J00JZRBtEXAw/1FOFn+dYVncoCK6ESvlJbh2rpd73+OnIOZov
SZlumrrefx/8g/sVU7mfKdyxyA/aqvscshO2YeEhUNmWrLfUmm+SjLkUWrkwbw4hHpVINd5CZrfj
YOoQKVMoLONTY6d+1WtcEe6VSQHHHvOJrttQYm+xHNqoVPpQAhDYDFTmEEOm9dYzehnK3Wz0p8oZ
PMBB1nAG61bsRVfiHNyeIm24LbTeT4EbClRbarPQLGALoIynwlG3UBkWr1OY5Teqy5LA/gh9QP0E
Lfc2HNekinfHtoBF6Rsmy5Xtrw3uspoKhtc0h76tdkhL7tIV3KSd2lcaOz/2y//5E9c4ZH89cajt
gdQ5biivVmfFn1cytVNhQvduH7nXp75jS4mMbTQbXquXu7qeb53R2NlhdAF+uoO7GkhptcU/1Jcm
biMvR1WKL8B6gaMnFR5QYleBVlNkbxodD1NTh+uQne0C7xvRf27tcq9q2mMdJl/XVaKybmkaNw0K
8XB29pjdnBtUuP/5j/yz30iAiEUOHRxuAmT++Bt14qUtM1u6xzi14InznaPa+zMRsngApH+xNyp/
tjcSa4ADgwVNjznGH79tQLOFIRpHqS66A/jjxnItX6Mft6KbrsaWyEJvNBhHRAQebv6o00AOlSGM
aR7K4C9++a/rmcJ1/cE2GUGGDLyxFhw/bdSakUWWNg7j40gjtKT1XiLIAtff1ZXBPA62yWCAKiPX
t42l74aq2o0dJjGGsSlYTzDmfVOY57TTzh0zSPbrQ9xbRwGIOJXlXVpGNzU7qjqUe+H0SMbEnaE6
d4nRfNaX6AbQ0CsT9bGQhnuTCFhmyv3nok/PGhPgJteODc5FURq9F0W9HSLDt+f+hIjK17LkW8up
rZrTbZvyJZRAhV0+gG7DJopwc5utuvXscH5S+G8QyFZfIrh5Ov+BK5FCJlQJyo55nLT4psKu6S8e
8vrG/FynAdOo2OgzvZJXdOjX/NdKCRkMxdxWU9J2Dae4loe/Pbr/5kifhXURt+2nt/ifTGKvSSEa
6fit7b79oY7/8Td/r+NV6xN0Vnox2yAO11xbst8ni6r+SdbhxuqkEoH1/WQWK9mf8Lx0KONhNcsk
pK0M1t8LeQnzWf5bTVY0IvS+Z6P9O5U8n/eHd4RcLji63wnUzCq5SPOX2SLs/srQISbeyLIO7wfi
n7OZkTT4k8QgLK1AiZKKEX2V2lkQMs7aL4jdP+MQqnEq9K2zKYUtQzUJYzixXXt1MjX8GLD11l2L
vMKAAKocFWuMa4JHNRzfdWkTHhL8+2rAJhXKlFMup7IXPXoCp43vhGUtO720zK8mSdPnXsL3sdD1
LKD3ztH1EATdEYKT63pzMbQcCdVENN/YMxkxehgspaOJV2PkKkIBVd0bKzK+sSsRheoC2fMnM3Y0
TVBg33Y7zouJ16Nqf/t+LW1oIWFvcMu0A3mkg8dXZ7nMBv804UZ0ERbOVjWK0j3VWcan2r2mB2HU
w4XHDFL4uGkvJ6vD3G2xrAlyYTPA/ekVfpwYAPsLYUTPWsVkUeYU8dtMQn0pUakSQrHUJwIQW8nT
02zGSKIm3wOTW7fME/V+yRrziLi9uHaFWn1JDBF+USZlgjUCRQr5pLmUxp0aVsvJ1uH3OKmieose
kTJHkFOPvXbERAFlI+hQggK6Ev+HvTPrjRtJu/RfGcz1sEBGcAXmKpO5KbVZki3JN4RdkrnvS5D8
9fNQ1T0lpV3S556bGWCAQgNdLosiGYzlfc95zniWxD2pPUNR1PeGKIO11orgrhudvPMVdsL91BBN
wqTPISDQ6/TGGlQKgDwfzC94nKNrlYoMhHYj+4qqHva/Cq7I16TSnX0LBfU6Gof2zjAC7X4I0nDv
zK13SMmo2QSeK8GZ5nRT21EApLPRK9rzV2zd5lM8JRakT2JPrkbb2mKe8B51qY+Xo4pmdnimunIK
+pxWP4Mfrd382tSR7brpZB0MXYlHWE7p9Tj2waPqU9kDMKGHG3Lu8FGrI9YI+h3VkwEQuRVdjnHi
XoCpLB+g4ekPdRRNn7Hz2tc6mJpV4/KfmKmZfhlmqpB9oGvIK5fSGHXSDdgIjc1ULuinu+7OzKbm
UCfzsJ40sg68sRk+s/5cxQl4somN2iYuRxiai9ImiwJg6QN+pX3b8j0UGM7xB6d6tzaCvHpEj8eB
NtOmC6sywus87cOvswse+UXlJDq+TSFn+Clzk16wq08vJB3ZT5nBbnuKkSgacxfvzAg5XmeRQVFD
TDuGCEh3bd66FxmB6vhfC6hKGaqpQTnFLWydaksouX7N4tlcR8LScOcjUlxEhISExWvU7tOFFFP+
Y1E3XdrdFF0E7GieAly9OztFttNiEt3HaZxeLBSlcEW00pdsIqljNWt2tlVZFybrMGsGdmFh09d+
rjflPgrbEY83n6kBRC2CqNTD9RswcGOlS6FCuSK4aMPWofdtsuAbUl3EVEfPyGh30Tb26S04qvIo
LGtaSvFjeqdHonwAqhPdRn0kPnW5ao+NHaZAG4uQMJC0+lw2QYIWJ1Ad0L+5P+Dx1RZKVHthxXG/
UHSMc+B9wJ3axpxRyYr6up+z/rxy5uKmTgdjn6GJ24fMM4cckeZ2rCQEEb22v1lYw87sKAw+ywng
dWiZqV+Q6LB/teb84igk3i7xL9M3S5VnkOrhmGSCLNu8VzsnNHitUWAVOJpGmH2BmUp7k0KETfO+
R7jYETOF08teD7aklV4Yw0OFZ3bnTF3/YCUxuG2tG3YEeYn71Kwv0X/RN9RscZsnTvKgt0l6lOyf
t0lRzYfRqvHtOxXnGy8vvb90S/9ozDDtpYP0937FtSkosSPl26PkZbIRXG721c2YwmSTKavq2NOY
uHcLk1kzpm36Y5zn/mu0PMOmrUcwTy9Pd3nOsG34+pZnHy1voQJztI81wZshxfBGZCgDzDFqrtMx
0a9HlqWLQSIwgJxk6LSFrRi51vLaxQRWRqOxfWbC4STnbBkg8zJU2mXQ9MvwiZeBFC1DylgGF2bJ
9I76HSOOykp57JdhGE4MSCaw/qw1OnUhMCQjF2XgVnGkXUw6oSZaF+/buHOuKRgnpEwzvTx5tWBi
FhUTIpxWYGEGVmsb6EedTxf23OmbAMsAkRJrBS0UO/K2oS1m0R/niw6T+NDrDqRJNMnHgnmfdo9f
2Nkx0r+m8TGZvwHqsWAXJxVQvJtEPhAjs+qqH4iItfFryGpqd3KNImadX+TRTdF8K8bPNRlMY34Q
5VUyfsd2spLZJe7VFflQxfRgIFzpYYiHRDTdewOnP44pLKowv6rzIllQp+M3imxNiB0VcXHn3Nmq
2XTxlbWEjOWsnf2A534TB2uEt4c03y6wGHHE9H4TficDidCKVfogCYLIt8P8qGX3OKFN/TqFgAMM
LM63gfenK/bTd4cho+Kr3tu60wWmZHS5BBEtbuY63oK99wk42dAfcaN7TDz+kITrlmwPayKBqljw
rDp6HLNig66Lz0UxXOYDOUzKOhtqeWTu2qSOsw6LdI2FFw3ojQUjLELoEdmLY7IhGvtgg/LGHJgK
ze+U0veVG3X3gAiqTdHzTAh2PtcWe26CFXzH5sRgO1BwsrOEWgmkstNsXubNDGPT6319gmUO5PbB
s4bzPpv9lr1WF4boJhnobmxeeJGxTcCTWfFSanu0JQeKWMgfs1IPeiH+zCbdZ9fzJGaPVE95l4/V
pm+Kz5hf9mPdHlWDx7wrz1TVW+6qCh6Mfj8W5WVmNsx2sX4ldTNcMd3c1ma/d0SxH/NbTD+Y2k3z
+9zDr57UGQ6gdUZcmYGPvTcC4MqzR4ETytW5NaviTMUigr4upmZDgIfFXE4By6qbvePmsb4KErnp
IKZdgjG/bnrCjNzpUi/HHVi082T2AAtOuJroG/aYIwgj69fAJ/CEF85t1s+cq74nREQ531rw+MJc
T+536dzpjS8oP7vyvFTbIfmzhCus0bN18GxAot4UCQbvFSp0DrLwBC2UQnl4VQBdoWuWOg2iN1/l
hOxVu0y7n5d0sHryu75A5vGpKreMMr2KD6J5pNMdoPYuzHvsz1stWBjKl63+GIJCAk6de/nRCW4t
goVGSo2pIJPnLAbB3yGQZ0Uehqs+bFa1qYM+wIQrDxwhY/kYTdcwwcV9JNx1ODiHLISTGh/IDlpB
eFt1PV8JX0pC4aO7n73NaEtk9N2qM65IQNn0tb12micnPJjZhfw8GddoUVbNtwbVtJU8oZmZn6mG
EQuxxka6LobzVvhCXGcCz019yRdotd2+9LCDHUV8NaCmleqWOK4V2829SG7cPD2Xeub30L8TiQW1
FqtF+w+tDGvoZrZ8NiIm6AIL9pyMm61Ue8fZgLQ7SOiWg4PCTwAENLYNu8+5bjeOvK+yS9PKd3r/
o5tL/pB4rvJrSPV+pnFbkhygGrWWsEWLod243SdCv/2BYRJqYPOWAIT6zIXMZ5EuCJEyCu+s5toL
p2NiPDQNahsZYqH5UWXzOsrY9yYHAHabbuix9qRfZDMjFN4QUeYbWfQJPPImhh/3FEKEC9EiLjpC
Y194l/C4y+yuCDmpVPsmXLYrxipyq3udEiqCgS6mZMuWXBv2ygba7pw746Pxkl6lHSbd3S84NCPc
EwIKr/qHCRPb6baVfuiKeiOib3WCoA8XpvVBgYXD4c9LK+c80xGu66CMdk/KPYgHqlAaZXYcy4CB
lDQK67vrMpBir6arTiz4VNEq6IqrxpxywBuOPnyFveixnxk5ecj8oiNd4qzqYjYXZZAh04cykX7B
GO7ttJdNAXqlAiwUOwX8QpCoWzs56vnEdwd/lMa+UV51UNv2XdGaZ5HSgfWDPWN3lUy7ZgDqURJP
d6zQKflpmHxijv4CC4wxsuyKo5gR1m1jxzvWPa2faDqb9JsqO8ZtfHDjgCMIABmZPjvl97LalHKT
DvBv09mH3+D4PYvEGWKL8yICWBcOwT5AKLUCb7SX+bQdRLTPKsKm2hmOpQ2CaCVAvF7qaZNv5+rO
8aZVSL1cv9Dy/sImmwoFinxImk+aghQeNSti9FY0rH0DjlZ+E075kcPts6DkKKE0hLTuqTFbVb9J
OSV6CMmiu55mUX1MlXMpmhBXJLSpdvB7LJX2LLW9ls0Hm8Cy7VB87ng7DnK7TTeduQFthvZpjlmO
tWviD/KoO5RW8KlwPnPiAa5pbAQYvH6wd3ne7HMdhG3dHWfXuTVQhmQzroyoXdnJXUk+wDAHX6Oy
Osrxxqh/2PMX4sTWqYcQFRgDcAr9gzqnQc3j7TYPHQ1VDYnLl8rHT+1D4O9N1uDpOCaOYuswg2Wt
MgqN/Vf2QvNFCiZjNxdjvFFtWLHi02gQZaNvw4oN4Mv++bfKV3dlzj//c/k7/1vz/uIn/vv//WOX
+s3f2T2Xl9/y5/b0R735yf93qOmtd1Vs66lq+vZ1WWv57/+qaElk7y4x7rRa8VFbFLD+XdGS4o+/
2sFkHJm03ty/zd3S+sP2aK/ysik3s83nL/2roLX8PKqUWLGpkTmG7v1WZ1os5aq/jxC0sDgIuSbZ
4qYh0Kp5J+UsktYHow3QnufDDGwu81RtcNBN2UoTy9vfNtYw4HhqjHOvMoPvKspZHUrTaL6PCU0f
UGmtoJFnVp+BISiWSM3tvgH3qx4oDTHD173hwGtKOspIzhBHxRZY2mxu3z/WnUSJcxco92hw87wI
D3IW48Prg1BTOarUG81YWwaRN03ckMfYothOMO4ynYU0njlFJ/3j718Wc7Pt8D/SpM/y9rLeWFmF
BEWHHQ6OsUkUTzpjo8qv5nE+q3AJq4ZK4PvXXA6ob18Y6oZX11wmi1dnvnFUmqy65Zr6eDCCyqJB
Do+trsXX9y+E6eLnK/E0MfxTi2XcnqgW9IadvFYlqJUMSccuLylk+bh5lhjfYtDuuskzjznnu2lV
YjvGcwtAb8Si32zGOLSPGnivPfgCAjHwmRJWXkXSK1cq7tMDjGHjm24RMboa5dz3OOu98rqSL5HZ
BgfKv+atfzwrU73/+W4MW7LjQSVioDxaFvxXz83oC1OQMDgTtYd/H4Qlwom1ChBgeLTRxo1pRRxW
gqLHdujksuEYQALVgzdXTrxTyiLAQQ3GBcTsWW0bo+dU3SGZeI5gQi9hALV76xaGwcBztIATVG+W
/QpNk0bwxst9gkcxvnHgSQ9dWi0Jfz1sLsAxYIhgR/Ko1PLQvFDNzSbgSZoFbE3qXsvzbZdHHS8P
vU6nEGf+y7tQmqo3aFgCw7dNl100ZlOE9YgGzecpWVhWM/NHeWZJlzCdcuzH2nd7XPjGDBbfHAHL
0HeNOZxEiB9nCHKe/EF044wbMjc64mJwm4YrcL8m2c5yCEZ068pMztuoIXVhppfbYVtbqECyBtSM
cAMsEI9lFsYGYW7Ey51kF/ipAC99O3n9WR0iU4XGLYYzVSTB2rBnms4F0rMKOlg+3hcoAJdQG5HT
yg37m4gYn7uJuOTHmnRE/Twy6BBd66GniOMKsvwmJzboQOF0goE4t2p+smaIVRtKBTEHNccbqYOm
eQ1DXhGsuXGHdropsbigA7UnFu2YDHaiDrJUgs82E+DaU2fmEH06HJnrvm8QK7hhmx2QCBTmKg+x
CwLqE/O2jcdJbNsCG6EV2QrMNxlcOIRdhxBfpVnqTgRTcyb0OM93/C2Gie2gel9joCITYpqt9ta2
tXDEAhKKH1EwemrFfCyfS8AxBkpFIWvKBEP/jXQVtnZGqUwovrzoLKxzDHRJqYOORuKUrDXa//44
DDXpJby1kYDKPJs2QVSpYJfWOrZityH/sySn+6FdJmkE8FTM7WXqtpdJXL3M58UytZetYJZ3lwk/
WKb+dlkEHFBSt/8jZ8+advS+Qe1q3qYKK3szhnrMvVEi5eCAxMX17VYH4wyY1LujtEDI2ftT02kz
Vli2s3R5HBtll8lnfSKtVgQNqgjODwcj5wpA1pOLqohWYgdKrI/PiQdmZRLiRwWJKfCgG8w0A0yL
zXkQDjcTwXI1x5n3f6ml5/pmYuZ3cnXBSgr5fEHrvJ1g/n4wcetwx+Ll5snAQM/08kysl+eTdRpq
3np5bBzavL9+h9/anv3X9l5X1XNx2zXPz93Ft+r/gQ2YobM8/bOOcPdt/vbfuJ+4er0Le/lLf2/D
bF6Ljm0RMdiLIuKvxiIbKmEQ/+gg+7fh6LzehhnYHKkSY2OwbdR1i37u39sw4w/2SwZxxoZcaKxC
/k5bUZ6utSjxqMQwlA1+QzSTy+B6tToVLSS3oAr79ZItgGZFc4rLgTM4wGw/kM54Rrx0ka3Dyju0
osDJzb+C2dNAku4HTuFRLanRpUJetINIj1btadPWUPTmEQNBPIZJl1y1ciKKLyrChumRJcevUjKQ
cKJp2lWrk9oYEHDO/FfEVrIrWqq+QWVz+u5gA1L9KagaZRMe3b82b/9/0P53lvv3Bu2BsvCb4br8
538NV5v8U1QI1tLTZiqBAfXvU4NJGxwPLTtAmtqO/SJa/pfDVnp/IFdF0Yz5Vl/+Otvgfw1XYf2B
7A1Jn8le/+Wv/c5wPdlLSZACsCTx3QhbNxav7clonVFpJbUQgJl7SvBDK+JjlLRGsIe+KL2vVkmm
KPm8NAi1D6b+k+3vy6U5GCEEQPfCefhkli1qDK2pGegbE4OfrxXJdKdMiLX9oEfFB9c6vU3bQzeM
0oC9r+cJ21o+2lcf5ZC3hoVscPIjlatt28qnWDXkMWehfW/UXXUZAcg7fzUCrv9aL14r4395TYNr
oTEQFI1PHi2keOphuTP5rkmSnyPH+lnrovAet692mdbVjd245gfXXH7mq5VLLvcpHMOgX0TJC1HR
2/u0+s7RW1jWGP1DYP1Bl8irlLh1sdKKMSNLJyw/vX+Xv7oiR140G8x5yNNO3qLC+9xkUTn5lqpp
mOl1crQdipx6LdUXXWv73W9fz0MmhaqV2RX53cn1WnLD3dmgLN1IdKtDunZpVl/S3owPwAbV+v2r
/eId4iigTiMWf4GlL6fVV+Omab02jkcxIbSqCYcdpytDyy5i4vEgQFh76Ua371/wbVPTWV6gxxhd
dDEeUvXTcyiMWBBFUzpBTLA/t0PinVlQ5z94hr+6iK07i0GOhiMe/rd3JbQRTl1LqXEOjAIjpypp
L82l6x7ev5mfn57DmEDHQ/UDrc9P5v20qnVbGpMfqobaot3kQ3wl7VKE215DBLRBexpxGktaEgo+
OCaeXptplc2bs2AK0AxhFzi5xzwBNRI1sz8MQOKHsOo+G9FAHGlrwPgi+eJsLnjQH8wzp092ueoC
6jNNln9e38l4mdM5cKIwmv14JGHDh7W7wMRdg1Tc9x/tTxdiJmPuptZP2DU3elKv6DS7KSPHmv3O
SegQRPgRRa7XH9gOfnUVz0KfKJGxM/pPpjAH1UWmWZHOftyYvqb4ofB7hZFh/+ZnBi+R+hX3QgOe
w8fpZzbUNsTckjh4C2b7k8mcutHJErnS7bw/FqwkZL8QTPfBy3pZYV7PltRhpbXI5JdKgg6Z8e0Y
ITklIzctHXxb7NAlEXNHEXzc2cTrtIjcVeLRe+53Om2099/eT4OTLDjen8WZBzML38jbC5v91GpY
ESa/dmR4jrIIqYpbTsDhisHchOB50OBD8bt+/7KnKy4yCcR1BqCml5z207MWgTwD7Vf664HbTLi/
G5DBELaDqR7XWUGi6V9e6H8s1fw0fLgeClthOsQrosM8WY1QESq9DjTdD5va8HH6lfvAS5MPPoXT
FQgRL70dx6AeROaXjtf3zRztDAbfNAp4YqUm6zjGDk1EUmp3UKMWVnA8f7Di/fQUuR5wE/hr+Cvw
LJ9841pjltjdItcnULBdeGNjCLCQvOZV3LFcfDBUfnqGXI2tIaTXZaNmnJbuerKjuxjfnd8CDjmQ
V4ghIxqb42+OjOUqgmfHXEnN4rTqWqELsTSaJD5HF+dP6H3lnyZSC/BEVCD8/+RaktMbtV5HipP3
hciOYmtmO/5AzOSmVm18QZk8xqgxTh8M+F8+PGyJuLcpe3qc7N4MjdBBg2LPPDwRJtXRTc12PTt5
+7uz5PLw+KgM9l6LH128vYpoLU+RPbTQ8obybiD15ywPk+KDV/SrYf76Kif3Yueybhdxpp9DxDlS
fJuuJ9lH/hwByE+1KPv8/ms6dZwt4nhui6MnLQpJMf7kPTWaGeDS4OE1dqc+V1US3yqcusc0ngA5
ED+24k/F1k1b/QxFPWaDocfHK3pFmjriRZCEH7hfliu+ma+X34h9GMaXZegYJ4teBDqPFCRGDqjN
fKsZRnOel4azbWEHrsE7PsF/EV/efwzL1/zTNS1Kbpy46K6cqsz6vJhBxRkOzBUB50NZ887LtHyX
Ob32Bas6QRm9giE6Ovv3L/yraca20LCjhBaCBePtqIqaYHI0kHAUZAe5N+jfb+IeIXEW684Hp4Zl
Hv75Hv++1Mk87ZIhH6uZe+wjNZ5HkXEj+jiFiWpV9HXzvdvq822NtmxLOGD5wUv95TdKc2IR9Nm4
NE8uXnqtpBHCS20SRXkeksFuIqP3P5l0/r7KaUkPR4IdKcLF/FkO4xF1XbIqEHbRfjWbDzYzv7yh
ZcpmRqDgtFAzXp8ZsllpNTsnXpzwBhLLnfKrg8L79v3h8ctxaVtLFxkzmDw9KGgUj60w4bGNll2c
eXJ2zogTDe9B2JvfSjLdzjjPWzu3NsUHj/LXVybRwjZs5ohTPUXkFrrKBVfOVGoAjCHZZw/BV9uS
3BWdjbXZ+DaRy1vVDOmf79/0rx4tW142iXwSmHlPDi5zrNOE0QYuLWPndi7M8izGHfbBzPerL+/1
VU6mmclplS7b2fE1Uoa2VNfMdU0c8BayQ3/5f3ZDJ0tHh1AKFyNfXuEM7SGpk2DbdgiA37/Kr5YO
GpuLtQrOGyXttyPSIQu6rAQ3RGgmSZCCkLoW6Ytv0MYl+8WFafv+BX/5BF9d8GTp0GWjW10sHLTX
WfZnYaG1AYEUf2lVL/+Dr43yFdqeRQeMeeTtvdVuaJKxwLI4NI3802mG6dCosftgif/VDVFNoYGv
s8qbi/P89TddtyDVQotvOjXJFOS4GxxF5eXbkre3+f1n5wpJSBYHc6yeJ0OiifQwqsrExRqJ8DTO
kTI6NKz2fRB1H+xkf/U5US5HioIgmdPdybigRzY3HAoImMLIs9arutrQxv2X0OS/fgpg1YafwpJN
gwcr/skNuR6wR0Q+tJJocUOAcqtzApr6w/uP7df38vdV5Ns3NKUt5xiNNzQ1CbN8CPghxvfyH10F
lADlRKCM1uk4CFw9HgfmvrImZaidRrEyUhS/v38vns4B0aV0SIPjZAVJh4BYCeDOPidlc+WBA2Vu
lx9VZ5bf9WTVp+jKqgt5yaKhcnIVYn36PlGV4XtJ4lWrBsP1iFTRarZWEITeB9/pz1dbikAIljhy
07z3TqaEGQV7nwb0QvF46fEWW55NjlqidO2gl1ZbfLCl+Xk4gBagaE+TCInACz/z9QdL6CCML4wQ
vtbkZDhPToPd3JUfTKy/uCnLQMKDGIhHyEr8dtC1hMaS3KAL+I5LOHTtVJLU+CaEYlS7aZr+9rgA
ZCGpU1BMwxF8Wqwf8potBR14Uj9164kCF7LdqRjVR+WYl9/77dCwF4s5QidwE9SxTvaeFbShqQLL
5c8DWMTvQVHbtbMxHE2fDlD6OpKI3daUKSwsQM87fZCqWQ+5IDszEQFnCc4C/MkNRW8Rb0sO54QQ
GSnxk+igvWTNnxkFInbdicQmaElfWw+D0cjd+9/Rz68HPY+rO2wUWPh+OjtDfwZV1kjOC+gBna3j
WAPRS9JEGj+mRXnz/tVOV1nX4HRCURU5BIgOGj5vBwNvbObcY2E/oOUPZzLX0kcI42Xmh/w9zydb
LUh+86vimp5wFw8xkFhqScsTeFWf7tswJm/d9HyvnT33iKsZGWYHJT7x0x54/Afj/fSrok+/dDQl
uVC4avHcvL2c5cVj7aUqoKBDyjLiVNt8bOxBfDDL/vwkF/nXolbiOdKuPbmM5oIRK7uI1PbMqRPf
zirnecoTsQqtoPpqpb3xm3ZhPAiAYZZ/WOOpSXgnHzKVYEWtWAR8yKrZV22RHCpFhNn7I2T5fHhC
r78sjnP8eGyxrIjUVF/Eyq9eWNuotqALVG4UKuz0W6bbWo0ngM3LTSwQvWzDWh+RFIHoeIgSwjWi
XqRXWZO7V+FAyttKi2YZr4gvKDRiOKLulpTV4BtCGRBzjdblK2bD8mFOQ/RHBnrt0twD3YPZaCaB
BI2We8GlkbMzt+1cXbPRJei4o/LyJZrrboNiKLkVrt7ekC9YF6vZiJrwiMxqsZlYaeOP7K2i/YRL
CaGsYUyXBdlx6KfsOL+zul7tZBCbBx0NFfYWJ7HuSX5pdllQL/m/9XMltJiYgh4wYxNExlOe1Mjt
ADN+NSavPVatk10rQBP0q7Da3skeq4sji94P+E2wJCLHMq3pe4otP1715tTdjqCdQKwNUyH8MSmM
YDXURPSSSmYSHjeFbgjAIFV2uNHnHOZaNQ/APTO3Ipa8M8kNVbl7hPeWY5uRDmoyMllWtdXNl3lb
kuJmYbrVhrYSq6mp9YWxq2MEHHqU+hhzAekRZYvc3cz1ZGO2pBDHWtBeTHjdk7VHdOSjg63vS2JS
EUEKRYCGRQIDcHqv32pRJJ9NMWAgoG8f5cQQIo5vygqfTii6fRKx3/3SVY4WIgqylidVhCGcuUSp
aI0IagZ3QqiVuw3snIBXN44s517KTOE38Wr9iypN50FFCyu+1AzikytCNr9lSYEzP22L8EdGWtUR
CVjY32lGVqK5aVDAEkhZlrQYw5XttraBYLqv1HM+O5FxTVZcW/iyEfaVMxlecMaPJTa+JeiAgsEI
dXlL/4r2WKKI4LqoZS+GzZQ11T4Icdhs6qzDjCJLVJYiDwz7GOp5MpwBuh2qq5pJx9o5uRXrT0Of
kxRdeLVzT76qdtYQNxtvejfM7wU5zwaZXv5U9u2DmISTL9gfp4c6k1RyExKLgBlhAJg6G11KOF8/
I8TIImONei29UJpY4kySxiR2I+umTw0gAhzdemUrn6InCrO6iEPUXIXKy3HdxdMUYv+wFQjXVWLX
VjkgxjdeXKvmVB3Mao7ybRF72SVxbalOaMHYqrWq2+qyw1g8roE7YAKqQeBlPoH2XbouWXeniwSg
v8xvSo4x1FrGMEjHzxJwD9+RquAoJxnOeoK16ym6YYHEjSyEmgkU9gCy3tgI5PiyFaLPMPbBFg8l
TrhEy4HxA+rrCT+vRLcerRCiyty5KEy91MGdTtxy+6VWbu2SWuNp4VfQKYXcOxi9nK2dhJp2Vrpd
e0VmibdoDFvVkt8UTnpEy7PKg3Wsx/RMBiwDg++VTkm+OVl7/GB0csHWAYvobGw3nDQfkRVauDit
PZhUiK62Jt9q7yu9SMotCQbVtTvwJW2jMZuvQ292Cz+wh4I+0zhx1JJ1aD/lAVTHteagS8P8E0hj
i+wfeYtbqwCmLyzJYiN1aPy+q2vC3UQtcU5aqEEt1KQ3yY0TJ6FBzsgYXcVVUswrtykqFJy6uLLG
gCzYHqze5JdGa9qY2mjLR8YcS99VikhpEZJL5MZG+BQSjwwluhUzIGWQiXhiGNYeItpEeb7TBPN3
ReKhXFeFOzwOpBk7OzOBd8R01obf7BZ1JlkQoU67NULngCURDzYUpTS6txuNIHlYwErb0OLX4i0G
4nGn0C5Gayzp0lx1Y2ljtp/1GnOOrKfj1BHnQVQlXSqybmU6bCq9lSBD8KyIcVN0uKL82Ca4+OAo
Q0FF9yQ1WsZAbpzpJTHGWz2PnfN0iidv7UGNUZvec0aCAswRG1ZYe/GOyIFxxmq1ZMvgFp9+6Igl
osPgVqTND1Fon3tpzJI1WBWppdIdjWtRV1O8Npq5xcXaRc6P3ki9S7ZO0txHcW892nY362eya2aa
XmPiJXuzQnK5JqqVeaRMTOO5UvEwb8zcAuOUk9KyrtRUlitzCh1nOzrGYgDrMNURN59W+46l4xOC
V8ECQWIiuO05k2plBY4XrDuYxecBfZsnjfhxe5UbSpnEHXU4QkJINyQXlpMkE6FfyAte1IXoRGvd
2BizwR1Uchoa8jST1lwBcs+SXTTAD4zKJLG2Ua3l+rpW5fgEuoo5yLWnNvL7zGm6rUlQZeIX4aic
dZU7cMVpEEG51gXMnRUpNexHW0bDV8lPFOgLAryZaMRkt4maVnvUG1N+VVlMFXjIczw3RG9iWOra
NN0ZNJgBEDnQp416XEZUrhxvpWNyPideOMTeVDXBc62ZY7pyLLXkrjemBdzUjrp2m1LoEMBj4/7K
NeDNEO+kUcugckeGpjmZmbsOqMy66yIKRxisUC0+d/GMJ77JZZqyKqu631qmGr/PsJfzS1tE/edg
JjZkC9hcfTUdsGppl+l4Q0mrLUknD/NnrWduXFddF3mfSluRIO7GGmZ5Y2qBc/Y5pO01IPHIxe8Z
sb4NWs0LJElGSTgCqUNSKlCuAcdQUhe7qZxjbIk8bJA46cQtKiOsSE4bM31esLL2n5Y7SnmsnRK3
VVUUi4NXurN3FulThOlRZW655hOLiegYtZ6QErztWDsHiUuocUIJOyc1yssIjINYpVQYPLYQcUhE
CYKvad9M0GOJDsyNNRHZTf8gAmb6w1ClRuLDarfEN3JPE0yjpmjTy7KYadivSnBo0wYVuCr8KMxk
/WmuyQrqN7ItI8j5Io7LJ/DmdkD50Yn7bGcqe5jbz5wps7m8VE7Xa6SR9fockjVeh2ZSfEIxDflj
O1hdExgbrKiq4lSvGYQZ2NAqLHxaPL+y3+hgvWyCX23NbrOF1zfET3EWifTBQc5NymbXWoqpiA2b
yZfWlMW2yu1pgkwfNwGA7bQlBTnMuyVNLkvOJL+AvUzxhCYHrZk9M1934YbMqaonlSaaEY/nlKFW
g1eXYkW6bvQMM4io0FKM9a0O4URuTWu2dgWdhmwb0eDEKtrzb6DLOuIip63DojrwQleSiS9cFxUb
oYvGFAnIljxsHk1+NnyKqNJ2sib1lRTrrit9t2FTuoIJl7qbIB/VpyzpTPs4qlR7GIj3ardm6JBy
RjTTrDYqRyLtbQkIGBv6SWF3W8o86dHU58m0zjW3H7bZnIRnelgbxaEvK7CnTYOhzGfNqNz7rNSg
1ValE38b0ALOayPtWP1mnF5kU0AckWvVUx1dq3lyb8cM7yMs3gQze4SjPtiGI8SGtRSB269kXBjJ
xhWDdxPWU30pKjuxjlqsYR4rI5BK9ByjR/T08jFJijK6S6oC95gZzclVhLePO6jj7qyZlOqJyHKB
tWheBt4/p9n16GSjyNekT0G6awyjJMupd81iq5uNe11MbfbDSPPJwRPQ9uREOCjcmQeFEr6ZOONN
5lTFd2ZEcZcXxtStLRE04W4muhuWljRsGq6zrdZFQTDMorIwd3kq+qdJa0uswpFLeTOopmo/4SYK
Nujgsh9eyboPNYqYiCXHfLgezdRdkqGN4DkRdsfZpbLZutfTnD6PLsvZBspVc64P81Sse02wMhN6
1nKGC4zmrCgitoVQRpxqC8OY3XZKvciXRiIxJHuyMjcpR57F8p0OD+Vs3cMlrtZ6FgLQkc2mzZcb
N+2uJad5wptbV+lKBYqfHGTDFdGM8VXj9k8YeGKfYlNyMYYFNxBDxQoxtwdlex3xrd9VaoTXH1ui
P0R2X/iu09dbG9tkw3zkGgA2u7ndTdT/tzRVtG2SLnxoWc//i73z2JIbyZLov/QedaDFYmYBhE7B
1Exy44cqIRwOrb9+LsDqbpI91XVq14ve1IJFkRkZ4fBnz+ya+tznQ/0+0+zHiUGI4uWO21FYYeX0
wpli2iMZgWKX6e2yI+FD7DpxyZujc7n6jvs4s8yQuhiKM/GgRl8n25OBN/aFdl4yP9mN82Q82Xo8
XQPYAX3Rzf6Nn3j1AQ5S8BKwgLwKuCNErVdMc9jro/ZE7572QdmyeCQ9rx1Ss7GfGnMc7gdfmVko
gvRjQayMIXQh0BJO1FmY64+t2VWLv1wS7vcgIuGCcmB57+HKjY8KZEckIGmuIeg8KuqGS5VGGMJ1
1NMyFSejrxSGlW65NgcgdGPDJ5u0/bxEg060javPmm/L7Pdpnacno1QZXcbttNfgCYBUrovIEZN/
QzojLXlvmnQzaoJvq5TzY+vxPEzq3r6MVNOfExRsQJT6dbfkV15hHzuPRgQ8ql0I0LDkUYjUF7h5
H0oi+SHOBfO9zoh98spJHstyMj/QnEKfepNnL0UBFIauaegUSwLwvZn8q2kWxTOEnIKvXaY7SSPV
lbCDi8Y25o3uzvo8DulroOzk1tI1RTu2TsNxmtManTva+0S36uuZ3s4nmkC6h1nrZvcw2CJnYh1N
/QSFp9vrvBWtZbAOlvQ+DIyb4TLrZ9ZM5fumR9Zd8iLbm4T7wnkAh8AQCsBmDPTgQ1qvVZ/2BNs9
aQNKDFVD9TP0t908lukZw557lbdqeaNd2jrJOudKLc10FzBGL6P+0aVr4wEWpjiZcadd0amRnlIQ
W2WYaPSgAmy/KzunvbNzI32iQgLQ+tDLm2SatDO6xHSavYqzbJi/gbppD7S3GqGTuf0repTaV71c
MQmt/AJQabmUrB2vc6f8VHD3WosRvTCrbHvXDnN6Naoi/aTFqnzC9mteCq1p97VAcQhn1+U19snw
21U9HDKulHkkbA1Wt4PqdMgY6gG8ZgKI53AP0yG4sgdsr5HtFqSxAU0d00KO1Ie5A+BfFrMXvSi0
C+76y5CP4mzTAnbV01piC0u7W3yDRpzWrq4cPdF5Py5T+d5NKu8WO84DB4b3TWU2zwY3tu7gb711
dvu+53v4xPhBhZty8vLjBLKIak8/c/eOzNpHc1HdJV9Ik1v6eJcXPW3qFKXyA62BJZKNsO6wY3Dt
srvxA31kBIsWJmCoUCmZJotJhOeSZdDaXeGEDhn0QfpLW4HCsGZQK5jYfUKJAC7XLrLOXcvtjIWM
eM0jO50kuJMybabm2OjtMEXc3wh3FSUAQOEbD0Nc6tQwppBeo6BAVdj1NH/MoV3nGrAPtIeHaVw7
UwC7m1duiXAbVqNtvVagGEH2x675GUc2TBQK2sSBnhDCW0vvZrdTHFAHijwEw9+v4zHe1fy0sqji
iCgiK1/ZoPZY+V8MjljJR8+FYBz0Zn7Mh0lg0gLny3TZQppCailcKo3tAkl2TFB7kkBT1MPyHqpD
CXufGhsK1dOD02SGDFXeUDGTVlZvnGXhj320OLx4IfgxjScxXKuYJNlawOdWuXdHDa3rR/VCP2co
fWuGIG/OCXlFVwB31GLrfanFRgk3zXDheGVm14W+7ow3VMPDiMgMFXxtSq397HZdR+8uCB6ChXYc
7wZO7S+Flvpyx7NNWYeuCWremHjtYmoHPLOl6KG0n4tK42jDU5nK3aj5QBmBipXVTY+MMkeyo+eV
HpsG5bid8zrbZ63bPoICo0kmwI/hhTx9O94K7O0+5eac2WwiG88KOwrYBf7ZzkEQgyiNDmUAXrrv
ZlvcdC0tsPQpkmOkBikbbwMIXhpnetwjOLl19ex1M7pxsbTive1IGBx6M6fxDoJT99Y3kvRbqYbq
Uwm/QJ0nUjv4vOmX9m40ax2aZ6/z6dYqRYmb2IZPEJrFzJWy5+oPL5T6pQ/V4PM9qBnVNBhQjkJO
Wl49M65scnCELefInKqqBtgr/ZuhyP2HpR6g9KhMUPKYuc087byJWXzn2ammn+uBOzaGg2aESyfZ
VMzURGQHox84IlOKxEhiIjh6x6DwXTKCeaOrY6lTVTEL54PlKDPZO3mcyf2IDNvhR87nOprhZC6n
XsVdt885t1/c2hLf4ownTzS7dfHg01yfXJtc6ogNrZsaNJ/c/1qxmhz2sdcBGFniRDyUYvC9SKNe
c0H0w61DcaslaFdm3HrOB4GSzRswY+zzaYbc4/Qqq1BDKKY1MpbAfuzObvh0mrMlD74Ihhsghwxk
wdAiIFW+AoOX6gVWShMByY/aCqI0lHOvN59KX+vjtyyTstv3uTLbs4HodkPpVtU/6ksJl1sr+Ugx
htS4Yfdwr80EiI8+UndW0JaxIzfPA0S3BsfZpUvlrsDVIPUjS4waOCR23xkLnDECwkxWymhWbNuM
PeS2lkX2yZiCrIjqNJnfmdPMAdi7OtwssYD12wvb6W77xCvSXWLlGu/IRBlPlNHG3rHr58HeYekD
EZhXOHQjOxbJHA4NI9mlLgx+8Ls6GauOcmEBmguYcjXZzx0bIHnf1G0BrxBjD/DchFrKhetbvnKf
oFq/1TOgt/0CJSwNwdnpVDOpqqfzuGz6+dnvci3fF5x16LWuJ5lz2FzflX2uczGmCpjy18Aca8hZ
vT3uA3fMxU09O54RIotS6ZEIl97KopI0ZYVY6U2cWVU79hQtjnDv4Pz0xK9pamMkswdn8SO1APS6
m6XRGPSSFQBOgqErmUpU0+to45bsjy7ma0bRseZ1ElasvPM0BFRsoEp02vsZeRA4x8jt8OBQukl7
hiA0pL9MmZZAop0mFgJX1D5mEygaZ+ju2hYz7p4j3xwenRZsTrPvTUvjJ6lUmrnHMhVN/ZTljq14
52jjeC9mS4/fGiqcqAzDFFZd/MnB28fBUjeP0NxNnGk0xAefywSIJMW9ZFt6FRmprTlHh81QcW65
5QY0aBluRYepo9L6NkXzK1UYUI5qlJFOjQ38qanqx1KnPbesZiOCj+++da09fZYOkxpIrmpCptPn
1s3ty1DlU35GnumC55z8IBZSqbRFAx8UCBfQPrOghlSet0brPgeTBCu+tJoXPKS5ifhjpOTsxam3
E9Cia6yaOWAOHOnsJwZp9Yp+no+QFO1WU2FNDTx37Qwam7yF+6wjTbGutJaj4RiNPJUmalEUa7XG
COmMA0QluISTyz2vYNsUIl63U0u+j0KWI3243rzXvUbzLqMQmgaLa7YqEey4AsbqRVFp1x+9ehq4
bdMpPWgPo5km8JjI81BAjvE4S+qdnqlOaVEzB+V4bIVTBncq62Zq+8ogpTmXIT+lonwAUGKxKUh3
dTU0wAUbNBsJyKXpqge2U8I8OIV0htvcNUsW8QGdjf5FCgy1S9i3hV+8qzoYo5+oqVb+45zrtXJ4
3K0s1u9r4f+mFP8GbPeHjeS/gHvPbfPpW/5zTpE/8Hus1vkNDjUMX6ym/IdYyd9zimusljMQ3A35
bPCEK17i7zlF6zdys1RjQaNn7sSn/c+cIrhe8q9Us/FVYRQkC7OhZeJv5d33jSg8mD80EcFB/Hlz
iuuPXyMtsXoOA9ITv3j/7IReTc/rGlTSKct2i5Mvr41Qzb0/mcurKHvByCOG9tvsWdULPdBzfohH
c/TuvSRpoIqXIOv2s1SomQu656FOtBaunVDOrbEO8boM1NOQ4TEM49ZZqv3EpuwFCtLRY31Y7LrB
wtjgkFjMaXbuWpwLpVaXB3ShmrPWmzE+d1Y56ddxZo3LLmauzHaTTDWD+lE/h1NZtufcy0ygq0DF
Tg47Q2032ipLaPjl8r5vtLL+ZrdW24UO3LriqrNtkvgYK2xAUwhaJtcWZZePpiXM+DwC+c33uGW7
G557ojwLjLMG+96uBz1m9R1Q4zTolzAuDL+LuoJN4jqRcsiX0oV7ZyEHyjOINh9b+ZjVnye3zyfu
+IVD1r3MDaTamI3nbsCwf5Hu0DEGzpSJRqmtA33zK9TiSCifJyR9IRByrSof7uumFkkUTzA2Mzcn
G7gUIuijqe9bMIAUFsD+HwvjpqbG6aWtCk8dqzmYPzJJeWOE6sxEny6cC6avnGurm8biEOijVd4I
q//EWrQbT7rIQBFOymnYPdm+l+zcLA3oONcLDCZZY8ksHD0rT+87NM2vgeYtD8pCvQvZAIlTHNcm
tU9W6l+XeKvZ3ZbcpCKqPCugb7PwrzjxCzfsFFWkUALToOFCkLUMKKk7m2EJdKoPJzmoZWfS38Wk
5DV8XwYXWi7wDd8q8g6Ejmhp0uAb4bqSisomNsHzZHH5dRhKx993s9Q+Ml1icsi9cj56TYcxOfd8
SUEBp2lkFYb2JeiStmGpBXj3FCAO2Md2cfzXarCrywg2mZbVeYytEGwpyPeeVorbNtNH3pl92okI
MwjVJLowtLd5tsvrvpuM+WjXyTwh+nUNa6jZCobmZHtxPpzgGJd0eJe1RXHdUgbjlZp17iFIIMRq
XqVe0yJKNrgWF7wgCywtpwj0Y7V4wj0yGvcTG84ECcw0FvRfFtTTZWCju8I3pxIaYDAXGh+aLpkv
vV7kyck0eVC1ITf0IjsZmmRz3ox+DKJEorGviMzgAetToU5jYc4LW6LFrIprC7hf+xVrerorutQ5
pbVZoN1RlrnT0bJMRrHaWCKZGfUTlRDmbZFO6XXdsZAKE29sjiSeg8OCpyoKhkD9NccoxxXRJyp7
ODd1g2TNL8cVZDjL0HBsRNxl2j385jRsg5lqTU0Y35Mh/32e/Q2f2b99njWf6p+eZutv//40s/3f
XChdqwGfumuiwhhxfodE+L9RxOjim7eIh0Jw+efDDGA9TrGVRPL9f+IC+nvoPiB0z0MH187qlfW8
v8SIcNc+yx9tQCbJPwdUBTdL3hsrs4L//4MNiPWNk4tBLzhTNIhdzcrujQuntCLonOdEpPlJlJzm
WMdqVtIVy5zk5KDFJc+smZja9AmC971n1Eo+4aVirixxTbHI5FWB+M2o74R625JsV50eZAeKqeP4
qI/tFB8CJib3QrpDeRd3aS0aimXbWPXHvlb2/AALm8+to2UBuMhCavaLPedty72aDCZLaFcZ/jHB
TfFBn5TAySBZQ6FDaIw6YptX+m12abY5Jm7WmYYBiPmmX0cdv2nzlCVQXXAUbNNQXK2TUbJNSQLe
sRvCR2d6gtTLJBWsQ1Xmula9dy23L4+DPncMXsNAvPjG6T1b3qMXMZ0BN+I5NNf0ZLmMRiky8o7U
+jhenG26U9ukl5ncjsN+mwDHbRoMYM4+pduMOGzzoiklBYvfp8heMlFa23TZrINmm8/PuXRKfALr
COpXE8uAVbTcFRDXi1Bu86q/jq72OsTmrZ350MvW2dbY5lyxzbz1Nv8yAg5I705qUK68zcgxWTwG
Zk5epuc4sRdtj1ZTP9u1kfNAXOfrYRu15TZ2V9sInm/jeLeN5tY2ps99LqY9hHjGdy5FjPJD7THW
e+uEz8PClgdnG/ynTQSI4x5BgAsQ/7RdxFayz9tGr6Mpbqvs7KxaQhNP2hJVm8QQW6vcUH2XHrRW
PPBIRpAg9oI44a86hZBg3vYAiJEv2tLqkut6LYFMNoHDW7WOyZ/nFzWzKtzXvdYtpywIEEYaNRkE
pyWGCUBeq3jC8waurK6dwLwjrYhNZuF5juSCxMeobG5SzDxMREsL6aOgAP0aD/geCGIX3hQbZ38T
dCwqAqZdbyw5b7FN9BlX/WceXe/G2kShYBOIrE0sYm0L96sYWywApkrydwC8VgvEqjL1zCj9ztjE
J5zNq+/VUXV3nDaBKrZXsardhKt5E7GwvTbqXK3aFi4IZC5rVbz8tEdcdzYhTK2amLvJY2ysAXAn
DqKZ2AS0fOjG2yxrAio3jVwmGM9R2xDNEN7YyCLCackqyFWwkwQq8Gp0VptoJ1EmPwVGTE5QbLIe
TQzIY3JV+3Rms2w/biJg/l0Q3MTBbBMKx35saWneBET1XUxcdcVgkxgtn3Vf1G7SY7/JkLgVkCT7
VZ0UJgaRXdI4yG71ZHd3Rdp3n+WqaSKuIm/q+jDecJlC9IQDjQBabWKog1/mvdwk0liucmnrVfMH
N60RUWNuXX40J657l28y6+gKDy/WEuDk0jcpVuYZsiz+LyTaYpNr3U26dTYZF40BSZdSXOTdwK6Q
eqdV9U37kdtiuonBTAMIw1YQT8XOMROuyrMNsuCEX2fC+MGo8wU2HBpzvenNqRhyLH6bDl1WreKF
3/RpoD0SmPSqWufkHsQh1TAxxuzmPtebwk0fqPXqbbq3v/Tm1byp4csqjNvCQyMfNr3cyWZV7iwS
QmWEsQZES7HK67nJTi/N/e6h3dT32IJkckSZRJV3MHqyVF/F+l5kmEFmjJhDRBIXPd+BUpfs8lXm
dzbFv9jUf3PbBNjbVoCGN95zFsvxs+kvFsraWnCXJe8KnlSpCXzeENxjrDR5xt9jUflNlcFiZrek
sWApe1W8nzv9XtIH+i7xsl0s6SCu8lg+TK5Ns21dA2QuHnK7Td/NitCTr12VTfIosI/yRDCvQL3e
iZFCkLTV7Mj1hztrXply9cWV2OpRLCtdRZz/5UmhAiEfu8ZurOr6Hl3iYjf6OYm5DgatSuPQal94
xkm+APFAa0b2LOfxpWIq2et8Ea5O1wLX9K+xPh0NZb5AsTiLNCHVAThljIX7zhDw1gLnM76KJwQ1
NyJcxE9EmNVpcJeKRbq8WdbIlmy1I8bZz6Urn1tQmZHWd5fabO1vlTEdZpTnm45E4GVisFt2PY7H
VztOp5Aahznq6Ho4u2PyVPM3GEQkYhZ2fhJHIsOcy8KE9zvtZH19ShrrltWTQUkLnkDdxrZaccox
FFIUa74z58E/WKlyBW4aGe9R/+KdMCf/Pihc8wTt2eW5kmj4AfVPFM2Ah/JKpqS2rA9xml+Jsbx0
2Iwia0hDu53f5am6zzsJvX3u4Ag2jvzaN86N1FR2tcRquvcKnihuPVFxWEp8u9Nt1qf9kxrYBRkK
cLk9Z89jkxY3/NiH0EcwvRayNUEVTuMR/jxk6hrhR+r2fYLuexwcd3aOdGwezULzTpotn2uV5wjg
PHmxqLAyzfor0xZsnVVwqm15IwJhP7Zswll/K+Pe6EGHj451PzV1ECp/LD46JtsPX9X+ndB4nCyu
PiMe8qhmrL7t/KDJQf6yHdk52BUeh7Eq3hxvLq9tvzSOckhmild096bTpvKd3rRfzQxeea0Vu3JG
bgtnTeJccsw2iBIQPwDZ37VmZmao3bY66XNcPrrVmIdyQjdQbVGE7KTSuyyehpgPVT7clnXi7apE
SZ6uHShlPx3vZEWnoJUkT81E41DVafcGV9WIlHKzT9PqveiHIczH+Euedx9ZC3OlWXMjj1qsl0+u
5lgHUUvrq2eI50xXy3NOGiEEXsL9ZWEFNUPyHO10YGrHaop3JqqTXJ7iyvpIsNmE2m5/xWEUuR4e
RVN392kQa48edtR+N+TuzplxqBiZuK5MqARTN/P1e9xZ0/Ja1qNzi58Gd4k13bSYAEN8yUF29LCq
nDs7OGsSlCoSz31ZFMt51vA75y2uKCzxB9/w8rvejc2v9Bs9iHF5nc3kLe010LXaOD+ZbEA/xh1t
i9gpnLXoJ3UASfHNF5V5rEu7Lc6wFImi7jlQTVgvLQWin4U+V/qdaZiDvDFZ3fgsyzo5OW81hl34
n6ZMberHRU3Ls+rttn1oqAbVL6ZqxsGK7ITOozeB0ItbXopm7NjGlOZS0ZlHlUxxWzd+QhwwH70B
f6GU+Fy+0FzdVem+BOQxKdy5sVXIW4wRvcW2tYYkeUF+7oFH5KbC3R36Pv6j+yyxuvoRy6U2fXCU
iilXHPGSV9bFpds1xXuoEszZT43SDBPzrKv0SV7HJIKY/X2TqE17N4CwltknUTdxrehkHMQbEEcv
VSFWXb6kFqPzRxuEQFijLCwsxFyDLdZgu9Oxtyr3IQtgYFJPI/ODW2GCZcgfCNncNlqmWc8ZwcRX
yzIrfV+YiaG/p+CDPvD9Nsr9d6plqmUc/GMA4qVsvv5Ck1v/wO8qbYDgymeDRQZMHoBbTI6/z7X2
bwGDJtlUQCg6SM2fVNqVgETojiK2der8abDlFwi8mHz4CaY4f2mwpWLvl8GWWz20IP59hhgEkF/h
HsOUBiijfRcFLFxOjql66ixKTkO2OIF3YkrMu2ik0OFst/ivDpqndlhb5obbpN1dxYs3nlvDeiFh
jhmGRtB7s+4+9GW6s4h+3xZDOj9ryrOeTK2h2QLi4XisrGw64CdericAcOgsVXcHK6a+aR3lthdr
NIJ4n0+cyntTc1VzCCo25xcvld2Kr7AUplDYcRQYuJzvNxz2fddHvlukggQEDb7fcmd1mmA+sQEg
WQDW0jCIE19jM8paZ0/rotlWYZcpkG47moimiVU1aRB88gVbl9H2rsZ6cOuryqNdbanmjA4SdKnQ
Eg57Tb1RCttaHHNwNuN49svCZOGOrTo0uqWAN8Y9lKeLlfb7QqZGtzpox8W9RX1NgNXzrKPNtOeS
9SC0psKokul+eR+LOT233WTHl3FJDb3GdM5Fn2Sxl8bnxqqCJ6ul12tko+XSJhpZ7HuuHAlqUjM0
9QGI7+Rd53XF+VZPZPpi7P7vJqzLUTaDBPF1ZWQ3dpBN/W0eVPy9mAOoekYPdD5ZFHzwPRAYy590
l7UjUsN29C1GFqv4wMEjsmD1Yajq0E6DGBIYhH4W7BpzEs9GEyfOmeY90WZIq8B1L4Ek5FahfAQ5
LlcWDl9iFwc/WZXM8a50LGg8cngTdcivbj6RFekLPzR8GNSUCWcrT9+HMnVw2qw/VEXX6LQJu4v6
tPSDgeRI/9ZARUs+W99QJRduZ5WKo2Wc8QOPKeDnaJRrlUuVOjl/o7Z86cwMiNo0LQYtmsLWP2Bs
SeO9Yq2rP5pNPkMj9mzx0vlD/Cm38azhucLvFjqpDBgpskQ+9vHooPb7M+IxEBHWkjr2lTJK9Mzn
e6vK/sp3Jx7XWt977xybrsydT7DsXRt7BBlYfrLxNHBy1TsiROlZjL795tmWckNzlbGJvuKaB9uB
RG2XleReotneNdtA9G9mq+CUb6p4IkcE8oWIJ9ZemxdrnuzgRuo+pt6chSGl2laKN3DJbNjy5TI/
NU6TsAgYZf/ZT6uO635je18Tr+0DJOxJf4X5Nj9bVWkKkNNzWWByzaS9EzBdRWTXJWUqZoGJ76af
wYkfQU2y6yD2VxRXcSPZgdTrOqTfNiPDtiXpoB8TKcE1wfbEdowbe4jBJqzLFYOVq3HQqnXnUpr2
sKAezwO7GF/vxp1oiLDygri02CxYL829ve1x2m2nU7iYf3YttTeGNNWL1qzbn8UbeLct61JIX9dD
Lv7YW1cv2Blx+08PaVHgSc9SBom9u22Y6PXqvXso41OObZollNfE7bc+oJURoLU2vaaNkg8Aq2kC
aibLOAE6xKOalMNE4IC/iMJtz5veYTkqTgOGMQgNs4GMY/aEL5qjI2zfPixiauXBMq95ajPyUfXU
qM6l/7mlkFAfPDv+74M47ebz1//5Gwrwv3sQX/Xjp7T7SWBe/8A/BGabntTv1abfZeTvz2HbpdVh
3XmyL6XMjTfzPwVm/TeDP+KCdN3ArevD++8Cs//bhjVaq+woAQby/pe2pVuH8Y85UxCSjoNOvQJ1
yEBTLfGTwDxLr8e+SRrGQPKFMoxuiASoMyI0kc60UzYEDbUK661DgDxqenecQq3S65qmx0Y3It6T
qYqKWMJB97tSQHtKE3ExQUWmNBGJWkUuNY8iVGlSgcToE5aFCC6xuKEYUKLKYUYoTvxL05cmzugb
oyVqzaiS3rV2OZHTy5rwYDIbfOMecmuM5YlUJuYEghIRGs1ATKvvfaYV8inUmFcGqVC9lJKEzFCR
evHq4oxyMGmhUTW00wjf9U9FmyfXTapsPCq2iRBlT3a6lr4vxXmEgZIwV7fNsBvpbgXNWohuL2lp
fKcv3e3SSf+WGz2deAHmQb7Bxs7u4UqkHxA/HUZq3PTDScNFTOEqf20yBeIFSryOyRgp6qXocB2h
tK4yOp9TF9dNrVmPwqUm9WvQZ5qzz+Mi9xDfocpfSGOO8SF3qZbYc7kXu3ouUwzHnlgbyJK5qW5j
bS4psBt8k6lZp3fgth8STD0u5lbOISM4EVwwFnZZiZXcF0lAFaweW92pstn93XVNbfX70cIwasWe
X5wyi7qbqa4L+7NLbg6TqNGZbwVKImd2kN0hWbkoG7zK5MZS91EYRn5NS9GA3j0tM786NPQLVL5V
kNOYqi+J7FhqFaZnvzqxOZ5yjD3rSVvdOtb8CdcsMA7FyxhanUPSxr5QBZ+/9yTrj4hLFSUOa9UV
eqnu7PuMSjjyw1wR2dCke2Oe3nV5wLTYc9sZeHLURRwFNIQMrF5JUh2zcmr+hLO2wRd//ujgRWMn
Y7HC01nOcI/+cTdjl0nAW2Tpd1WcpodVeTyaOgiEkOu3GvFzugOBRm55YW1RuUKPElyDoijckzNa
1RW5Ru++8kobsE5FSWhhYPleXzkkzWn3w3n0u0viR8Sw/Yspgi+Rr9WzNkob9oxf6bt2Nwtd5pSA
xwQY0zDLLCHvRNr6Pj/pTFLlx+aWsA7aA7F2s/3IekWfrqzKlMHeqqlckg38AGJp9tKEbCnHN7dz
47dgcggx0h130gJpP5qJ5OGSqYarkJdl5VViFu6uSIo3lwpZa/TK25IP4gHzP+vzse3lLjb94Fsw
O9l9VS3dR4VbsmZ9UcwMocKwvKhNDPGiHE37NtMiel/bfn6rXMKkVBdaVc/2ir8iyhu6UsMJIMmx
V5JVdcIAof6EomD8MrVsLyOPV/C7eFhYDq7//4d1HH033jAmVM5nMnUeStUMr33tPsskpWMxzruz
o8cyKppk3teoymRJOo/sft/eedponN0h7Z4F0tpO5sNM16KWHLy6k4dZM4c/+ZH/P18qNh2g95zs
UCit9R3xw5caDEWCzZ5E/NKY/XtUViT8rFoOZa+bWFCBqoBuIP/OR6n8s5dpJVj88slgOWoACvJW
ClLwy8sUBE3iq5kscTw57rmQxAMMthJEyObqydcG49ZSJsz7tFUH6PKYQstyoF0CJ0K5LHsMNt+E
irVre6YbDFHavEzExv8EOroRn37+Kn2esLw4+NRhp+u/bN79rJhU6Sb9LvczHicN5cd93IpHgiI8
O5aZgaLFZZcgs/YmVFLR78VgLWyv5GsQt+NpSF371YSQjExjareN0Nq94Q/q5JLzOU1e3h/jwkRr
TETyO5P2L6ke/7bQAcfUF3ShJo2T7n//sCBi/ff+8dv+M3q3SJX9cLj9izft+tvnT0X5M0R//RO/
yx4u63ze6r9LHc52j4J/zFtxBbr/IHXY1G2xUtcpYIByy2D4jyuWZbHDxwzAp4ebmwvB6S9dsVBG
fvo0oHOsdysAfy73wBX6/PMnsekGSAlKGtHkpl2zzwYZf8031w5hG3kDfZZ1a9bJD2q19mgeYKod
LZYYfqhv8ff5agPqs9QYIzym+XPajeIzwh2VbyTQjTtBH7tNgk4Di6xAuXyM1/UU9vKpDHWpyWvI
g7I4xI1akLJbA5vXrC0Ts39DyzZ/ZyZomXANUvF6IMa3vA6c5yIPsqdsKOSTKAb2CgURhcfSG9fQ
NXaia6X68UnNXXqrDf3c7bIhja/7xujcA49tkezYwIudoU065enO3Lx2zHIErMnJFDvX6ePbBHBe
FXkuZth+MHV/12hFMR2xAoEQMchh7AN7mgsG/7wkAu30FTeLeZQf4rT6mo+NzNZb0J6fIUp3zdYO
s53S0WvtOuAMNmOCRkzS1o3nEqWxEuM2d3Cr7TVy9kUkBfXxPtWKqL99Fx/MpOx2VOTQ00lKiueh
Tk82HU/OPLgRXfb6Bb9agXGQBe9HJ9djbE4c4QE3T4OdBywISwutxM+tyIiLrNvxq1hUbXx/UczA
6UaJkY+PQ+bjuWqdtTwWiZRvbmYzkJdBJjHi82neJbOhiyNkQechbYv5o+8LFRwN3bSnUBDZZNgN
inGv8pLIwtS607usR8WIAJxTCWYRDraxHub9e1usXkRzHK0PYhqDOQIOjsus9FR96tl+fMnLQR51
bqP1gaJR+aYAGX9NE7ZvlwXrhRHJQnO/8XIhDeuLRsmaXUm0L8iqZ+61GgnDoFefm7mttIOr41zY
2xOr+bDKYiTuJrVxNWcuGW9q2GRzn7aE5MNOEPjhFuKLJ91a6jdAoQhKRKc6LZKObJ9gZKjHHJt8
viMMoygZsqr60qxGtokNqH2EUYG/bTtC/tJp+odn5I9H5P/+2zP3P/E0dZno/lhDfqd+UZDX3/79
KHWC37jaApXlhOTo3PjV349V55/HqOlihXJRmg1rfYJy3vzjGDU4ih2CkNyMV7n5LyrG29Xqx6c1
/SMreQmOduABiPv1PkMZOLVSGagxQ/PXlhy6UuSBrKZu7YJpNu4wgmrdeRj8ob6hwyLAYdNPLJ8I
7oEK0SpkzFDDMPFWaQKmgq5V4jYzy0GEterJGq0bjjXcbAS4DSCifvHbjuWGFQ8VHPTAl0TzpJJI
sdiPH7ViGF70uU4cwl5lNodeYxb2zg4qbtGuXuv3Xaclr8WyOJAeEn9dn3ILmWgSjStSNGA25Qku
MR1zyN4Ji7S2mT4o0u//x96ZLMeNZVv2V8reHGnoG7OaFABv2DlJsZHECYyiRPT9vei+vhYYkVmk
U49M5agGLy1MpoyQeB1w4Dbn7L020cxTB8Mj9xxAPmnbdtrWshS72Aih1XKrU8U8Be+cRbuypbAe
jLJZFsDK3Wo+nHst33i8QpwqrCLNt32epsath1HqbBI5XWvaSxm/nzLcQGmMmnbNtGOqc3uJOxNM
sumbVNIUUtYjPQ/zMTFuBo2LDOqZ1AJO090nYN+Xg9KbrxaNG6GWMEVUzWItPtouFpHGFhlONH01
r6GiJbGkEXFYluPejgr7OmOCDCOL0pvQE+eg9qqwA7tIcdBqo+Pu+cHV1au34DcHJlb/NztYV7Oh
fJE5Q+KASXHmaPdMiF9cJqOH2hmx1kFT7AmS48hhKZnEqQ4mZPvH46Gld0wG5byjG+uO+tVunVDC
gXDplvGmftkitk2/Ry5LEgHk/ZNG+Xj38XjH50Hao6vaj9IT+xGdHtzb8WTT5y6Mcjck2GaCCh6P
p9DqsyBKo+KTS2MCObqVDLWyqTkImGux9e1QPbpWm2qXGyozCBsMYvVTOjafBsS9G4bpB9Elv+qO
CzR+/UZf3cF0FCQ9xqkTxgpkH6I12i0aD8f/+L7p+tFujkgEHYuCh2MBsDDXc3Q5+TiZY7qQyici
gITexp4shTSueDTmU9T+aXuHkVS1vhcmvRGoznr6zIZAbzY4oWo3whveWazlhWkNzEIJ2T+X04hI
EoMXcaLfMwQf+Ap0ohwrTIaNjlxIL8fIh4AZV3sEhcovD7RUeeHFBhnaclrsr+aIw3uzCMkDlDNJ
ooCpTJQGPvgmgCOLsMDpju64lN8TzWSzFCTeMpf0tLDKslesqCRvcV0VN6OhMEeIAc1imBV64+3S
vo/M60ppUZkDjrFVRCZoakqMFUPcnXEqQneJClQquMvRVwyuhdAfH9rqokqsGeuOMllBnNv0/ZXK
muNtpZU1IkcoCOVBWwBDhMKWWVVi76GkdSbhqPMklmWubmJVExlNnLQpKnrL4xydl1Qn0w3ZyEtx
iEa1se/sko5M4GL0sn7QD6gIC6DN1u4St++rM7Wuom9IOJQ+9BZMad8mSIlPC+6CayvPQRb5xDSm
4mpBwprdl16SddfG3MrhVvWcJtu7aV6nFwuZ3YPfF1VZrCyBEblZmBHppG3NPprlXizN0AJImLL8
Pk5nM/vS6qJt4sDokvSwyErRya+Z5PwDQW/FRxFu610OFOwJ9yjdLtkyoluj/mhSmFGpaf2Y86KA
QRbPow/0zBpgtGR98xOQVI6UPxOxK/d0RD3DX2w8ZRbalU5R7hRZeM4dcCmANWkq3WJbp4tnUpOk
unfXJ7I2bwYoedM9VsS42vSxO4GPKguY8ZqrzMNl0S5VvMrL2iL6xtbMsE81x+yEDxtBqx74LmDR
7BMxOhrWasca9Ec9lo4idsiYyvaJZCJnHIOYMzLFENdLQZzFxqDgGEw1PXRobd3gmUDBRm5MHodo
KobqrDAil9pZJ/t5D38GUTGyQWcHCsuwd41ZY+luplWaJvhy3V0/SBcCjaIYzkbwuWnMVQtZw22H
Vm6PKqb+Pus8k+Ei8zH2pfCqKcTsgHCj6OMo2qS5hHeXjXMjAlT+kTh1BW2iTdFQot2Y1KBH345c
rJhzFJ+rFaSjzWRYKW0uLtXbCLfXQDiMZgcmw2lMlIwTQmwlqiidS0QXSViibMl3UzVTcsNzgo+i
ShJIEXaDh/Ecwx4ia5W+47xP9MY6y0SqV1gjWu8hJcG42dKAcuIQz27WbNs2dewTu2wTcvkWuWpO
NBJ5fIEScJVMudWFng9efDlg6rFuk2TSlX1tSHXAxK9Wh36wnIb5qKlzyExRfGsOXG+AKZHFxWWd
QVakycwol4vZ7JpCgdXnGSUfebH5cvnkhcM4q/w3STlKHiaFmE+/nNDjefuJdYMZyFzo7e0w+dl6
3J7imGhp7IeyKgrK127a9iH2mqY0d+lYRVr8Sd3paFEz9VWP78Lo1FhrSMw7KuhUVRQnaZcl+FMr
89Kb1JJmXDT6xqIpnyxqLxESr/YsL2MZDkvNuoSyvT1aBtinNbxyuInUbqi2dEZL2BLjGJp6bd3P
AFC/NFgo+Xd6fIhcRd3UtABoaiTNyccr0rquHX0QTn/r9txdc1+Mo4sG39gbYjUv6zB27T2TePzD
ZKbBnQU21zt3u8j8jPt7tNaaBjUatmrq6nOw3ZfQwddrbUat2lRMcwy1dpxDUTFvFVP9hxRjRmH7
RdGESBbHYvd/tEcZkDEkzYCzvx7XsCOSn3aDh9nr4/v3/lpMQoG4c6zm7PaOQattzY6iKFNk+YlQ
ITya+smo9M7Tx6NovxmGsrFFlBO7IJtAurfbE1Y3UeHvhdM6ZXR68XTnkXkARd/mG9k4XnM/lcq4
nOjo09KdqsT6g2AG986ruh3EeZtDzd611aS6AUWW2QPuCSnx7uNPeVS3xVPMLeCoppGXjWTn+AUy
en1EhlFQfmoLZ2N5rRlYTaFtvdpjhVidVlBP07/e2v85e/8Xpq5X9/9dJfP6UTx2b7rG65//+/Ct
/4NjNydeurMuzPA1rOrvw7f6DzRTFCjJojUtph+etL9NthzGUalwGOc0RYgts9O/DuO6+Q+CENfz
xd92pj9qGx89zAa953Vkyqq0QBjn6M10TB5VrYn6sO8a80Jzyuw0VfXrVzfjN0ewd4Mwv1hUxkym
Gea14/aa5LipuJbRhWu03KkF023ftnP0Z9Mn4UX8+LWFgKqNZslxeFHm9krN/NqFsB/VMyq0twkC
8m06KOybVEX7q9D039qT+QZez9Z/DUe/n1tHSJC7fkOvZ85oihWsy1MXRiJ/lE5P/6vzmnBxZw3c
mTWCdJnTT87Xa3351Qrx95i81bzWlkM1+u2YtVhFrYbKmMVQnGdt7BFH380bXRgD4PYB+KllIJMx
55PM6uc/W5RfRncYmrAw0+b0ZLwdfZiRqpcFo3st6KVxBOZBRaUn7FDEn1zo0frPUNANGAN7F8d2
np63Q6UkLBUDrH0c1TPlCpUdVOv1XWBBIQg/fjgpB7y7q3hKceXxCOLEIVPk7WAlp4q+TyktFVjK
xqCtZUnGjBPfYNGyqw3bwO7BpU7cU8MxtDSYgQGdFJYsH4o2MlCwJ2PmZzD9oHYM0T1dhKQOuzlP
n5HmGv6Exfnb1OY1/KmJNEpanJnusqh3Bty7puYMFixN33+byab9aiKLe1C0JL2NbBpegZUvUgui
SAg11HGWReTNJ7q1ScwJu68bo+UtCWE4T1wrjQJ7icQ5Z0y78k3ZItvSAEvcW2w6nqKlk+YGfkTR
8291dhVDonvPU516SmC3/UwVvu2Jik4qOzpzMg1+6eC5F15mxAAtO+8elWf07NTxUASyaKqflKta
7WTMeiIehCjKO0rOSxECuFu9HXK5Syn13s7WbN4lXU3Lv4rsidO2o+P3i9l3fM9cbX7CxKClYWmN
mcYut8wOqT0qaJEzBwrTLBKy3mOOKzK0yH21+CHWhGdnQhEJVKgXoSVw1PkmtkY6yIAtHklwlxT6
7AT5ozXaypn0OE+FVSPmp8au4l+qo7QXQ561cqd2bfJNtbL0Vh2JfveNzrJvF2GM7HUzp/iJMJ/q
PAUv9WLMFJCM2bxshKPGJUQk1KjLkiSXgELU07LRTYk4T1EAYXQuZ372EOgQR0SQNlBiMW6hINOg
mWsN/t2AjFBahrLH7WAfNKPvJ7/0Mu8ncJD+OlVXDogKTQRzT9FRB4WQCXMDkb0MkmbJ7iO6KAj7
GhF5dIPpU/t9BgGtaXITFlI7WWe5ARV0qwGyVYmMaKZLvYfevBk0ACxqii19n9hmHcZRS+wRGp98
Lwg5/Al1H+PGNC+CXGatoGmKWW56Rtpe3xdjNj/29Mq/Kmq31EggFjxozMlw3Satsb+5VquvTJ16
wJflDPpXjt1FYGBhK7dpLWwoqZ2LxzEdfkhXGF86tenDtF6GZyF65ISj1psYZCv1WpfapwkhxxUf
phVv1W251CYtstqPPbhAwfElUlkN5xYVCoDrdnYB4d1VsQ6dZNrQuvN7yLuKtAFm3zTt02icIbIL
Wu9geedTeQkxIaQTRc+DMg1JidupL3YvE9L/7KL+C2bIq7n53S7q5lH+TP/X/+kef6SPrzdTL3/t
780UxBL+h5vbxdS8pq39czMFsYStDLVQxBz/VMn/k1ii/0OjfuPwhVO8tAyPE97fGjw6G2SeWGy0
yGNXSW75k/7wX7lGr9Znjuls2kz6FRBQ1jD3o6NkPINT6JnY/KLVamUXxeCPU2Doblh1jnUK3YjD
XYceJ9AVXR19zRDz/UL9TjsZmF08zG1l8Qwibr6J6bwZW90U2R5BXLbTk6XPEcNBwEidEbQd9pwW
yVeMtCGb29qnshz/tKq4PWEjdFctFO86V63OcGUJFQZg1H1NM151vUqVnxFbmi8AXbXtaE1ZwI3+
Tu0vC8AMYtF25UhRqK2M/qTp8vhx0gv7+xznHfUCp/jCpI2Rm21PfpLHJuZOXg0+t4fDR3OpmHTo
jJ/R66JSLrphDFtZmVcWgQVwKXozaCJjvEblAgIll7GTQv6qh11vDtIAF5yYZAEKQbeYJgfHUrGU
BHO05WKeRT0S21NwyMCL3KTLbhBM6APY/GluQqePcnFBETbd1Zx+LjIy17EhVY71TaXhNN3pxDpU
J0uUwfmkEvorSmwYy0mBzzFxiVfFk9MWd6CjUqYHzaNXArUDq+cesliUP+VtnbPMEKMhi/KeLvHs
oU4bo9Jud6674E8b2PrF4IsbVsUEK94g2+F5TCYOrJlPW7zpMdBapYTK8UvzakXCTLewK3h8YbHu
bfAeyLpTwpLVo1Ev4Jy4eRnEC6W9Q0opsE4CHm+lRoIc6zbCFjPQtcrTLhBDI1VbBtlBtJFmFAd6
RTLmyCrKB+YJumBv0ncnYys9OxisrHbP3aXXYYTbwxBtCN+wv0YECih+b7vtELYLJnA2eK73KEEy
a35t5d6Z0w2WOG9wjC6uP3XwbLbkk5Xqdpgk0RwFldpASkMvLgCmm8MX2ywHHq0SMMN3y0JHZS1R
CZFWdoP31fNy99ZlU3SwIXzJrZqI/NqxJ3f4wpalsk7GqOn6eziG9n20eNnPRK0M87Kth+ZhmvMq
3aFbp6I1pUUctDSrx2CqS+vKZVXMA9koJfJtSAnJXT86+byjxIiGbHSq8cnG1RgHOVVB6hGAV576
Nolp+zW6SM4wTy5jgLiUJVpYSu+dEnm4oHmw2N0lWh+fLfqIxRWNXF34EIH1dNNVCtJBkObjJcF+
w7QfGhqDCwdCb2ugAbluSqnfWRZFzDBK2/l7JfG0hCQeJHXQk5G1HWChAvp0hXaK6mimUEe/E53u
YNy26Rz1AYJZ7y5bjbebtp6Tk66eRxXKYxNTsI/HFvpmDAzuUXXHbtwQ8hxnfuIA5TtNsrzt97hj
E1ItoJkRghlD8cbjorbhtCj5cou8jLZlPfMsAlNvNfMSFIMUvjobzs9uqgo7UFBIxEgQuuZWomIR
Jw3idSAWskzmMMFcUuLksInI0Eh7oasAs2YjiCsfca/byWOTl+a+1sbk0nG0wdyWFUFJtBsyGDCV
Zyp9MGo6X0qEdPksbgAZQrZJzV8L5dWrRp/0Uw+hZezXcZs9Oy7o++1Y1MARhKfPElRgooL8U4q0
PoVw3JABo3Z2OGHM3ZeqxGw413F1T0Vc/wZrgr2bIAHxK40u6/ukSQEer7NhUmLuH1u/saJe8qg4
OUETIBkFjec4TjbGZBsw6FI4CnNrypgNVhMROxe3lxRxva8KE2vjj/TI3G0izPKkdhov3bqtBpGn
XEvwfjl6HjlhWbsUNbjNgUCslqxnxLNpVVTBHMEJ3VK6rsNqELTAzvDlx86J3no1RALlRSbb0xSr
hD9gDU/qnSHhvOEOJzY22tLsSRZE16VKhT5dXSzQdF176cZAwYFvnze1neGriqkYEVeFuWd8KDlE
blK9New0kLqKp38Iy6xuMrwiRKgqUXPljLqRm4OPl70dcFePLfe05yUZQR8fMMEUFchbtVJ5OtpO
71faJAwrhQ6IJl0y+dhJl+H04o6qXpxSrWG1Xc4ZVWmx+rAsauf4zSddJe9W4+duknhYaUYz3k6f
aQeWgQ66ZAaUlONC3gEPJwYFE5WMnCGMyW2RcgP40YBcZCWYIP3UyO0pv1LMJULn3Jhe2QI8haxk
0fCSfjfGU3tuZnyhaJW0B7IS5vxmdhT6OZYrZygs5IXcpK3n1AHCQmRYY2nNdqBGpeiuM2Rg8jwy
TGfcZxYNuL019f0zsqT+Vpk8MW0E+t2YD9iUv3BvUjMn+KYXARyKdg5qMtIeaL0kyy0cxLJCs+Xk
oz8ANLd2JWc85xKPftqcxabe4byaVFw9cUOnD6Mwx0W+ggIZXOAqvS52bc+Hz3zewd4O+9IdrG8D
ERoYa+bOXsSl4AC55izE6KqaDK7s1mE7ntJGbKuFNIyM6djQEzbnxjLb5XmiyvhkBjEwno+lRKPN
yRmq5E6t0sI80LCc9KtFrUojmJDq5tt2IqrjOoO5YYR6OugPcW84DRL+pfHomblZfxjRDu3dcXYv
BVfk3dPvql0mFfzqhwJZuHlaqAMrVN7lygB7xdTU6lLkGqoNd1StS7VyAJAtUsABz9aKyVOvRXEd
uGjXvhetEoNNxlZ7sAZlvrGaiDyaxGTahDSbwIA1dYCGmq/pUn/Q0i5p1knHrB8gyKbfCk2kMWxS
KCKQNOnBnpRK3KbX8COrG21GPXavZJMzq2RC5YV+ysxBC65obdKOgljzumez5qLua7esvE2dlUOC
r0i0FgIL6fbRWVc4prrLMIQvW1jWOB1E1FM8CVLeiHQKihbc42lsqtkTyjS72WAdA7WS8CzOV0M5
JfGDhBH7kNGfBhaU2XzQDHUH32lBXPOmZsubnszG0Fu3caVYTQk31BIlOQcZwLJyktO2EUivzyX4
yuWL5i4x8JsZu9lmaWvPwdnotfoDxl7UzeVsVVewdZyHrDDVdoPzSDd2khwQw6+wH3cb+mT0T1eD
Ae51rAiIEw2tTIcHmcEMZHboC2s7u54cwBdA2Q7WDA/Qs2o8u36RGcU3modscMqk7Kyd4UVLcgLA
ZqbraTcsBfbiZKXjQ0DhEo12PYtZvdcRABJbJIKlymxu2XclF9o06l+rYsoudbyLty7ujhnyu2ZY
G9HSxA96e2AXLjSWYLVmP9wnM+UqGBN01dvCNDjK5V73VcWC32D4lhKg8Gg5yqYAnJBf5lYj8ktN
syA4y7zy9ktKmsHpTKRCQNbORKQgapfTCDnQY0SA3BCgdnEf2jUePCx5aOwbYsTKPFQjiEX+nM8S
zyobfBvL/z6SCsWWDOf5M+b16a7Bkrgb1nzEPe7w5svCqzpvjbnnEU0djKU2l3AS60OxGaJUvY7o
jl6S9dH/dJKU7A5NTaUerHvHAFapavHUG6YISNfheVFG4kd8cMAqUwQVHw8y2QitB1n5EjtImaLY
3lLsNM8WCksq4Vqkofwsc3RJW6yPETRlEzpN4JRl7520g2F/q5U8O6shJIJxw1AqghziHbD+XJ0e
ra6dTd9wWmoWgv1i4mt9YZfsq6POOUe9mFwoWoSuoO47BEuYdlV45rV0rtile4/oBWrIy4JHQhAu
B3AB3g+nh4yaV8gud7hNFrK/9gtAuSt7WN1FM/ECe/Q4kod/5eVuHNFBd1Uzrz4pMdYVfk9/mUjK
WnMQ01qjhHwxSa3cjBh0a7+dmNg/6UcdVWv1VaxvUSqFrKnSw1wFda8rxDV5RHVbwSmfpoLpPV+s
+CarIuqMBXD3pLQrjEPsVK+MFLrJwsI+fvIJjgrv6ycgkwaPCKHhNqGl639/paRhsWxJ52GibEo1
OoCbNbdRP/fPr07pvynvH3dQXy7UwHj0YhFQ3xVQl2I9jIxKGVgThczQafuyCaSdehgWx1rxPZiT
aE2WibvAXorXWmtt5PcJHaxbxKxJ80ml+v11m856AHct0G6OfeyREZlSR4WZ1kj/DXOr2Ryiq2iO
rz++7t+NYtDAcQloVSkGHPVrc9LgBkCjWJzIfTnheGKy0YiqT8xJR6Vwbi7dTHJKKF5g/cHd9/Y7
tCaXw1uGvFu1OT0zjeo6yddVO99l8N3qv4pP/21X4/01OTiFaVKREEmz5iXM8tUTY7ic00U0VmyL
PF6aGYHTRo2aof/kyTzqdXNVLgxZ2NmuRaPWOO5k0DeQLDq8GxGq9GxbE9zW+NHcUcI1mmpD7TL9
rD90VOZfh6S4jw2A/gVu6VUe+/pl8LBvssDhGMfm3z93KZkJVpIMZ2oi7Vt1GcsnJv0pUFHU5588
j0e9IoS3zLUo5wzog7SNjzvTuUm8pYU+KiBLnFUz51DxPBG4xCww0eULBW2miRYc2W6ffJ/vnh5u
Ml1Eh9ts4XbS1u/h1fdZ22rj2bNJHSEvaGDg4lEoFfVgQn0smvrDx2+Etj7yrwtgXCg9OJPvE0/r
2td8O5zepE2Zai57m4HILY5nEwtDVszznTUAaAIQazmAmxLrniDCqNpZnRMdUsTo3z7+IO8eLz4H
066GukH3HH3trL6+7LlXM91QrDLIBF0fQjQXjhAaYJ04UNscbDZw20+f6d98yzbzvKFr61RIW/Dt
oGmE4iaH6EKXyrLuyxpNlRakmWfBu6jUId55sbuQlpB3XlwePr7gd9+zhcGYpiBKV/Y372Y8PFnr
GTgpiTFDd6daCy2oVHH7Z3iCHGE+Huzo7hqrYWJtlEE1sRnOO3qo5t6W6mSSJlJwPj2TcnBywq/t
70WPlYPEVh7xjwc8mpXWAVm8mGop+HKFxwM2XiYSHSJIUBOvtJeZNYTF5/P5u8uydcfhHV3LwXi4
3820JHUmjUf0osjLZtN5mRYuZp84QT3q2d5Wp88WzqMHhjo1A67DrbYltPdHD4xd4tEeogaHdGzo
DwUH1q8QoDdUTCz8a9SBgIXxon58L4+eFAZFhsOJQ0Pxyt7keEagvdHRxVnljMr4M6IEE3i1/Fno
9vTJl/abgaDPIRTmH9YU82guSOZUa/Qui4OZ18JHNzYD36DBkun5n3am1z7xGvZNA9dBfH2sLxrV
cVZTDgG4RhuyM9aLKtieht76u49v3zuJO2MhmGBbQdcUws6xmKGIbCsjcDMJGoMr0sgWdSl4jmK4
yAj0y06jxYmvYetFhwVq6uLT7BOgp6ZyiXaDWdjFBdJK+P8ff6z3N9tchWxExMMdpkNydLMrQTZn
1qeUiBeOdREcJ0hoMtt46+/+fCiDJ4cjMpuEdzebQMhkIiEyCbR2uHPkeDeU8g625t2fD8PmlbVL
01YD6tEVkZJqNiis40BoGV1frSg2YFXxLYuu+A9uHsY+zAEGTyoP0dHELXHDDKClg7EnKyZJl+iA
oYCYo/V3H1/V+1fexKS4egfxBqCJOxqKAkuRd5APiICLsj3VZt7vaZDLCWF5GUZTI76wcKQ8fTzq
0UmEd57tP4sDihEeEJBQby8Q858SwfiMA2Y4DzU3Z83DaEl56fWC5zRJxq9kSyFqcGnnIGcuP9kp
/+bpdHg+IS2j52fhOPouOSwTPEyeD+v/0OhXjlroD3Wx7g1Ku+QDfXy170fjUtECYUXwQEEfn3rK
smgklhtyA7uVHKVQ+LbF3b8xF7wfiFbfKlXBQMAquJqpXu8ytAwhHbBACp3L9PIm0Dj7j94EnKu4
1NftOHHJx3cPPP2UrkbLoLXJXk75ju7bSQ60rfjdn946m305/HKeFa7r+EEZhXBjQ2u4dX12ur7b
pZqe/ifvNg/CqmpDGMeM7RzduMKy2AG39EldM6nPqLf+LA2zOssS8fPj63m3cbDp9rMPZNfPOY1z
2NtvyAK13WWCckdmagQOk58Sfn41vxkE8gsuefba7vtBhFPOaQ22ijT5qroxraR/5o0yt398Ke56
ikdqwhQFC+DtpZRjjWSunwAJDkZ8zfpSAQOVn51p3z/Sznq/dFTBAGtoUb0dhf1tittTRL5egxUP
Ta5t2AFYYvvsgd/4Q503ExNjIIxEgchWBD/O2+Giua8iZ6ZUqtfjfFegPzlpZ0oVBcq6zcf373dX
hsiZnSSHaevdy0q65ox7n1kBIlM0hYWX1mdqzsG9blP3M3PRu0eC8gPMBeBMhoon6/isiXPHQzXj
KX4WwSBWOP9t1ISH7+NLejcKu0YTMQQTA8+D9ULme3W4UwjxHEgJJsNufdx6Kq5hM7t/fOMYhZu2
Sh1Zjlmz3n5HsskGxe5yIuA4tI97udocOKWXzhf2kmb7Sbnj3Sac0RBxMAm9PBfHu8ZJGr1rk9BN
PyNP74kuRLsA7PTLrA302zM7/oQd8bt7iEsIPQkrBfu6oxlCzTK3paXuEfRKSVmxoXdMnpvt//ib
4rqALfI0qMa7PRP8d5UkVjIXE2LJ5jO1nDgOutHUzn/TJP7dAo6xflGUilz2Z9SNLHXdCrx6JoiH
R8ib4jLTy1Zinp90UfuZW3qd//ElWe+2Moy07syATaGu4de3I/XxOBJBybtbrHP34OXTRRpF+o8S
NcJ50xtEb45jU182Hs1OPAZGgbeOWMHdTN4vqdsJ4G+8quxV/QoP/Zk6Q45E39BTyxYlKCDidQ5S
DNYD6H0DT3lS9AdHK5f7xCNUdUfhc76zTQHdqI0kjSinRb9F49ZMoSKxxcEOa3H4T4ghjE/ynk7D
nv7l1zYajey0hLr8vbfElGz19ZR1N2EcOlBTJx6T5g0QEwvw2924NG586EUJDYs2oHHVgqhZwh5B
w7k3adiPXXLk1iwZw6aujBPz1zJMdukzl5OcHHf2RJ7qXLsHkfbaQ4YbiraVIyn6fPx1vH+OMcsQ
nKlTu2NhPX5veiCw2BEAgMuYPWyfKxWNp0+f4/dvp/uyltJdNFGuHx8egfM2YDNZHiAlU04yiik6
VJ5kDzkq0UGbm+Xkzy4LHzEHLURVK9UMe+v6gV49znU3FpSILAXZSN4/Tx6Go6IaPpMbH988RmEi
pb5KhYxq+bECOHNJ5LCQe/gw+tiKp2yzFkzKNx9fy/EKxCgeGjNqj0wElOSOVvCoSHXZJ2pE717W
ZxgAQS72RcQJoES3+8lB4zeXxAmNF5StPxvh4+1CnpHRVtdS8eWowJ0sWRZiGpd/TQJ/pFW8rUv+
+d/r3/kXf+Yl5uv//b9/D8iw+1UfHstf/fGPevOT//8g28Def/Xdv1cyAut5fCNhXP/8XxJGU0dy
uFZewJXCCWCT9S8Jo/UPGjZI0PEwvQjfmbv/KWEkp4ZqpktxHgwKrxjP1t8SRoOfx1YD8zdlHUPl
B/+JhpFHg0/2pobLhpm4m7W6xymK4Y5WkF5a3ZQJBcy2oaw0VAMdHYhOdWWkrhDxCuITCbxpr5eP
Wln1amCueFXjhbRakA3b+DRO8YtGdl67QODcctqU9QQhOC/RDQR1zAc4G3MFkquTEN7rTnkVbacO
HmnjSyng5ntSSUUWJNaQWieGGkV3NBNyL5xQM0NWR7/TkKae2omTMDWoNrhtD0R4m25mTbTVk11W
rJE+auMEgglhbwJkt1Y6prxJHTEBp3NnMQmcE7YN4DsWcH2ejb/Q3x4hV0SQGGLal6DR+y/TX5Dw
LLGMsO06HXo4ZXxQ4oYmV664LuSUX0jYiOqVS2PzR8YOR0N8PtMWmHw5gZG5b4tSVid2NQHunYUD
ERSYOqCHghwutyU/wEWq4pdY6x/Qs8y3RWb3l62E4YBiMMDOFe+dSkueesW+ryPjIOLBH6inn+uF
2M1E7WST8YvM+OsWJHka4J3GOi4RhlatRtyX8Gh8ZPWFggWdpJG+o2Lbd+crDmRD+hflIk8552N9
jXKTe5oStNPnZGFm8VksxOM0HqgZbqsqOYMcHOatIwPIL/MJ0WqJ35mJ88UW1rkXE26vu+fE224W
Ye4JCdi2vY1sIW/u56W9aLpx0C+Usm5Px66/XObEHMKZ0ArfGZPrEX/9FpF7Zvi1kKfT1B+WSLe2
vbOyHSlYbAAJ5d8Ws54OFElNyIjauSpw4fFgcJDYJ7l1M/IhkV7E9yBajX1HuuV1qQ9oS+dB92M2
AfHYdbtyguI8rSkZVJ7vBAzlYCBNjYSAhDpdAzq/FdFpQQQLfxE9aT4Vtrenxq+eO3F1Q6U61Lvy
vslFHNLJglHSSSsNbDk1beAuTXJHkGp9atudRzZD6yaoqZIz1fvFiSgOKwynpW9SSwvysTsflRah
p8NOV9GJZzlFyXCIKzuzNrVhmLd17CnxpgFI1wH3HFDo8iDgEW/2qdV9Sc2l8x0nqrZDNx1Sh0hj
j2+fpJT6MBgqGXTCC5PMC8jdqPfELXwZWvLrm1SE4yKqHf3rO4hGWzBtwi+jcrxaRQQsGZoZYIDh
WUitF2NRd2LlDVXptpzlRcFWGrfRfJoUcjmLiNbe9pJfnN5hS1jb9pWk5qScqC2IOJreZMDF2UR2
a/NDqwQq5Db90cGCa8CGZz8dot6bAKXAI0gl41yMzRSuW87TlYh95th40+xV5GDm0x79cFusYaJ9
4OaLniCbM6H2NmO37SuJl6Y0LjK2Lr6dKdFFL00vIALaCrkq70qHdDxsKO3b9dbsp8dcK36Ohlah
kCm1g+nqRbU3a2U+R2iq7bICgSkZNPxtGvlOOI4q2UwKls5TJ9ZFvFvsJA1oq1u0mMQJod7jppKU
97a6QZEY4mi7m5Ef8LJVEkwnSm64DouHWMdH7zjIc7aiWXlZtsqzpsjLPmme7chGSGukCv3JuRa3
gLLdEA/4be6gUlmZX4kQVJkIsXeZa89VKzrFqv1tdqpC+VEarZ74tut3bn2SaWjMU1cl/1eLKuOJ
1Ej2qGMF8RSU+oXuageglpmfp15Bf75Wrkw7Oe3S5pASYH8GOduXTWFeFkPGHyJ2ihkNUbc6kAmm
qHybMbAH6uDaMwRML7QLN/eNof3VjWX03CXOQ+EpG6ImBt8z8tJf1AZm8RR9jYb5Aie7QooEORV6
hRJZjbz2JBuMA+YYIw+Smg110Ddl/lhHSnUZV0S/a8T7hp0JOqPKriBmHOY87hCuopvdDg6RmwoE
L6KhkJbhinNXanfsg/7AZGV1YZOPZ1q2XCA0Nza8T/wne1K/arjxA9PrE+I24tY641BfMNWAGWiy
+sYRUeguxJg1PcAOC0itgjHITcAg9P+XvTNZbhzZsu2vlNW4kAY4+ikJtqJ6KRShCUzRoe8bB/D1
taDMa1eieMXKnD2zl5azsAgQgMObc/ZeWyWntzSv4EQgh/XbxrOs0JHbsmLKwMFEg7daMueY3tSw
YARFQ1d0tO99Pfxm+vKrbRb2YcRVlVfbwqnWQ1/N28HmMEFXG+Nph1i7+0pEubqw3W6X1wdz2g1u
sejT6jqpRlZTie1GNxn7RfUlqFVY+v6AqZgqyCoUMF8b2tld9IOZrlvEYWBewssw7nTo8D/1/ldK
kCi0SZ6g0jTJTcTkAKfi1m3lwtSGTesnB04a2OLL6jqiEbZISSd+NhvO4m5+SEP9znJeytbsD7D9
EdvW23ryr/GQXapF12zBjOFHK6p0Taew+O4G3XWJB0KG2iVivP0Yp7eJ2IHMQ0UVLYiWJB5rOcCY
HerCC1V5qUTdIRi1bplryuM4mijFleuqpccZ5PUuE8EvJl8Z7AihzJfCDK+pXKVr2nYHR/ldarfd
LNBu0jWbg6fenajFWDFkfvxSbpm4c31hY2RRGnmySn6UzJNF+SD07w5mvj40FnX8E+UwHfPimr3B
WgWZrNaXMM+WAw6rMg8eKJTxmWlMRei4FMKxGo1UrmhrtaRm3GdK/VR1u4iyPr08pmTfC6ZfjkWu
comYy1a8bqjWJFhts7y7siYmn+eJsNSOGQVd/qK37KXtXHHUu+STvWE/uUwztjwQOKsJOV0nWQaY
jKPYSxpy46J+34hh22oVBPofaW1eO5F+E2bFKqlIBAchgzWd/cU3UzlkugEhpIL57MRgRXv3Muvm
WfEpSW2PsD+qYyth/KxVwTwlohsAxDyvYD+gC17Wk7WqfZyJMDIdpTq42CYXfiD7nkXbLW4n8mGN
0ABqIdahYP8xuNcluJwmybaddVM1If2coMDcF8biEtUXQmMJUQGFTXkbA5kjR5Rd81Ka6JaBzdbe
zPAh/TXbTfrGBCQ49DpphI2nlYwWxKAlnsS97FJCiXySnRzzWhL1tbCIjGl52SXLcDA1t1OliJ1p
yHyP3CTaBiP7UgcledU0l0Xc8u3n7Vdy1vQdGlNUkRYAaQLX/ai+FTK6y+prO4yLbZ+RnNJV07Vw
mgut7i9Eu6p1yNIClD/5aZnNFFkkdyYpE18GYla31LOcJe4R9LAzgq+A1j8mN6477AL+Cqk8riez
7B5ZtrEcTbPbwsyNlvAD16SoX9QQkhayHA+OGt5Xeqp6Jusd398uTTcFkeigkyXEPlliFs2/GrkM
91I2jG6sIMg8LLY9Mf36pSPCl1BYO9uOn4oAjik0+3t/DFchWGW9IkjebnaGmT4IrpzXUb1QLISr
wvliRJ3nYsVcTOLKaG8r0j4I0k29stOB4ttL1mIEj9ESIfJBi1R0ewEPhii5eBfaSsyKscxKZxtF
xbiegnblszkeI3PpSgZrNGxTS/Vw4rSLWceNINoL/WxdKupXneQzVOSeP5b3hCBfxYADF4qtPzZq
/TT/LatOv5CGcx/FyrNrJpd2394pmvq7VfpH6VbxomZLsHAhT7dVQpIlO6nrSWLtG/11lcbrbKgu
1VTbK3pGOojGWq8i2x7EvWY0jwPeIL343qR8XjZmWjApF2pqMQKsZ60Zvrmoj53avgw6dWVNuQ50
2V2TDL/Jo/JxKPwrozO3XYG0Mu7cjMNIbq6CVtUfpY29hIALf2U65sjfrZhzQcop2FeXJuTlnYiM
lY2YX1W6sKLyao1eFuC1jPHeEAq65lAQ4XsZNqh/nts+quEzD9XWrzWvZEcPzGMF4nzVtRVS9JRc
kL2b69+oOF4kjJV2ILICAxSBFyo/Fh1oWrtrfEH7AHaTkpUVWL5ha3Ycp+Lw2+RY48LMx2abl+qL
gNM3iGhRYP1wmB1jH/ctHoS57dEae/KGPKxsL3ajPLi+/UDA8MYqtAW4JeSO1vDdTC5I5XIXRolp
VWghuA732or7wSP4jub9dBG76iKYTHMPUyi+sAZ214ZZbjH+MQvp7JQhFiUCfh/eLqluwPGshMjW
NlLOfVjItW2Pd5Ed7TCT0tzMD0RBEKcWL5llVlVTPKeJtcI460la5cJGsDgzp8z0ACtwH07XhVou
YJvTaF/p7e+gUFbdlN9GYw8gsCMGumbz13oDz8jIr1XcBFneFp7JztiX7KoC9XYSkMHNfmuwuiUB
adVJ66lZTM+zpsSsfGnaazsf7iszvGwCDivBi2Q/6Q2juw4s65IIRy9u5Zei16sl5oGeTAoleaC2
z/qg15O2bIKruEHM5EfKb0snLoKsSSzFE/LOYLywtMFMPbIrR5XDS5X+SALXwK9gm2zz1KTghOPX
DZHWge7ET3aX0GxxjIG9OAZZ/weha3iY0egP011YuClG67x0jY1NDh6SGLKhf9lNLH5osg3u6jA3
uHEtsl7Css6eXbXJjKUOsft37edM61Ucs7xkujveEypr67Dqx7G6DElh3OntDEqFi5WTsOGaFTLj
V5iqA2P3uucMp6BA1BprGVt6jYrVb+sX2GlAWcUroNX2A5qICfg2CoSvEFcNTaRkzYLtmjoFDsrG
qNW9/gp/VbvOYrV+hcLiSlDUJSVyiLH2DI9VC39Y21YN1z95pcsSc3VlvQJnZ/RsJ0L1WX/l0Xav
bFoYf+hYB2UcYdYO+Sqs2SQT32a0mBOzOSw2esXdDoqCFbzMah9gHkSYC1xCKburHkegpyDleiRi
B3wu0z7+hQiOr9e9AnblzNo1sm5m879yeIXeNdY6mfG8kyOH1vOrOLrih8mHQOnKgxSKjrqmmuz7
zLYZNNEM/Y2HMnmAQ2U+woeVvxVTgw48qbWbcrgjWWipajPiHtsqJws5qCyvJB/F0LeMlA2cKAx4
SBM17gk8AILuZdDjYfRsJgx7afQcNzko19adD2zrgeQYsFu0DLGta6UplUPc4GdfkhFkWuvGyiUM
EHXKkpU+5cQLmVZkyoVNxfTaeI25IfTQvnaqdKDMNOfgsLMkEmfS5nic5DUqx3iNzWkDSYROEGnx
vdYiQGJLMIfslFjJgcBhoHiJkkz5or0G8qSv4Tzyz6CeObOHNiPxPYRD4cGXhPoUr/E+/WvUz2w9
UZbjbJ76U5bwt2ql/7dC6P9rZFohqD7/ZzLtYx61v36+Grv/a5VF9Uv7q3lfHOWv/+XvniG0s1Ye
HZ5GA3BOUvkLlqP9QdebIh8KiDnYzKYC+m9YDqJeE7U3UgKaIDOx6V8ZK+IPglloUrEM2vB3iEF7
LU0Hv4q/hO3Uk//PvTUqtrO4E50ZOmzktEcFfMvNsiol6JGsWKdfo+XNdxGVjz9r6v/xKnN99Y2G
ljub7w+21FzgoKnDI3jb8nB0GellDaceWX+9nP2+z0rXFax5anTQbBtxRm/VHuYHfQYyFDdv3s1f
N/02YOK4S8Hl4efwn00rET3d0eXTKcoKH8mwJ3HMr5RMZd7VQt3T69I5c6fz8zq6Uy5F+5/L0BcV
R5fS8UEIoQyGB6h8bWTTg7TYI+A+xM1sNxGGOEiBrYi+fX6Hx62R1ztE/UiRG8qo8Rqk86anVPe1
YhKOyR2GMWE2vqussYydU14ft8rmq4BWmllEKtqdGTrw9jXimrImxzdNT+VMeBiHNH9WuO5CizLj
oBI3/uPzuzp2YczjZpb/oY+1IDmhRHl/QbesCq2TNhDltqfQhgNsp1AHo4LviwIqEp3nbmlxPFl3
Qli/QYg+RxA1yUXTysczv0X/+Gb5LUi+NIt2AojQ97+lodBha2FgeFnflxRabG8comvM8uBGen+p
wzxYEnZ/afKbd2jWFjSrrOcgpsqjqF3158z7H7+oE0P63a+ZOx5vXriTNWqEy1j3TKrfdPaaF9UP
1L1Kqzk8M6RPjC0TUaiLVYouP5/v+0u1xlySGOr568EoBfXnPi0bcUYjcfJ+eCqzsMlEgz135t/c
T2pTFclz5DkuX+oewQE1CTsOt0Cdy83nb/LcpY4GleG3zmDFBKXiS2Ptt0MKJ1152QbN32QE/jl8
YfHO4jOMLsZR2wmMJjUmZiSvpJSEqVGtLqTeOX97KAAI4+tgXkO9gAzo/aMDt9oape2wXaeSv8uz
adzh6sx2bDyaf3ApBEBIMOj30UaZh8qbtwRkE5WCYZdeJrP2CzAJZTs5pE4TTFL/TRHLzCBjl2PM
CmiEycdzTdshLqFMgPFdQgYNC87enOjOCYGOBR/8w/z7RG+8Lg2sDe9vaCT8S9UL7PWs3tovq9Hj
QzNZ7lK1qIVKoCzfY9H72787AN9fdJ5p3jzFbrCrzPbZs1q+5mDhJ9zcilW7XWikRJ0Z7B8/3vlV
IedkGKLunnc1b69VEHlpmCRz8cbgNLWDC/jUaP3D53f0cWFALGq+jj6XZeHVQ/PmjnTNYWPdm41H
XVPb6k1pbyEVYZeUGY9RU8wzSoATrw0G5Ez3tGevwfHgMImYDEHKU+drqrkcNxVy6dsD9WHqh/sq
trqVi5n6zET4ceLgGzbmh4jxUf9gJLOLMNDdjEiexNWJVcvrbJ8Wdes5sVafucETD3SOhGFgQsFQ
URm/f21hWJFch4iaY03XXxdm3d2rE+jloqTAaoSuM5y5txNLLausyU6TfYtgGjmaFZsgaQZRRbWH
wVTHTtXmmKqsCtZ9KkHjAfkQhHMXtflS4vzNlnXbtbeuJqvbyK0wyX4+oOarvd9GsbnlGTOlAVk1
7KOZM2rzxM7StvbMGby8GNpUw0TStgkGEnhAd0084qceSXwGehVr8V8ikP+4vJ4YYMzLzNnQ+Wdm
xtG80OeNAO3B9Tu39dd6rpQeXrOWhG/tpYvdcFd1KL0/v+cPw4tqMFsIBNFMSmijj+4ZAro2tS25
VCBw4lXTRzRgC4eDW5H/+vxKH182l8LPhpKYe2MiP7pU2eqBY+GYo5vHedLLbOFvHPpVu9pqdSAs
lUTSVqABI2fKsJfCD+2dI41ub6eyirzPf82J+0bLY0OdnfmgiMjej3WZp7DhBQD0FvP8wlbs6s5M
tfABxVp8ZlH58Fkh9p0dChyc5mH+ClN7M09NObRsLHStV6pFuKqjGCCgEgyPfkilJBg75+vnt/Zh
9uV6CDHRUCNxpv999BlbCv332mfGqEPX/ZFwRl/j9VB2n1/lGN8Ld4P9EOsl2iiOHq8EsbeTfNz7
PmIvyW2ViX+hNTSYaSEWqdcqWIj2ELPrVTJ0zaynCCG9BPHKhiq1l6XT3mQKlmqq1IFBDaaNVp//
tlNPwDTm/AwUfLNe9P3LtUSK0jaHkzqb/Ygg0If1VKThmd3jPF7fTRcYNNn/8D+XQBs2D7E37zXq
oMyk5gTlKonKcBn2U3KIpiTwvbLqxEans3vZMKV6gtbr1gQWoJwZxNp8Ix9+AtZ03sM8bR/7tYJK
SzTSiRsvCBOB0NMiB9PPC/oHwrzo0godQho2ATXIwX5kjLo3jeyylQM8wxNTrW1LkI1nluWTjwWf
PE9l3rsfzyjkNAg7yTu+LL+IaKeUKmeFUaotbTj0MVssXcOWSmO9FjnM+LHUFP/MpPZhIuXNILvC
IWNa7ByP9x/oNQmgsOehSVD4dcnTWFjJmOw6tNm/J8UZGKOTduYz/xB+SXnNBLFKpUHXaa4fg2yt
Th2UoEhJTLb1J6O+yosWvqHiERq9mHW3mBJ2uhUsh3Ak4WZNUXEHF6oHkN/IcGHStc2C6frzL+Hj
k9DpUlNjgXZvc44++hJCVxtCtabpYdZ6d6DRLa6aUqtuJoMthBJPtOJGu/z++UU/TngMSVzD7CUQ
ueIafv9hjFUuO9gUqpc3dnwx/k4a5EZltmJpy87sIE7cH0sm3lnWTQSar9rqN99gJo0cvVcyeZBH
61ugp90K70h+n9C33SIUdQ6TbogzUN2PI5xlAwc/9Z15/TjW0moGOdvYdEcsRDxF8jzjPW3RZpuO
JfEJWe5EW9wKqr5I3W68asVZMe/HxYvrGmyYWFiobB9XKOhimSi0o8lTATctSZ0ILny7aL7JOhVn
pvmPUyneL3YkmD3mJ3xcRCvjct6PTUS1p6b/M8v96Eve6d8+HzAf7wcR9CwXBtJN9qQ7v+U3b5GA
KNBTDheRalffVxowHqUI9R9JTWfr80t9HJtcilOAirkemMixoUSORFJoYTx6WlenO6sxSijTWsSc
3UDYCaPRdf72YjSvkCoK4nmtwDH8/uYk94Wwsh09H6r5Vq8rIpJlb56Z8j6+p/kqr8ctqOZsqo+u
ogZ1p5cpH7qSkL0To5kBfJOsP396J6/C/hh9PCUpEhbeX2WCtyeHqBm9lGz1ddbE1kUXB8OZMXfi
HcGQgM2OupuijD3/+ZvhkBDQQXUNaLXEdbErimpGSfnVnWGEwAfgPJx5dieGn+ZQj6bCCLIDifz7
6w1JF2cRtDIvcyJlr8eK4qLETHMb5tNwbnk8dXM4w+z5LbHdPqarN2lL1blB/aT4bejF9I1jNfit
qvENoyc/M9pPvC/OVZwk5plqXpve35kGfM2qRqdFbVu5nJlIN2nDqtt+PipOPL/5W9KQU89mo+PU
WJg0lCgVkwhgI/iVEULNZkf/1jIlbf7JhTikcT6lQHs8yJWOcAit1DsPJGh+V0kSraFhTQd/6v7+
jMRowHA2r+N4LI/Kj4qT9ZHjq52nulp5oxemvlJspbwfykE/845eWR7vN3Fzbfvf1xLvX9JkhCJw
bI7dVWkHhx5VU73U0TXjm841/1Zvm95aZ4qmga906ylnG1UO4Opym40fXKvCXdogMwiSxG0z0XIT
bYvWq3egT+dgJx+kkpe/arMXAnZWNtpeNsFg9T5/N8fIEs4DhGXgr8WaxTaIgLP3t6HUYRz2StF7
5FmpKyTDzWU3tO3XMSfh1XQBc9q+j4YlMyblIJrI3462Uf6DoTg/zJmcQvXs2EvVjRxoR0FGfWGg
3woE+1yMNt1mtjKeudSJD3ne57HTgTjB1upo1hixE+M0xotYpVVymaMvRm4YKOWhRhm+KEO9Opcx
c/KKtBRAbpO/8CGhzsx5BX3S9p5B2WQX6Va3hYCCzDJA2X6pJ2V48/k7PTF9GGxU6O+wSaJfdzx9
TFgIDTGS0OIWBeqxERmfsOIzI+fEbeFKooOEiYNNwDGUpE0JV+wl0TlVTK5kLNNuXyVxvZ3UqL5W
GpCwn9/VqZFKnguAF8qrNk/zaKRmsYgtUbSDR45YvwgINkNMJZB9E8/+gMxDecl0IPUeEAB5G9Wu
+93p2AT9g++ePRw1elYCyk7m/PTfLHMwp6wU9AURXFarreokyXcKNXWAIiD0DoORhtd67vQXowjF
srBQQrQQLJc02g2Ktl15A95OpQI5EmyJRGMdygYNdx8UMF34FPEr0KeaHNGdWZ5PTPdzPwrbGjsp
vMbHA5/zC9oXRXqlM0bqgtSyYetmUrvJcyl/fP6uTo1ARjyf9JyEie3v/TNyZQBwNct4RiHCj7Ao
KwhzZrD+B1fhY3Zo9qnAP47GuVRcZxIlYWh08Pxt2sTFvnTBT35+lRMHROoF+IrYBNJDt93jB5eH
kljIOSMqC6yfMq3A42ZTiEQ0gbS3U7PA7ZaCwu7j6Gc5Wly8g1d9o6Y7V7d+qxIKr8mOZD3aSXBj
QrftFyNVju2gqf2Xz3/rx3MVP5XtPnsUkFuEpr1/7kNkGkNa8Nwpcky7sYyyQxrUMZIx39/IFBFs
p5XG988venJg2TReoSZgm5qVCW8/iAq8T1+4Bfq1Nnmq0fgvVRVBX+BO2erzK50cVm+udHR7DRXO
WC24Ut7nBFqgob4Mp1SeqYScvh+cX7StdWwcR/NM11o4Wu2anFTHCcCEdfAgI9Bki1yQbn1mOjl5
S9hsKH3QKSbv6P3DixO/I8WSSS2RibYeZ+1d3ajlmVs6dZW5bkqtYy7XH+9eK3tgwTCbwTOk7Fba
GHaLpBzOsYFOPbi3Vzn6HhNNbSpNx7qScY677wowVe1QjF+M0odk+/lQOFGWxjI9l2gZdBCWjrse
UjNGFRK3ZBiAGw0MB18QyFi574PMeZK1q+0H3am/DqWaPgIWVg5+20UXRjY61rkZYh4RR1tBFDnE
O/EN0IW0jsZlj4DLVYxGeqPQUmb6IVplavg0aHa9IULnd69HXt4hII/aZlpYQxQAiI3OHIdOvmOK
RXB82GgD1joaSZ0fqsMEIZSwyXJr9lq7KCBRnllFPvCf5lQ1+loaGC2gAchW3l/GLrE+2wWPHJy/
fTFlQXKbsHe9Yq1tHE+AT9xHTWCvYij138mhz6Ca285XQUnvBTeIdm4ffmrQvf09R18rSe62hIsq
PceHNtXVPAD6GWCBhfVPvlXDZRGgRC8QORw94SRhW0IrhIVg1AFi+wai5DIJzkxy81dyPJiQes01
SU6bxHm8f8B1J8FNy1B6MXv2bhEhFwR7Ofeebg01QRze4zg4qDD+dNwccfF3YXPzC6bPQ2YyZ11O
h0dfMT3bwJ4CU3oF1tF91cf1En59fXfm+z01XC1kVuyl+A9X7/vbFFWY4HSl6FHrY/iSCjOIPHvq
lIcRKeOFVgz4hYa4b7Bo5eEPAhiGcAEVvat2U6spT1I0Bp0IX6GxG4FSTs98TadWUp7prCiwKYrr
R0+hSipk9b0qKWao+hZ4+IhzrLVvJsfJtlaBI9AwMvPh84cyzxPHr37eVxpzRQifhnj/TIKgi0SS
MaeNRRqtorDBRFjEoGTNb1qrfPn8YqdegM2Tpw3BrhpT9fuLiaLD/zXyudAwFnu9ckg8iM3uH6w8
6PkcMkyZl9iTvL9KryU4PSOeI/EBiP/z7GZq+/r+81s59cmAuZ17Z7TbMYK/v0iEsJotNv0B9NXN
F791tauMhI99rtTts68Y7ir2deJZVKmdub1Tb8xGxQCZ1qVPelyXpEHXxwUaIU8PcECR2Rruq5L4
slVmwcddZGqWPH5+rydfG008CHyI97TjEPKqgAXNLxo8KV3XwyxoeEofxevPr3JqVuWOUNIRkADt
8miWj8JaODLSBs/38YXqzeDuacW0OxXf95kv7dTLg4ZlIGylRITA9P3LS2vDQpWdYKYIdHmVYNF7
9O023w51oKwyXvsuIMD4ay58/R88Skqu6lwWZdk0jr6AUrUbOqRknmf6EH2JilJfZhl5u58/ylMv
jJoG9ShOQlAvjubzCSN71Kc6E10DlDRzZQaQVRTuP5m3gYTMHbxZc+jOv+PNubRkEc4tkpnx1w7a
ypXuuLHGsvI+v5tT8yJNSzaSKHh4aEfPrAoYkbUxDJiwfHnZEZYcrmSnUXlVCREh9i8j5EVN5RmN
y8nD/0wl5dJzgNnxKCnzFueQxt5SdgauXjOv7Bu/HZtHJkdr6/dDv2uQgG6mIu6vpRvmN+lUncP7
ntrnEbKFopAj1gyqeP+IjUlrCm3gq0ilL9ap5vab3lLLl7jxo8045cZPVUz6N84JDeEQDVaIIG7N
myCN/2bW71y14+H/+5cczXgxkRNlEk5s6K2yw7gXinXs1udgVCeGLppx1gZqBpT2j7cCYCyMAPM7
2+upT0JwC/qE5yMttTNv98R12LOye6aez/75uPFbZpoos6bVPNhx2WGIycOC7H+O/Hpi6NLkBdU0
y9tojR0tRSSsVLWph5pnOAqum94af0Dazzc1+hyagIGJHQu9w+bzD8ZlTByt6QxXUrxtcLeksh6/
KUGQWBCmmierUNziNQrXkDGHZYLve9mB/N4TcV0RrBKOMyWiVM8clE7M5MhkqDoiap8lQ0d3XYdk
lIRBoHmu1qk3GQehlZ3X472NRfvzOz15JYpibBnpADFg3n8djqtNQYpb3JONM14QEVStpqRS7lWd
rMrPL3ViwKCUgTk4N3MdVIvvLxXJuJR+5GjeiLxsMdiWxKkT+mfmuhMrk8PJDYEFEgGEn0evzqlN
v66hjJHCaqNkcq0mfApipys9nwCnOdGiDa9CYTbGOsjzJD9zkyekOuyb3lx/HlpvZnQraUKrdSPh
+XVV/8Zp1133Bm7bKZoNnUVm5Bvyj7KVodgNlgFn0DYknBhfRKRcQKFeFRFglcAImh//4Om76qy5
Y/P7gZAj836KC4q0XlhkGFmHMfXs0RJnbv9PGcz7T4d992v+89wy5yj0/v5Vu5Ou0pB8SsAYSUM2
AJWvEyZIQ5u+6SNGtdSpk43ZO/TH4MqEDyROFYnXaKGLCrjz86tAoaGybOHFKLjztdZ86KJaCYjh
cvLLoZvwynUwBK1FXwWOuq8yF980CEHH2gW6iMt1VNd24FlBEJXrAhvZsz+UGIOxsxWEcygjMaN+
OIzbaepGDvVtI4JDFuI8XPAbxgEsxkggWFYrY7LJfBRVPKkAW0tUDwhI1JjjtKeJoEHj0oDsGGqn
cVeaTCPAybmROitQb8FhNMvpURZTTFUth1S7GJyKIC2nN2SwIvLMb/eJHMt2GWGxwG0XwrvlXyna
dCGkTb1M7RIZLIhfzYQH3af4VkN6E9uc5Jx83WiU1UhVjU17VfeIbRaNaEpnk2pjEtKRKWYXSih1
a9PL2N7MDLd079RdM24TBJcVykPaVReN3qSBh34nCJa9UVr3/oC9xTOGVuJOdNxIgi+PyRYomshM
HvUgGszHxGmmW2HKkajedCBjh3OXUq3Djvgu8CqaTU4wGXNPgmIDZiDoGpdFpZRfTbMhD03Y9b4c
kf2T2xaVxTKVxBbmlC4S9O1jpeyVnv0S7IFuIirSN7VFHIzuSDaT79gEx+lxf5EKQhjxCjYNPMfI
aD3NSShXBy0N5U3aWQlhN75vH2LLBmVj+JMYNsQWqU8iyOJx0ZqJfhUFYwiVJmSu31H4ifWl3YpG
LK0hTKtDhaVI4LRu6tne21UXru6jr4PnN0EV7bDALzW/t6tt70AmvhZ2rnwhcqL/SoYyCENb0jUA
Eptb30dG7Ivl5PK61rBSOtmU0X5WpVhw0lFnc2QsH1QDpDDA11ru7QLP/AKNjUb0VlC0rcvXmg04
3Z3AuVLbxlW2kiDN4VvnOK25iAE24YJsW/LTiHfKYi/tVf33kBNnBvFEjze9Uiu/CxI4DSAZ+FWg
B+SMWBU01h2TJdyEKZ+yJzMDxkLSHsWSJQXB8DmOS2cHWzX7ReRNdCO1oY+v/cA2npIIbCGSG2Db
C1J6QtUDKurXjJgMpW7mtniAZQAYZEcAWkNMpTlGT3kP1xulhPSLm0GQ4ucB0a3S5eRG9U+TQJti
kaS4dhe+XfbPLXzQclsB4kpWdhyYT0TlyX4D3t8XS9pI+nUSDq5JoxMaYoieRlm1qTs1i9AY+SiJ
qcsgLyVuqa7s2iZwUSiTe50EqYK12eeHRFiTgkXKS5uTEUftZ81RBzCg3n+HS6Io4KvMKCKLLjGe
ItT8wcKxy4lInDCOEm9Ag1Kv0Eppzs7FKq16keuwoctdGDjLppmiG8G3DP8YkGK37H2sBkus7LkC
QivNd64REb0SlblOO6ruSmrWFlmOi3SoQM+IICZQuVMEDeQhjDryhdUkLz3pmH18aQlFmstoql1Y
lEpI/ogCj4t4qEYPa4+jS/5VSJWk4K7PingzujVfp1BDJ0P23fvJtpZWB95H4PYllYVJge633yLs
cvX8dhgc814JZSWADUxYtIHCSm1GX0YkRHUNxnYfDe7IhEOFYoFKHwqNWSRyM1g1aFBaYda0z/om
12Ivg5KB5rcziTUkCXZQfK35jkwuH5RbVZGTBaYNfK+SPhZD4hDBDZxR0Fr7n7zCZ+egkvL6Jsqv
qH259yZT0YMpaoVyGsnqKyuy0n0MEQFyg4yYWCBS1ZUtHsdQi/ljwtcfQUyVjKi0UPIze8QPglAH
rQedJdwCFOgR0OjvV7oAcWMPJ8TwYiu453EBIdD8EaaWmnpEJLAxzevK0/3kJ6sS+Z6xQioDgtyF
S4bfsuyax9cV/v97df8bkcObzc4HcuHTr6b9r8VLnrwz6M5/50+Drm7+gT0VUSbyTBzqyPn+ZdAl
gJkuJFqdWZOP5mfWyf+LXij+ALs8B9DMLVF0j/zRv+iF2h9zj54SBMdpFPYY5o4MuZ8ZdFG4MFDe
bJngIHO2QfiHKJUyImLH9wPJAo5dhhEWC81N9r1vfGl1q7spI0ymHaXqrVUx7fTSJhiT/NALZxpu
RFoX6zxT7eWAuaJmVwEuiX7roVNrY6Mq9MDcRJ9uCssYtgMZygQKDsLY0Gr09FYdLyjKqusos1rw
TYCLm5b2h6ATBHIqKVZdjpfItRR7gZTgoh7T1tNFVZhrPWyVKznZX5QO8R41LGXd9lb82ycg/lq0
Wv6UKKN2U3S6cismq77pZKTu2epnB7MnomRR5GOvL5muwictC5tnrGYhUKxpFdebxuku/aFY2bQj
Yrf/Vc0ArrCz7wKmYy/SJj4k4KBW1mcYj0ZYdPWziL6KLrqHqXgIzXon0mxjjhBhwl3yAqmQYILh
xizyF9+qnvOp+l7XkHREt0pt94K43kNhD+tIljd2YN1oQX5Dymu7MPVpK33tAQiVp1jlxvJX0r7J
nfg+rMv73EZaK3L7is3ECjs/gezaisbKRZION9L5Gke2p0c+sXbpxhmImW6GQy8rrBhdicFGea5a
q2P2zG7bJrh3R5iQthk/twO2iDZ7IirxECb2xdj735JiepJNuvM1cIlFQyCRWAWdvSZu6nYMatgP
PumuAXshu/jWkAs3YEs1Ff+674sRblK8kOo3PT0E1a9hnLyiig9kQt+JAkpamQUXduGuB8Jcl04g
LmDr80si5zLUst8VxyuCDxeW4l5BrdxWjXMtKq6IDXEi1HQbOPFuis2l2SdeG1+70YJD5nUXmKuq
9l84ov/M7clT2ltFxNdxmKzGCYxLQvrk1hQ3HZmlSr2epm99viPJ+kuoTXNwXu31IxgqVbyUhWCn
em1oUIVQUG9cN92Av8gh6bRflVRZ18q0boLi0fQfCh1uUHpXaz42h2HTiXjD+h2H0U2kBDsFDEhN
CLFLw0tvzStiR65E7qyr4svUPPl5t8M+8TzZ6FIzc0tvagX95nLsp72dGc9RHdyEfrIZ1PR6VNjv
GAVXqjCzV22zDPR0pyTPTa/t2UhszZKtnzouh5HRSSTOonc2lRCXVL+DK456+6wMn03xwgi6mOpm
rfXqt0R8i507LeQ9VSS++RV53fI3S+Ktmsj7vIfI54SbIKlA/Og7O/+aKxV7R8u8oCSycsr2oEt3
z6HkMepMr2lLfLWXDf41J+nWtXYHYf1Ji+21IS8dmCDmBUhhIn/tceOOwwEG9UVt4VGM9+r/sndm
S3Grabq+FUed9MkWoXk46B1RUg4kJMlsMCeKZNI8z+rY974fge0FiRcsl6u73RWdVWEvDEipP//h
G97BixfKhB/nEDdSZSkH9byqvBsrxrRYS93TIe7OjWnx+aZ1IbX7RXOmFg8JtHslXGAAP0u1cNHX
qFBDhu/MlV4WC1Os1koWLvTcOsqogNtEH1nqdGFvZzi/oEJil5lB6IZolZIca0J5HRva/iC7l4TU
8yrP10KUIPwlWKdtrh0K+mmLXbyRysvM8lYyuVQ3LtOknA9pu19p1VzzbwZVO6nqCqpGFS+7Xvzs
Fu0G94ArOsF3kom9Tx50BL0lwnT1HDUlTc8Cntlb1lWOtke+r3oHiHOr7SR7o9qNLMPrCHsUClXr
UrTEE8UqcetpiByJTpySFrGtS/Gil24HcyAQGmeeZSzGclkwfYnyoeO0n2WRLKss3UffHR1LHF2S
3OgQeMIKV2nDxhf7ME/T+xwiDRu6i/YpUkyirB6UY7vQ/e4cscJuFptSO6fMGzhRHltXZppX7Pz5
jeX65Vr1w/yorOPCqQzxkDT9WBHGNYrtZEGdAEFAaM3jxmW10mHyl2qASTn8Q1eK17qFRq1ZNeEh
ovKnk8qJnUkSk8PYT/hVO9chsNaS/CVKx/Nai7dN1m4q5BAOC78k+K5TcV+LpHZd5zLkSfzbNion
z5mWVPJJNyjSRhavYZxplRvP8GGbdaHoeMGl7+kBiHAvZu4W0tIMjEVlHXVWsI3RawHykIzIsiFa
7lX7ALBO6wTluHDILoVknEfIXMV03w7TpRChoRZC9Kj7CGdhsn+7Kl2N7nZ3aMWitQ8TGCvNIpsX
XnDFnh87yXAu44aN6+MyFrNDOTSvC7+9zFRXsP3SuCyDAsElPqwIO3bk05p1kp4ECYIIcuAiGKRR
p6iS/qCVs3uk5O7GRrlAU+cwDbvCcT3sg1PxGKdw1JIk8TrXc3ebl4jQ4vBh1wGroz9IMffAYRJF
pdTJ0OdxfHIBpOwARtQpC6RrSuA5pFNiUlKZkPQ58OUr5AHrlaCE3sqU+qNw3KJ5eN0N/JRMOSJc
JomJoA9UjTQU7kXoSkmL4YIwLq206GaRpwyUPUYPn6d4k+Y4QlkIQ006Fm07XouN8igMRWmPkgXQ
NYRrpimeCwSCTKPp1TV1n3UUuxfS6N5EnTu5Dm/a1LoGV7jtLPkEPNZCUet7v18V8pmX4fruT0K9
HEoXXUEBLBRFYaZorYiyIumYnInBssv01PZzvJyFUCDnjxokufpOYfuOz5XY6znyUb1s0dMv27FY
qpVWLNxpxGJic0e2YneRxVJzVPsma3qoP6cFEgC4V7nrJPQVm769tw786CjQOb+RQKYg4VL8ENSi
fVCF2liYtKtmfUNHBF0g046soD4wav8+1bEmsKJxDd0Syb8xQLFIStpV6mrR2q/0aJPog7gMVKle
UGJBGLSqTXyZc8Ci5b6clAhES4yyaRAtjaR3utkj36lWy05Pl7EiKI7YXOf9lyJQ1x4u2E5iuSeK
gSufguQD4YXGPmVeCLV1XMXlqmcbUcRuv6xAi/R1aeNjtvGiWysjIURhq5nL2rAxu+IcPDq+2wKi
kmIknCJY7c2VPLkglzwYyM5M3y2dtmj9Ra6k50Xvr8c0lNjY6hgp3jI/0LXGPExrjPqcWlCMTY5g
/xGd0/gEp3F2z8mWELtCS11k0pCeIkLPqCkHuaidmt5grjo/v66Rnl0owT72hsLZiN/EJd46w2gr
Vh6KnGldAxDIc+d9zCfeFXWyLJK4WvqFcoV8rTFvK+Hx/ySZpUhCq4DTVgwciuvVgB8F2S8FkEJo
VoWA5t4Ez+3z4Ugu5dugSmZyK983BJpAmRzM6p/zv/9Nt/5GKeK9dOvLQ/KQvkq1pp//qoWkongE
/g6e1NTZf0qonrWQVGkPACs1YeDqpFxT0vQt1Zqyrq+plSTv0YlgwcI5wG0AuYafyKyeXaZeZFbw
CSYW/wThJusD1zq1JF4U43NEZTTqlrqdYZEoLJWQ+P1kjFSfE8erLa/F4q+fwmSvqIRgDZ4l0ZZg
H8ZjY6RmtNLRvJzcMmShWMpKWoDsCccaqricUEk3kjT5MiDTbTiF7w1XFP6ML2YWjcgru1F2ZSpo
2dgNliNSjsZZJhid01DRMxE/VCbRL7c01RZx0pLOKIrc0TBwEd9t20tJ91Ah9+LCV3InqMpQeIzi
Rk1KR219Cbq+SFkoomAmhBP/FxYw0kOiJwlIkCrU09emG6JzWVSpv67FRuiO4i5I/dkYizJag/EQ
JlOWY1Ynmhjo6opaqK+k9jCWqGPnQxFlW7MWgbuZvq54mJ2QF/hzyRCi2C6NSKMEB/3Yl5dhh+7E
2m/qGrlsFxQ5rKiu0baU2k3xgkBDA0YdlcqIenSgBQJa7GEZZsnnVDGL9mboq768RES/l5y87BOU
3LrUTaa6LN5yiJRDTUscGhXKsBljZKJPrdG1bnpgyvmKXLH1j3pUePTY7sCFhiWnijC4GlRvYO2y
E3IxxITgu+WYcEA5QvPT9ch8FiX5rAw/PuuooKEcGOall5CMoTTA3uQaRoYnoS2PqNO0jyL+7Zo/
t8ahkSn9p7nvXwp47+i0rvH/stqZpyRQROxWq3ulXscFnA+UZSmFRXeYn7fIUuK5iP5kUtdqsh/q
Zhk8Fo0qyOfsfelyDIzSdzTBii5dMa+3sA9CNDVjtDyttCYaEd0wPiwAoocrGgRlcmSAb+YYSg3t
Gmp2qeyD3NXzg7RLJG+/8uXBdbJRpdzaWPFph2fVrFat4jRvGmTudJ/Y2646XTrl8KlXtdx288LE
ElHOO+u6FpP8FuHhY7nMjSvRC4UBTq+inmZKmdzJlKELR1UaFf0IOITXqLBCHuhDNb7OxV48Lzx4
2GmbW19A+ntHnkdxfKblZJdOoVkZVeImXXSBcK7k7UgTJ4sPhyCmEqEOWn3TaX1+GvudeiOrJXLd
so+aCaYAAVra8agszA714lrgbEw6OTiMUlFYTLKICqblK9o6gOQrZGHNniCa1fxI7pjNUS4kNRrF
izauEQBuZH2NvzaXUOXyzDPTs/apMxGr/SNqweXhMGTyPEuJ8VgcER6O9GLOq6TKMsfqtRBBSrmY
BISjMNHncRqJOql0rPhOhENidFBoAeWFIJAsZWaWXW0uWsutok0sSn04V/TcT66ZB2F3P6lEWE5S
dS7o8zaJi1mieYL+xQurgY936HFFQBNaIzLzR1zY0xERsM3Yu9XoCBh6GMcWkYuOJQSdajsbI/8x
ohbeUuLW87NWb62Tvg/KW1OKamNyFTJ8bD1rueZKQXZpCZDWUMul5YJgI7ZF15YFGn5eiq0kApWv
x3yWDWoow2Wv/drJQomkV/RE+bqT2hLFDkkhUJS7HA/GqAwjY+GrWZBuk8qPygMM1rNwX8hHT5rj
joY+LhB8T8ns3ur89krRC7Mns20z2VEaL/TXRW7SWHH7shpru3QLPX4wulQOT9S8yPNFrWRlKe6P
eCSO5wQEteBYRSHHh2WK2VE6qyjjebbStvRSXpxwJ89HxkuBud3eNQhsmhn4euJMDd5hFxCATi1o
ZKNxUdiuMdtNDSDtszwv65/s0j7dB8IxiCPwd2j6vD6wNHoso6G0rj0i2Hyb+91wK5X+R+IrU6f9
5bE43YWKObEWyFgshHY68SPCM7FOB3JSoFT2YXIHJEZxekYo29tFHlVHg8uieH8I36CBprvCcNAB
VCFC80bEIu5Sy+QTmly+QFHUQq8g7S2irKwaYzjHry9Y0rnGxCIrrAJt01yJ7Rwo5Of338dUTd19
ePrcYKGwAQP3vTPEGHsZ2Iri9+ClHgWB0Ftz1FIuNYdy9f6d3k4aABUTtwN1BBynZcKcl9GHyb4Z
ZBIi7rWXWhfa6EqLsRo+QjO+fR6AKjKVbZh4sAR2AQ+pkYQt8uXkZxbrobLkauZ7qbvGKib/6VVA
JR6xLpWRw4xiVwJjHDQacXrq2hqt9EOTnpnfyR8RhH7wPOhJTMKYYJknDs/rUYt1TSSFCy3iepfg
x1OxFqhdsz6Ro7j+iJHwg49In8jVrGwdKaJdQDN6xHrrwVWYmGnXgthSDfCi4IN58KMnIg4F0MMc
oMy/80S5VihCoHaWPSph5ttI+tbRYdSmI3FVhmrJ7KennY4CzsQZmbgjygSIexH06mieTfZalE70
qlnIJcIfEIs+8h+e3vTLZYTQJiwOnfaIOrmD7RK5DbCKCEKolu1r1M6qljqi3rC4S6FtDrJUvH//
oX5wO9ICOjFPjpuqubOWjNpUgrzSDWrSQnDVk9ofCrElH5aNlW2UYVA/EJx5u0XCeabQhmAWuzE4
rNeD6I1Up4pqoLBu+bod194WWA3l+1baDDrS3HKbfHDHt7OEOyJnwoHPNgf0eueOgacgfswdETzL
FqNRUPFgHKgeRh9pS/7w4aZNA8ESaBG7bEhNTasW8LVhE30j9h113QLv0ebCMOkqeVIYXBpVB6jg
/Y/wRw/I5GcVTARM4PKvH7DUY48dpDFsAH/tUsCMay7nUbGoctL992/1dlkjqsbuzp/01vggX9+K
4l/qEvS6tkRf7DAQjCnOrNr99++yOyenAw2yAWwz/mIl7EDN0trErMRImPNx699GZSTAfU7SeT3E
7XFCG2bxD9zPQDBRhSQ/bcCvnyp0vXgwQ7p1loGohq+Co2qA0V+3bCuNTXkr+WAY384TYgMapwDl
ObilXfBl0IzCBFs3bQn4GC0vndBb9o3oQsUc+wCyLv2cQS+6j+CPP7wvu4o4PSckrZ0HrftWKocG
v5OiS9SLOB8kJ41x6UhLrb4bYGCeCxmAqvdH9+2ckXWY0QhucMBBB9uZnmpgDYZQYbtMZZYeRxWL
yq0MUuaD3fntKqC/AhgZYKcFHE/eeTYKmS1ijrJFZw03DPj79+xB2TK0cEl+/4F+eCc+Egou3Ayi
5+vp0oZiSRUXlHcmShVtJgp6tjpWKEagUv8RzWp62y+PA5SQER9ikrAQiHjekFh1r2wkHcxJ5sZL
OR51R6iMu85TqOQp+QeiQG8/KvDGk9kfSH9ERHaVB0IjK91RSAG4dK3oiL1LqVjLrA/G7w3AYzIm
lNmUeSI4DsCBXg+g7+d97KcGpVx37NxZo3c0zppBboaZLmSphVOSyZiGreFf01cpUZsXcfOyFcE3
8sXA8tAmZT01wd80FT8SgfjhIEwhBfIEk8rfzrvTyDTdSuGpjVwvHN2lnz/o7keykW+XIkbXKC5w
2sNbYe95PQYmkF3fbGgn+NizrjP0dU48EaieZFb5+WDUxXUAPOYDea+3j4aaAxJ+kFlgK/J8r2/a
CYbboPBm2hXDuvS1IZlVVux/sLvtIoXRc8IemkMe0h7rY5fFa8QY5gl9pdvlkJZ3WjBEgh3EEZWo
AB/iYlbi4ids/CJE+xrzd+UjzfQ3SwYRHJAlxGpwgiaGxOunNMYqSGo95/44Lawbb6RsoZYSeI10
oNs71sFHVOzpiq8WKfdjiaI3TxANGWln72ksNw98tnm7MHw1vVTdzB1tzg5PXY1S2FkfnI9vPkaw
xjqJD0xf6HioMb5+QDnHRlNFFMKWamyFLRdqBTzwnz6kpruwoxLEo2cBK+71XeKya00UQDQ7jqIK
Jc9MWmqRWjlSJksOCJL8vnC19qO9YZr3r4eS/YBGFhg01KyJEV/fNR1rFwwyNimR5YF5k/rrQJc+
p5axMf3qQkvaWxVohmq0F34G2uP9nV2aos/Xd4dvAdMLGvWkBrS7QOp6rDtpiDW8PLRyLqg4wvte
2DjRqPUnekEZzSjq8BTRg24pAAzebxyNztv9+29j5/MlfoTyOL0NIjqU4XeZJqGUpcAlx8QJjRTn
uhrBVGrhP0kbeLqLjg3ClN/CxVB3NoM48oYxD3AC1XAed4LCR8t5jKQPhnRnM0CgDJ1UPkmE6CUd
fsLOPhekMpxRuSsdC2cxPENd3drWVWDGjiAr5QB+SOvCReUXqBN1zRCP2/fHcmdpTvdHcmEKeQjH
J7Xq1/NJk73c9EfQ4DR1hTNOjhaTQEXv5YVA+7f+uYyUu3G2QSOFeoY81hs5FJ0SmZf2eu3UHm2I
iKHHfzEKm8TWjc78SHTmKU58MV253aTAxWoBgAcDXd3Z6XoaxWUg5a0jKqYABl9qrbSz9bIyumWL
J2N90IQALSEBlPpwUVi8oTm+K6aw1K1YKDZqaQEbRh+jbfVtKcJNn6ktaIGZIXvSRatniT8hl4wc
Wnva4RoGALQxZoidiDdDLJfiPIyk3Fogx40DhV0TOWdAEUQ1fP4U/7cn+DdNZPf+c7uUTfYp2ab/
Vn2Ktym7yENaB/Wwuv/359/7DsNEuJVKFdHEVN+Z8pfn3iAwTATG2EHAixNtQP773htUpD2yDzTI
ZLDUU4mGhfsHDJMShAmekjIHs0s1fqZZaDyd9y9mqUwYwHsibeRwZLruivnHbQfgWoMqi1PBKgzW
RalsvDy7zXIZ/1I5ZlMAUKbol41rHlCcPID5fpSHdqxGhyho6HiFil+MXDIcQQeGrvQPHv2KIfHW
KqAwIEGZ6S6kYFvV8g046MFRg8yzW1XNnLCtt20gOwU0jggb3LGq1qmGCShiZY6sFlugm7K8H55b
4TEmeSVIcNUe8oVrzvXMyQ6sHKLqUjMPCvPkuKaVYhh4ejm+v4aA3ywLdZ4oAPLnbu3Ikt0BGK8X
Q2jblYFXGg0MLC3pnM9FdZY3J1Z0inVekJ254SEMmiJzNHc2tUEjahNLOdpgu2apq/g8Pg9nsA2g
BDwWl4p4Bo5KtHHf5k8l4jwe1/EiXmhXgjsbQLXdgIzKz6mdgAS/ECQHk5YCA8rgwZfO0nO8Ty+K
eJMJn2k7gLofbVAOni0omTPasZwfFeFSLE0abk4l9EtcAicQl+0n42wV92v0M/b15jQT4BAtigar
bsmO09hBX8iWlujW1zJisE5zPdwJN8LNcCc+/S0+/T396W/rx+c//a18Vz/Kd9/+1z6GW7rCS/Wu
fVTvNPYkIBUy+9eAYNDCHRbWsojWMj7MqoUNJIZ3SoPKw0GcJzcxlmcLkdKfnH0BtTeiB0cifR1v
VcVpgY9FFwh+nfXiKqqxP13akpOt/HGOM3jnLa0SvYpjpNglbdH5M3gKenZcFk4/HgO7QFqCaxnS
kj8bOovZsVnuGzRXRrp1WELzR6otfGGOWsCX3jFBAJWxrUBYPCj47Ym4eN47fWk3lm3dtI56bJdz
fs7cZuock07jZpmU+2FOw+8YXKPtD3NFXHqNYxiO3i9wUhxOeE4ftzRYXfUMy+fOVi+GE//WBWhV
nSSYIKcHPYylQxeHjH2/wc6xmlwezjzhzquOE30tr+Jm4S359cz/3PdnvXKjpQcnurgIhWumqqey
ySNQjs/qDP03ZzLwNYdsgfovOsyIRk6WpO0qimZD5gTqYQmEVelP/GZfaZfiCORmVgjzlAcGvGzY
dXEE+cARQMU4ubfU3CPFPcrXOMz1C1wA67V5eqNRlrXgm/qOdVzWB74/9zLWtzPIF5VwUrWTjhQl
/XIWiid0ArtH/yLYHM0WMxOC1eOiQIIIiPT2SLC1wKYIazmp6ozjApfzvAKP5FQbJPsq2pFzS1mX
QBAuhOPWn3NFeZhr3rwa5j1+yJOTt7yOkkc3uIJZYkcDnMF156gYm8MUq+iLqyIoTY2sXtBsDeVn
PI/wVp3wiCKyHMK+5R/GGNJLwS3GeLjdHpTgf+t1ClY8j9YWuatL55T3ZtXz/ETcEskGELQ+Aw8s
zpLiMYLf4Q1OEvdzg3DkbCRi8HOEGnEtM9lgjsEmhpW4n94HoOcIdx3An3jFTZ6qDtg4vjbvj4Ex
8Nb4REO7X2HTqtD1cSTjJnIHxzcerE64qsNFrO3H+WpQDifxwji3Te/Cl65UU+NJl6m4iNLPqfhZ
jOc5Km0bcyuHVJ19DGIh6owHXXyoTI7M5pws3U4XTXwiDhcgANR80Xrr5si46tgPJTs7TU4tEVUJ
Gyk34ek/0uPmqDp6+mf+7fk7ItsrdrqpPU4bGkZuz//XKqd6yI6Qi6y6FRvjeDheDXiYenZE45me
3Qz9T2BJJ4W6ASomDbdMe3SEhP62ihM60xttiJlJV4I4x2goaFhTBVpzWMkDr7JjEZ9xoKPCmVEK
juetvFwgJUyBpq4qCFeWZtgdnW9zOIDK7uerUrtM5m4378xZROU4HBusOF39uhLZVwnp8jNGNaV6
hp8o6l4a1Mn01rRd7jzD3HO0ZDCmSJuV1jLDK7mx6Wlb+XXc6Yt4lkJNM3J8hW1rq6/D26Zziqhy
VHwQs43ufc44Hl0aZ+k+EaNhwBBajJsc2Lnq4BTay9cplkI16YHXCvR0+3lgsnZALZjyOB8i+aTG
MDcBZSEUW8pU8/RAY9EG9ZWq9fMc/Q+r1hayATUgcxdxlz96WuzkiHnJVFTCJrNxfZ5F8qUrRbcc
7F/CmG5EL/S2Cm4F1M+sbOBOI4jpNrojqoM9jqdiRkfeax3PUmyzkZxGlVZVqs+FOD+crFm1wZwp
AoYJWTnvusfOW5sVlIZuqet4/waiD2P/RFDQdfdB4No0tmfqEJwGWqrOBSys+2CkYo+ulC1VmOxa
x0l/LoFdxAVjHskqnLsCoXyD/kHuJXbXjguBIq7Q3wAl3UShtMYE89iI+89JrN/LKXBA9dhP/4Eo
9X+aXd+k3kjP588j0GVG6PnpvLm9D6q6DO7ql1Ho19/+HofSvpxa4Egdkop8jUG1PWoV1JsVygiU
ZV/GoMoebRmdkJViIG28iT/0LQbFqw85Y4JaBHm1n4k/ySZfJ/XEn+xmoNBRb0ArW50Aci/7dkFe
CBqFItEpXGu0i0RXndhCyAkbgVVrxotQRmHdkK4giZyUKiE4QM8hM44oxqrzrK4OtUTfT5CWwiXt
WBD0g6xVN4iqHppd9BnXhI3oj5dtr/ccg8ZBTGmgLat9KcLnO5VvB9E7KFXxLFMRjRAiK3WQSrpP
aH4lLTQcRXrUzYnsUiXdMo6BXWdheGtEkf4A67WaoFKydNmnVrPUtALCHnneQWsaNVB/SVn1Pm0S
bIibz3VUaLYix/2NOLjYx2I47Qjg1k59uLJRtfWiPDtG/pDIItfvcjHoZ3hvIxpQVsmBZ3XtIoUr
egwD0d9XwwqIQE6ZeOrQQThQwhjfmlI/64fo3BO17A5a6USjRaZCkEV1U4eNBkxYSXHsQB8AJ4kC
J+AoNQHap8ZVkbANDlCbnFDlKEvMGJVPrQSeIuYnsJlXStgnthsW0dJoyvNcZttrURi402J3Xmb8
DCntQZRU3qmV5Ku6gAiRsK3SUXDcLFpabTKPs2HVtRmCK/7BgKW3ER1WXXRohhBhlNIpEygH9Soz
FeB0Kdl/ZpvauAmCws4Hgq3Q9T8PXssPZBtf5bixypocJK9uNc9YpHJzwkf/pc/HeZd7jmRegwZc
jFZhB2q6GuHQEAsJBjwOy6GCjslRimsyVCpwPaGlryVfQKa1b07SYki/5KHOCCutAb9BAjh3Vymj
Ngs1QlRJzauVJKfRZ2WCE8Wpu0FXbVWOcbnoU/GmR4j5crLAxtxX3O/dMDxGulcRsgPNDR/U9hBL
9QWLbWGEQD4EeYyASWjnLRgiJvBdGVXxCbGNtl81wUGIhnvk8haTohVQk6HvpLTDIpJQWVOk9J55
IDijgek2bytayKKbHyZxfBy7BlA5mbSnKrR1j1rwSlEHUF0iXvJGUdGLrL1jdRxT24t8HJut7pp6
t+E87UQ/VRb4n7bhojCOneZkvPXne+5Fk95+WlVTzl+93G7/+N2vqGBtjxotqhgT7mYq6pPEP++6
mrZHgfipFEXNC84JW+sfDqlTUR68FSI2aKBMAmFfd11Z36MYiBq0QosAEXr26p+ACe+U/tCo0CdR
Hs4Dekp0+ndKf5KcsDw0ONaGWDtRo1Z2l/nXoRLdJo0P8Qz1oAWKAC8G6uS5rPASUCbtFPye7gr2
Sn1ChcBK3bkr/xDo+JRrMymvM7vGIY+SAXTmIUgOWjXYDGVGwKgryzCJT5C5MWCakFFFpX8ZssvO
OEdwWk9DdfHzc/Vf0/H366x8t47199vm01FTEVD9UcL64/e+z2aUpAkSEOwCcfWCTsxsFhGpx0cB
WjD1XIsq7rfZrO3htYHhmPLU8piChe+zmW9xGTwlOKhYc8Dhf2I2P1WKX5SxJk9KWlr07NBhoVxu
sKJehhECdugwPjC/LWrvQBkIrIfQnfl41JO3yRL8uDCad5p/buEFLox6t98CwgM4Dd9Ng/SmjdKw
33v6Kh1ZD5VmZv/AbvivOcPowqLIq9CYNukJmWiuvhuy/sfZ/Hx+9nk++3+frqCwP5TEr2B2X02+
H17yexwLxlVU2B4nCzIgBd92VQjvzD9p2lZJfJCwe1FPVfYIhi3U4PgtavFT1/GPWBbIHREwEKun
/Vb9mXn4DJF6MRF/NBYvJyL+gUoZJ6XkeImr2aWm7XtQYudI9o37QR2gftG1/hLB4SMtFk5Dtf1M
ojZrPDIyTYWOqviRXTYQpEpt07SRbdB2bqxqExVVfGOaveu0gorHAV1vG4KmvCS2vVJK2HZBjKr4
IBGtmuWgHoswueZhMD7GmvcFVZR0MWBGvxZil3QYQWUxTs66nFQ3gXxx2tQDJN42U1e5FOeOVZP4
DV06Q7nRB+pjBeTSbVYWZ6VMcOz3EsSGJuiXA0wIOzZQCcPdb5H16PKkFBYSU11YLbz40M9P1IC6
m4YJm40g0EWmKlu/DDZpop+JPoQBTcSNojCBkYf+JoNvNWbBZ8SkTmHErWkEHvmBvIShMc6TqGpg
1JvQtzQFGd0wHx1NDolqDWupio08TyvxCK7XI8wBqOgetC4EANZJM66HUUQEQKWZlrRmA0NcfKj8
eFu5+sbz+4qaM2x7RRUikOKltkAKiNCwMleQ4pChRgppneZk6FJL+aaKDpXcixw3tc4jN15lFvRS
2RuXSZ31D2VVPIKuqxxf86b+7LCqJWieEVYiqbnN3X7lRrBG5BkA8JA+u036M+9c4zgN4sdmKGlO
501NjJpANTDK/Fgfwac1MdWZMIxh2fsi1ZDKq6uVPIhIBJWCuklLKqZ0lcqlyhDaTaVSARD7/ayS
jPNOujWQIHcavwoOhsA/9z15JMJOk9zW0AVFbcW1G0SbroJgvEx8A9kgjF1Qc3XnRdpnJwP49nVd
dt3JOPGKWqETDsa0+lJVvrVMMDgyjfiuTZViASIdBSbZnataaxwQw4ekHJPkkjSsDYjsS6HtL6t6
Yl9G9MkdOaeyKzd2Bisul+N9y0iOo7C6oGc1p9tCubGBk/cIE2IB3dgJFWxJEFmzq0ZxmtSft3lg
+16+yqiMl8MNrEE7agqKkbpTwc2rU2lZgl9pk/yw8GQnFb+0JDtW2M+1MpkLLmZpMIBw28IbQmNx
wBww46VRnoh+v+wmRQZQ4puoMe1YBwipfFYD7ShFNsI1Rer0gnRsqKZsY5A1F5F9Slv0AC//ibHJ
FI3fZTkbqOfXCHB8jc4ntZBXX8yfelOnzUM5nD1UTVy//93vUh7ThU7gLtQX2ZtL/KUf+nao//hC
XwOOiyF/+Pe/3UGBqaf35yGU/DIWmVqnr+Lxp3f09DDvXSDeMkOae66s6MiaMC3A1XEETK+/fYqz
1Pv6bY4Tjg7gvBPzgBu9GMQ/e/b3H+vbEPPheA/Zrzw6VJJffHZZ3gMtRieTtOLpRSj44tkNaw9R
CyRYAAQ9vYje/luGYHufBOnsaxmL9/hHKAryXqQ0hAI3SsLoNaIY89fGZPeSf0wIBoW0C52+qar1
cjTkPZITSmQgkZ9efPs3HA2UM0QgYiCKaeYrf3GGvDMa+h79Z4aYXPDpRUz1clAIrGhBP0nJPn37
P3eKvF3Xf/7OFYPZS4IN+PJ5Xb9e2Nb0bdGSAdN+//Zv93GCukUeH3FO+MNIIk/YWN7jztbxM4MC
nZiPEzjvVM19+TkaKEIBHEWX+reb1QLkZ4SldPhZv/r4MsE+4F92+inen167o0C5mSKEQuw4vZjs
v92cmMS3mbUTwHWCgr2BofzJAfjnC0US91ACw35kMjh6OSempU/KhsvS81j9d52Au2/95fYP3lAi
pwMNg/8GGNndYsbPj4ayBwidjYH2yvPr1aCY4h6bK3WEb/vh8w3/68OC9waFoUDfbeIyavwn4csv
rxt9D0gjr29n3+tT4GlQwCPC7XteN7/jTGEnRUoOjyIgUih3Tdrrv7iXTifIVJ2iVvr0ej0ohsle
M1Ub0Gz4/XYRVLSpk4DwshDYw2dyty7z0+tmCpsm/Dgn1vNo7GwmBAqwxlDuppwyvZ738t9r3VBx
J4o0JrQr/U06or86RRgUaumAoqei44ut1TT3WEnU/olQnl6/36lLZE1khOPDxLxm0YAm/+XR0Pcw
nyX+gCn7/Ho9KOIeNXrm4iTVP72eo53fa4pAauOsBKRPcwRFIvGXB0Xh9BUpkcIBf37qN+uG8ads
CbP06fWfG2C/SuVfJdDvnTewrKmsUtwlUwQaPRGrfm1rlaU9iHbgXJl1P5gpBmf0ZGNMc+B5UH7H
5UP4IPKp6k8SCROW/lcHRTJB/rJd49z1w0GR9yYfaY7h3zhb5xNFHlZDMoJdkdP4l5cPM4VNm4I+
Vf2n184hbE0zBdbkb5jXwOWf3OBx25toTyC93zRHfv4Q1vZowU350tc58HozMbU9GakOTLm+bsDP
c/L32mHxoaLHjU2pCseFvPeXp4hk7GHZhYfr1zBtyphensWAmVimT7TGpxn0WwavFLYUXLqp7NCr
ojb1T9hMaIsyzBoHyovRMNQ9eHDTjBSfN5nfcooQOhGfYIJDFoZ0w6/nN1NtD04Fwdrr0VDAVXDy
kkM9j8ZPhCR/YVV9r5LjqRbfPxXRg4fqRSX+wx/4Vgx6e4EXRVLosGDnXv3oVFV/vvhzMj19/X9f
FdmfKt0vvjlVnV58+epnqzc//PXhn97W13u9/KdXj/rqjX37zrd/3A8eym15B5b+qUvx9ak224TS
vbNNt/fbl+Vghc3ijzf5pm3wPSh576rL8uEh3WXtTNX/X73w0UMf3GXfrjNxgTi1vn35wzbHX3q/
51taMJ9OGKfy4RPAo09HQdE8sKS/XXq6E0Ceb1/+43e6TIP64f7Teb2tH6pvl3u6ukoA9qvD43CB
cht/+nvyAFr11ccqwz5i0/7TO/Bm/tJQOdsyuL192L4aGkLISV8KuNEH1//RBP7eEHq7AF83en7+
+1/fzjS+RAr/gsv377HHJ/3qg/4nTKO/px7A528f5jR6/4Q9AX5G1bHbvLzslA//6Yz5ixPSfkiD
V5NxEqv65Ys2gEDug28XmoZgMn791cs6/vb+21Wma6rSt6/+8R3l7CFvbuPg7lP2+Kn2Hz45NF5f
7ZATuflX3/jsIfn/3F3Nchu5EX6VuWW3Kqk15ciyLqkSaUqWJcpaU1aq9gaSWBLmcMAMZ+RQp1zy
EDnntIfccsxNb5InydcYwsvGjEiK6Fhbrq3aMiW7ATaARv98/cEOcxR8h8n28QR2YAeXU265/SXX
PvZ74C00m1tmeInHJ1osBDi7+zOZ3eyLjrxkWmvi0ogeR811cqvzkfaynGS4n7GS33wyA1sWbMe/
2nRf7Hg6u2O8NuanR5MlXsDYyXb/UqrCwu6lCciIMs1syiuBbdIFuX7OxR4JHNVuMQEQjZtr4pmJ
1ccNjv2Zmg24ZGLiiJV8pgb8EL4WWL6zSXANUHwaPdPaRoBTEi+28/DvQiej353fgfyJnbqWxOV1
obMl270gcIqf9KUZhF4BqFIE5OqFLSbscnFgkdi1w3wDLRAuP1ZqD4HNWC2GKveyyP6gcO0/7n/n
9tQSb+Tx7UAVwvgpp+qz8XLcdAlkICA2ECpwinu4SIdBLEbddPGTLWF9Tcku6RZxRMlIVhk3ky2J
a65n78n+Imj003SL90pgG+PNSM13sMSV4aQGiiDYdqyOq/sYnFaLhSq9OKeLY4GN/OHhlzIL0Iug
1vPj7H+gPyAy4WkQJMXixfb1cjjRaRqE+kRqFKvoPry1SXLiHE4vjfQM2IX/uL86+jrTY5V6QU4u
tTBFT5oyLCq51DZjBwU8LALC7UylfEujOiwgtxzxbIcr48aq4sbyKA3ZdYGpPvzTJjd29vCLy2Jd
5w//yoZmznVNgMbo2eMYLgJdU5tdtFyV3YcGGtnjeMEfx7UDTuzCsfNtl/kUzPPJqVowtwhNV/HC
kaE1gU+PGmi83C7yMIXJmEvgnjmJ1cZPtRgEDZrx8/3JzAZq8Jnv4lcCiqhsaL92vokbNlYXaL9O
buDMMSMKjEK85JPBUrO1I4AJ1ZqIeY1AJiiIbhvl+fKwwEET6BL0cODFQ0vjCxTPfKFivdSxoVQS
WSlp+u5r9SI2mS5VTHg96fHfr/YM3ZYAt4Bfkf1Vuo2fWC5an+nqn6//iE2OjeV/43+4qVbTRjsY
yh9+xzhfTSA86CzneON5XapEcHCm7hWKJ7mZr0t2AN7YA3ue81se7RB+jP0dqfNFrjQzAcDYCojN
1V+8FLdghMSMVcA7mweODt49jxd7UX5WpvBy3GwlrOClHqiM56bQ9O+H2X/F3oNy0Etxk5W4aH5E
mxeP4aiLO3bB+qocmeQkV6GTQOCxaOFh07Cj2o2Vuip/0pyT7sygohCERoQxih2E+p4febrbFcD3
3xyPvFIXKXULz2Wk9J04jCLH2IGzI3KELRwKkdL3b5rfOHDTZf11qt2EDo52Pza4YM+EVjnJYEeH
qEKynPnhdmDG860ENUO92GkpsJUymL6ad8uXwQ6Bvdjyd34LwKJ6ZooQGIFtX33lHWuJzavvtnqc
3DCT0VCEedpMuyV4uVi8CpLierH/aUKvbE4ZvwZoj8OmxamgBL9dLXsGyFDNo3ranFdZyvqcAY6s
J4SfJvs9nQSeg8L7a0Aqo/nhECQkxHhXd7OeNsY1HLexDUdpCGED7Ze/dtojBtoJWIU9o4KNCBZq
vH6CV9iA0wQqHUTumxy7XQdqq5RwHHUIGprUcZheoxcLITqQ1KDPDg/sHt+rh6Lh3BbIZTGjTb2X
xyDgx0Mo4OgCEyJREz7q+e363XpqPMn1wEsiB/4Iz17Rf+g5OUZjUguth/7XDY7grgN9gcElVxqo
m7xGV4Y3BfAWIrT4EjhbekdiY32wGvb5bqnKPPl0wb55GH5T/SZuoRRRIt94AiHtSTbCm6BsOwtU
dE7IBvO50tOBj56JHe1KW6djU868IDoSEtmCtl1Asa7M8Fbn93ps75AIZ6Nssh67T14FaSQJgES7
TMfAsbLpvhSY7hudzVQ+XdeCe8Ycl06xbLA2O2rhPNchmFqistxdFOHVRg8Exm64zr0eTrhuJSrL
p6aGKD8SSKKcqtzqJr7JjffRjgt3ipziUHuV0tEjQpRYBZ+ZAXy1IKN0LLByZ+AvyhZ66adIEyY2
gOgJ6xxZNS5WQg/oMuDalYACdHKL6hgzDaioxCvhbZnB5jAl4L3UeLnnw5pxQEungNxCpXy2LQEt
vAM/G99gaEGKn+w7gG4BytI8dUt8mLF791IVd8FukCgcX5piUoauCRoY4yfcT+2dmoZTFtDxpYFd
L3QGUsmgXCRR7L4s/6pngCDnY68Csj4g7PEf978+ezYdQSdekJN7KGDWejZTIQBO4Ij0yLazyUoU
0R8JU0BQ4IfaX8HITHxW3FZIXM1gPAZow0/PLRtRR8ee6GvkUcoA3QSG/njBHwBACoINtJrGy6UT
jSYXtifwPICAYGc1c5Nx7IpE1NGfBzVlRMECE75TCOhytifQzisg+LMe8csDTDwSYk1xXyUHvDDa
xuB38B/3P3Qfp1S2Z84l8kQCcqsOxQuTjUeWh431BG75a55rR5f4lpqIsO86iIj8ZJ1ONuZHdhQO
i4wLSo9zvqElopq+zsMyq0RLCIjuNXVu9YKqMx6PlTHMSBn31FCPwkgPD5tK+HMXdmHvmLbB9PxH
xzgQa6cf/k7mvyk0A7lQ6zWegAXqCc+ngHG6nqYON+bzpdaqxtvY1Nr6/MlmAEm0/qMuZRg8TomN
5X/jf7gRCqRTcx9YFH9G9zdUHbsoVPIhLNoJBIDdNOmr9E4hG+enSabkSOBqPEOHmQaemF26RHUY
u6vf2mxEmX4vybk12wuYSK2C6nbT4l1Bwbkal2zGoLLxA+2/gNdo15pxsduzAk27c8OeFez0hmv0
Tda+fx6jbw4EvvymEPAkTuCiDJT5xAULxM4n+Sz0WwWcwLbKxqkagT/eb23nPwgoordUlL9lYiUm
PCnDRRMwfvRMAccBvxSYKxqvB3bEYw2JfEc/N8mlyqbMjEj4k6hV8bKDRDICRnqcXND/+icf1rcD
aJX8x/3t6TnKR5kOar0gBhWRzJfO8ZvHXlnv1JybhtaBwK1ysczxyHpozoBjj1dDhZS4sEELNxjC
4mVXiIYG2QIb4wLo5umkrhKBc32pOOsBPOd4XSCwULZ2RA4FtIxADhQkwV6W6H1Bcm1k7jjotEWM
VbGHBILVMjzTEmQHV3rOO/HA1Rc/3Wv4iigcNEVX7jn0WHVcIwVd28gSNapr0HyZ+RyZD+ZCb0Z1
7Jg+6CPnoeYwG16/zrGgV9Zi1XEzUSZMZoJGUECw+mTqmkZDkIRog65YL6fysSRmjJY5cgvD3XEg
YZE+3g90gzokqgi3RheIg5g+JEzde6A+7F1yXoByaJ78kHTBbGKLcnUy14cD4fYLgQVYDXhRZmox
QZfaD4n/o2kaFA8dCLjW/Tmw/umyyd4QM7LElWFGI+TSumpRrCut6sR6/ADDiuwEz1tprT8xU4DZ
Mmjtyx+rxyrXBwX6Gpg2gWyBu1UUFig36X//9o/FVC1VcpYvQW2BGbwFO8tM+VVj9hDQzVcv6SGX
aMtlwJj0h0u0VDCreIT3DMDwHS8freZTNfXbffHDG6PsEvGSSX4EA5fiqUU8QwjO9fhB39jpyEKB
N2qKMNLw5AbItYF/3Lp4z5fg+MK253N6HaK+XGUFN2Dwaqjx9a+w+ufrP+qKJBVP8nKg/JK5bJf/
sH8EBSS4QabLoc/aKh+gg9cLdfeU/xAzwrg0KU//STgCNFvkK9lZlcjDEwUUOjmRp2OiJQK1jlqi
rtlkuSWu1U6wOyT4bt5YvHUV5JslLjEvt5ngTSKKAHFqyMcqUfJGNnsEOtOS9yTUAfjlk8t5b9Hb
afxxc6db4lJ4h30crJ9jH4+9zHoqJ+KDkKZHggKQSo8LYjdh3kdrI4R+R9fjGrC8wlIFhd2GB0TC
HauRivn2whTFwlnTK31nuAWRcDmrUS7LIY/oD0QsH/ALZqRGbvo3doB+Da8WdxdIgMBuELNU+ulg
X9pFkzE8kAAmV4q6NUCNgpCYyp9E6VlZhVrIK0GS1iaurcUkuTX52DQaeTyF4PW5/3X6sb9xBIGN
3AYYK2Dow6sR8TPvoFiHLJcX5LaUhAvaV9wrcs/bRJ9morHuoo8AIIuSH2MJCHa1O+HCFJOHX1I9
W65r5VACdIoMTAG8AkbgaBx6FEkg9K2+QHULJN9V6Ozv17/ES/TqbA2amnzkr1TadB15sW7/hhDh
ufp6qfUlbD+UQLihEvCzTacNeY1XQNiAshxvbQGvgveZDrczmz7fulfdkt/guudjMnm8gCeRDGqj
eBDAtiXwVO1c3XNGJwnWNgrfWXJFIm/TsakNGYEl0pXdIWIJjreReIHhFIHPcEJ0zgE3sAQ++VSl
00exZFsTPduhN2clgAMsA9Ha2GS6o9/fR9YPGWe2NVoSbUlU/EH6hF3feE3KX4T7u3nXOi+9FBcM
bjeq27X7MS/DyR5InJBbIEXv8coHWzj3gNRmN+z5roGm9vZv8FKo2AIyYPtmli2OhIfZRi9amC4U
CHD6ZG5tYwAlgWjoWIo6v7vQQGhm4++b4k+JaNABJ9ADCBcc3bHgtaxKGyySkOic6VjrfTIuW6Bs
eWo+mXUbJFEtP0V3AHFV+Yd7HGLbDPM6jGfjGzg72v3VXYj2l2UNJiSB51zJd0gWWmxKM3zhViGU
1ogtisTFgAQkq5zWeTnKp6ceNTpBVjvUfYfe8A2SAKn/GfsSIDjwm2L/6+3C4O0jhNZekrviJOh0
O5Mc9XDk7hsClZZEY/qV/px0VNrQBiDRG3FlAt5zic6IW5UBg83dCXoCePPlvN2duFIotHsxlZMi
YP9JwT9pYICChrXXL/1Q+2+7a1MMkdtqvFzACiMwgJqjmEZfof6cSutYQOfXUAzX+bHAccQltZio
tBnEJIHVr9JFb3WKoszvk5MFkrILsM9XmWY6sSiLoRDfKbMJ81NA1hO/KDd2Ct+UaQ3PAkvIBcjJ
i3HpTAlY5E2J1rxgsgI7889YXlNl3k/LAogVNnGJWmHNyTzYXvrfbmQ6hFGjqo0/tOvzPkSS8egI
7EB4ELP1AmADiWbZFbNm3z0siPcLM5sn70tAbuAvNrpxRwRzwJPTeHj69TH4sra/m/SMgU8DEVZs
4LP+bcg2/186qs60RV2F7drXAj7uh3IRQE0PJMquNw//AZ39Uq9vVjB1+4+P3WDrmuyuMCNfJx/e
xFj2dfdF03eXJhNvokr7Br9lA0/bt/ctm2jhfmPfcsuWXtnJYYrw60//AwAA//8=</cx:binary>
              </cx:geoCache>
            </cx:geography>
          </cx:layoutPr>
        </cx:series>
      </cx:plotAreaRegion>
    </cx:plotArea>
    <cx:legend pos="r" align="min" overlay="0"/>
  </cx:chart>
  <cx:spPr>
    <a:ln>
      <a:solidFill>
        <a:schemeClr val="accent4">
          <a:lumMod val="50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Orders Placed in Different Areas</cx:v>
        </cx:txData>
      </cx:tx>
      <cx:txPr>
        <a:bodyPr spcFirstLastPara="1" vertOverflow="ellipsis" horzOverflow="overflow" wrap="square" lIns="0" tIns="0" rIns="0" bIns="0" anchor="ctr" anchorCtr="1"/>
        <a:lstStyle/>
        <a:p>
          <a:pPr algn="ctr" rtl="0">
            <a:defRPr/>
          </a:pPr>
          <a:r>
            <a:rPr lang="en-US" sz="1800" b="1" i="0" u="none" strike="noStrike" baseline="0">
              <a:solidFill>
                <a:srgbClr val="EAB200"/>
              </a:solidFill>
              <a:latin typeface="Times New Roman" panose="02020603050405020304" pitchFamily="18" charset="0"/>
              <a:cs typeface="Times New Roman" panose="02020603050405020304" pitchFamily="18" charset="0"/>
            </a:rPr>
            <a:t>Orders Placed in Different Areas</a:t>
          </a:r>
        </a:p>
      </cx:txPr>
    </cx:title>
    <cx:plotArea>
      <cx:plotAreaRegion>
        <cx:plotSurface>
          <cx:spPr>
            <a:solidFill>
              <a:srgbClr val="FCF4D2"/>
            </a:solidFill>
            <a:ln w="6350">
              <a:solidFill>
                <a:srgbClr val="FFC000"/>
              </a:solidFill>
            </a:ln>
          </cx:spPr>
        </cx:plotSurface>
        <cx:series layoutId="regionMap" uniqueId="{6DF1021D-FFD5-4BDC-9FB0-2C23EB6BB009}">
          <cx:spPr>
            <a:solidFill>
              <a:srgbClr val="FFDF79"/>
            </a:solidFill>
            <a:ln>
              <a:solidFill>
                <a:schemeClr val="tx1">
                  <a:lumMod val="95000"/>
                  <a:lumOff val="5000"/>
                </a:schemeClr>
              </a:solidFill>
            </a:ln>
          </cx:spPr>
          <cx:dataId val="0"/>
          <cx:layoutPr>
            <cx:geography cultureLanguage="en-US" cultureRegion="IN" attribution="Powered by Bing">
              <cx:geoCache provider="{E9337A44-BEBE-4D9F-B70C-5C5E7DAFC167}">
                <cx:binary>1H1Zc9u40vZfSeX6o4fYgVMnp+qQkmk7dmJnmUzmhqU4DvcNJLj9+rdlx4mEyHaGla/qRHMxFYkE
m/2gF3Q/gP99Pf7rOr/Z6GdjkZftv67HF8/jrqv/9ccf7XV8U2zaoyK51lVbfemOrqvij+rLl+T6
5o/PejMkZfQHdhH94zre6O5mfP6ff8No0U11Xl1vuqQqr8yNnt7ctCbv2kd+O/jTs83nIilXSdvp
5LrDL57/Ny5uPm8+bT4/f3ZTdkk3vZvqmxfP9y97/uwPe7QfnvwsB+E68xluxvhICCKYkvT5s7wq
o6/fC3yEKWIEEeHefuDnu4e+2hRw38/JcivJ5vNnfdO28Dq3/9+7d0/2F8+Ds+ePvfV1Zcpuq88I
VPvi+Wn5Odk8f5a0lX/3g19tX+n01a0O/thH4j//tr4ArVjf7IBlq/Cpn36Q2rspo01utLlX2y/A
CuEjJbignPF9rMQREwwLhS2QvM1WiErfPHuvP23KR0U5DNUPI1iAvfzvj4D9cM9vBJtfJcWnTQcq
e1RZ/8zGkHskBXcVlXgfNw54UgpmhtXth9w/9M7GflKYw8jt3myB9g4MZO8r8C27l/9GeHlxVW/y
e7X9AhvD5IgK8OhKyTtM1D5k4ogoV3BMyJ1bRPfPvoPsJ+Q5DNf9jXu4vHh+cfkjVPeX/kYwvTV6
091r6leghI4wF4oLjA6iRI5cSZFgCB0MXk+Lcxikr/dZGB0KWl+v/I0g8uObstwkvxAkBCgI7Crs
skMgSfcIUifJJMN3IIFz3M0wfkagwzB9u9MC6qDfu3/t3wiqPzefq88bDanPr0wDMZVIMc72/R05
wkRxV0KGePuBzGMXpJ8S5TBK32+1YDpkT98v/o1wWt3k8a80KALBhyuBKeaHDEptfwZzI+L7z7tY
gTiwXokfnzaHsfp+q4XV1e2I8JJ730M+8f0OCzA/TkoQIYcFUg5LmBfPTzbJmDy7gKVHlT/blJ+f
vUs+3XSb8tl/TVeVVVGZ9tmlvvlyc92ZbVpmp/v+/0K6fzJ9vtG/eGmGtngigRT6nmvsrtAkZCoM
cU4sx/lzshwGeufePURfPH8X/AjyztUWyv/LSzOQ7dfm99s1NGCkOP8eyXaBYkdCglUi9jVZkfs+
9CfkOQzW/Y0WUodyxvtLfyOYzjZJbfS9qn5F0rhdbnFO6X3CAbm7BROS0iX0a9Io7p99l9r/hDyH
Ybq/0YLpzYFax/2lvxFMLzflL4eJKASf+8rTPky3aaPEGFF6lzZai+Y7eZ692kSbxyfPYbD2b7cg
e39gNbZ/w+8EXJVnm+7xbOCf1TnAD0L+yAQW+7VEKY8AS4w4ZC+3H6tM9fInJHkArfs7LaA+eD8G
q29P+Y0wOjfXWVkN947o1zhBWBmDH0Tfk8QdJwjWpVzGCJZfrcvK939GoMNQfbvTguqQTX279jeC
ChzOL/aD6AgJ6UKCx7+VmnaQEmpb45AE2UXfnxDkMEL3N1oAXZz8aEv3l/5G+Jybz3Gy2S49ftmi
mUBd12Ww5hLqWwVjFyF2JKFMSBmsn28/VkLxUxIdhur7rRZYlwcc3/eLfyO4LgzU4X/l4hnJI8WV
C0smqO3efvazP3wkMUKQWLCDYP2EPIehur/RAuqQVd1f+hvBdLnpfqlJYXZEGRVK8a8w4D2UJDvC
WEiG5NfoBdWq3RLH0+IcBunrfRZG3psfPd/XK38niEz5S5tZEpqNUGWSDNzZrrejRy6H1dN2IXz7
saF5SowHkLm9zQLmkPFc3l74G+HyZ9JusnhTby2ouJ/GvyDDg7KRwASr+w6Va5kQOSLQwHKh1Hvn
6Kz108+LdRgw634Luf8eWEFZd/wPQ3hYtN18Yu+Kf07FIAzCD5aHy0gKyoGEC5ccjlBQ4tmyIR6W
5jBeX2/bE/x/i1phifa1gPzwe/6zRSvhR4wpqM6pg3kBcsmRYIRQZdnJk2IcVvfX2w6/0/+f0vbD
LJdvxKAVFALWt5SiHaLL47/evh4wnaxbH5l/X386/QysIwTR4RtPaTvE1x/vSm1voauwqXeKtN/u
udm03YvnyKVH1OXQ4ZWUb/vA6vmz4ebuF3LEXQ5JueQME0qg1lpWuovhpiPKJSVKESiZCwm3Pn/W
Vubup20ZHbIOiGpSSmgrfyNyXVb5FFXlN118/fez0hSXVVJ27YvnFNbI9d1lWzmFlND1FBwmFVUC
xnNBhvp68wZeCq5G/29MEjpN2imDpgyz65h0q0L31J+TefRShPmfmE/FpgNeVuqlikzSG8MedV6R
6d5jbdu1Xi3CsvBCOUWnbNDxus3UXPujMKP280lIv296JI5DYV6PuGappyM3Xbl5ih1P107U+xl2
ytc61/NlXYdp6eVG5VetSZz3GBX524QImngzyuTkuWp+7VZh1/t1jnjuh+EcILfPXC/lCf+QGyrL
FYv6iHiNUY6fDSLLvK7g6eghgmo/z5r5tO8b93wH9QOaxFtN7WsSmo+UQCcfA0UG6hL7msz7UHSS
51UwzuyEh271UmuWnMq20H5R8tDri6k41kwo37Ruf5YP6UWYjh9pkWOviIbN2DnRCWGqfKUpecnD
Lj+P5/ymiphat4pckTlkn6Kq1x7t6/li7km6EmliJo/mum89lQ2hF9IZarnfpvOBFzv4Xoxsl+8M
eEH2DIHiTNWO7lAF5eB8Uqb1HJGTi5yVpY9i511aZq/iMGsgmD721B/nJWhzO88R9OWB8QcJ3O68
ZHGc5ikdq8AhvfRxmpLjJAsdTxU99cLZRcHjz9uOZ6MHXBoGBiUlgbr7/vN00ZPRcVgVTBRPl04f
ueeYNc0KDVG8SsNZX4gRj0+odjvoYw/dKmHH+CpVEK5HWQWqi10v5I302yxE62lOxfHj74cOKVRQ
LJGkAmEoBOw/q3T7OpJa1QDjNB8zotcak7OWRGezStFqiqJoNVEVHc8qf5V1XeTHZZ9ei7rNVkXs
YM8URXVRzk3i8ca4sLb/p3AryhiFbJ0ryi24dRTlJhJFFRj5ges2ednpeT7FKh1OtK78xx8GzvMH
tSsGlFEsgaAIJcR9VdRRNaZ1CpYqwzk+hRkYHQ953jzxSodmlGLgpoFKBzPYtcDVU9hSbdoq6KeQ
nuo06vyZ11OQF1nvs1HU4NHScb3g1QSBvEwgYH5h69U4T6qsI/Bqw5Cm/lgm3apyU/PEZGIQsywN
QskVQW/fpfAfktD22J243VBltJ54FcTiNDJvpD4NtbtKE7WuKvQy1/V6KN4M5YnjfDDNtKK18Ls6
XSnni+scI62OnaL1u/D9VHReWZHjOV+P6POAtRdW1EvzzE+ob6b02B3qlRZBSPiJJus8al827mdq
6HoKtRe1myKcTwfnTOYioPTvrlnH6jTML2rGPFZwLy9RUIVXJCq9rp/Oddl5HR78omB+NtfeEBlP
dMOaVclx1GUe1Ql7YhbgrV3t2zjERgItVYwpQ5RZAVarVjlzkjVBmjjOcRHx2B/AEK7KlKfrtBaT
35BmPq4IOP+YpMgr5WBOOumKNWOFPnWHPHmV9F0ThM7kBk0qIs+Jmk2TxNIr8ZQd00i2T03eg2JD
f4QwSD8YpAXW7OU57acEaR1M0lelR2N/G5evxXvypTjnlVevuT9+IJPXYk9GHg/4myu+x364vNPS
XbZyXdWTTqL4K/P82z//87q+Kd92+uamu9jUtyTo779t+evf/3VxT3y3r9rmlN8ug8d9zTG3mdze
P35IKh9IG+8o8g/8+HM5JTQMd+z6h5xyb3m0zdNur7/LJ4E5QxESBLCx8kkuj4AUhRTUeZUL6zIC
Vvk1nwQ2jiu2aR7km7DYZup7PsmPYIENqSYkgoJuGy3/LJ/cm+0OdDoFVC2ZsvxOG45hlSWKn8Ro
pdjrtn8iUu677O/jbr/fiZAKJz1v81GsOxbnsTfP0/Qhxny8m2l3rPqvE20vDX5AbCtnS4WTTcNY
inWsG63fDHx2o3fROFdfduA7MP7WWr47ge/iQ3ljT/xizqTJQr5WmLXzVY0K5Xpg5Qx54FcL7FHS
dOET3vkhXVlOuQXs0yEq+XpsiSQe1L8i7VUTl38//jL7ge37y1gZhFCNW6dq4muDanqB0ECLt4Ob
uvx8kl05Bo6YufaKqanfPP7AB15IbqPQDvi1dOtebB/Y50qMZ1VsQuPT1sTJE1FzP5x9eyNp+WaZ
zIPbGcLWQ9aK4YxPJMR+nbU4PmdZnOILZDKT+U3blJPw3Jyi5tgt416fPP6CaD9IfBfASntqUbQZ
aye2NlHUN77EMhAEfakz0gyZ10RDX3hmEs55NUQoWxtcVbIE9y9x8cTy5SEdW34+j6aiz9kAKpCY
+URXXwQbkife76HBLa9QgaUOcurYeppa8ZdbTZUX9iZ9/bj2Hhp9+/3O9MhlmvCWaLbOSJLcuLAp
6rx0ksz8o2zxOzaWb6icgdVNzNg670T/JxoaCkvfWSzzPNvdFrvCa1j91TVu2LqrnHleu6PT6xWv
q0osFN/yBniMkJzyFLxBRU3qT5yP1GsaMKXV4+p/wLdxy3gK1Q8shaQ9KPK2Cd+IomjMn5DKKPes
c2IlrqBWQfjp4w97CGvL9+B0csqqrZ2grCbBL9ukjbs/i65zviwaX1iuppWucYeRyWCuULGeIupo
b0yyVj+BxnbGHwgEwlKWgnw5N3gKg8qRc3E8aFT363yYULKCRI6qhY+x/AmhVSiH2hFB1xncnZS8
Kt31XKJ8XNdJN4zL7FpYTqOp+iYkYyGDGmfzu0xP8esSiL7vHsfiIV1ZXmPIRokGyHEC7IzJOm+1
IOcRnarmQ8ZkNj6hqgdm1JYGtGuAsYzqTIpaBjqn06lTzO5rFSGdP5H/PzQ82R++CpPJBeXwwIgG
j56bjvQjn6t6/biOHhrech+mFxXwMTgP+hwQ6PKoWFPjwJpy2fCW8zAJKad8SmVA2z4DDCY5Ol7r
Tsm88AGWPWfKYY0aQfsKFU15WiNWDmudinm4XPQG26rrLrwCT6RFzsgD1cbJn0K27eWYRM20TH67
XiEmDVuvXCaCmtAuOelmMiovzorBXWZi3DKxMZka3mFY+mZtVNPTtsC99FIDK9QnHrD1PAc80nYv
xa6CpiiN3GIAiJtwqvUqjYgQl4Uz9/ws6sIiW48Rnsq/8kKSv00ZDeUTnvyhnIdbhpePUSiqeQBX
mMu8PoudNhSQ2WcK0jrZDSmFkkCXzr2fxLwujrNxjsSK04FUb3u34+aJ93/AgrhloFPIHSEzJwwK
4ZgVSQYRSChsPjE/0NZSDqkX76uX9d2YNLhRAXFnXa1nFPbdmoXznJ/U0OGZXkdtUX2pHToUJ3SW
JXs1QhWhvABGgUz/khmGCsYyS7BsWZYpq6shoQHU6Vvi81nd1OM4NMv8qF1XzDXsC5jGVATaqYcg
6hDNvYjI6PMi6W8rUTtJnkGayzSNaBDVo/zIILq9al2nWOZG7eJMA4Wh1HGEClgOKxnfIFnMnkn0
1D4xyx6wsi0PYdfK2qSZGB61DLppCPGppFq7n8YagcXFOHYrr0xMXXgYKoPRdV3MLV4Gy3YX9u6D
yVDmMIk01GVkWBivbnBbeJOhzkIPbhdRZzpnjeFarE3D0JpPfbSaeeWslsFuOQkeKrdMm3EOWhN1
wVyK1OO6Tp/wQQ/Yvt2q4ciNnRFS1SDFSeHjDqWrcKrwwkllmT6seiqJkmoOMKwbPTdGH8qIPpVI
PiS6Zc2I1yUd82gOIjF1F2YqXQjPTYzShfPGCsxxarqa6GkOnLBQp7gfs1VIJA0WwUqtqEzqntVd
BqN3Iab+QETrtQVKlslOt0a44ytkiWfZC4DV6XDsZ8T0Hs8EXeZHqWXKqetodwjbOWhQkh+3qoz8
ntH5+HHNbMPugXhx26fdkb0MWTzPyBmCwWE3sOzM+mPaZXUZdIPgC9/ACvmkF32ZZuEQEDDcN6qr
0jWiVbZsOU4tk+1KSIWGmQ9BRRk/lYqZVTqVC90NJfvYoq7IQzmnJojanL5M8kJc1GO+UHTLYiFQ
h1mGSBc0VRoiXzPc+iIes3j1OLgPGC21jJaFUZs5M5R56jIZz7Iu6s5NGOYLjcoyWaiPOj0yaXes
TTS0b8ngyvw105LHy+YNsaw2Q0nfRD0eISU0s5/V7OOkpvKJif+AbrYkiF2jZamTUSnDft3kMfJI
a7DXKGUWim4ZLalTisNU9qB556PGkN+VagyXwUqsGJvVs3acln8VneIGe6znS0W3rZXJ0MgY9Ws1
QNEYb0dvlytmC8eOv8mgHRzmLYw+pir2jcyMB1sG04Vqt6w1hjZY5WIXRqf4pklofhwl0cLK1nZL
6Z7ocDSSTCIYXM2mCHKhNKy8+LgsN9g2UXZHHzsiwnzK+jXrwsEbUY89VIfdshBFLFst4hpDv9M1
67KfS2+IkxuTzmiZ1rFlp+2su7qKB7Musph6nLKPTg/tuUU+7Jb+sjNh3JBpMsVOtxaNW67aMdm0
Zm4XDm6ZadOqMYVM2KxTrmKPp0nuGY3FwtEtOwXqkhMljgLRlUEXLbRHLkMR5ctaVHbLfTQUl8AS
N8GM4GAuby6B7bVyOke2y+bMdg/N7ozEzagKU0c9UFOKUnsOqVlQD7i7XgasZasoCbGuxgIia9jm
Zypt0arN0mlZMozxvvBGhzWJJmaCTpG/UYqvWkqulgluW2o7pcU0OV2QxM4rcI8fJywWlu9u2+M7
s10lSSFQKbogHWK5MjF7V2XhP+OhfOssIMtOy6x1tJLGBE7SJX6einOBm6cYNQ/EU2TFU2gLD3U7
Smdd5uPnZEIfMCteLlI4sqxUJkPkQLyeAhi27bwZtzH3JqAQLXO9txSmHaX3ETNxRnUXAGff/Yt2
4Ae8NpnRskxjS+vctSPT5NjNw8oERaXnVTWKT3FSh8t8DLKMNJRJI/pEm4BNegKCSQ2iZ091Xh/C
1DJRVXKa1E7RBcAeVReyjdBF7oT1h2WwWiaKO9xpONYPpmMcxh4phr+ETBZCatnoTCuVhnFmAs16
4iE5fswbuazEe1tg3JkudKDjkBAY20nbd9RMF4y2F4tU4loWWg1hGHUk6tZu6Di+k4bnyewurA/Y
hEqE6lrMDnbWsPHhdTGJj1JP+bJY4Vom6sSQp+sKdJLH5VUVVcdhES/z5DafjdbDREaoqa+ruT/R
A35J2bII6lqGWU+s41UNazteROeyGoNSh8varK5llknejbExIHRdvJ9746fiz2UzxDLJXKW6noG3
vKZx9kmP6krOfJmf2u6J2fdTfTZOA++CqU3Ru3nqcJAa0q6WCW5ZJCnDsQSiXhe0DlAJcJmdqFD9
tWxsK7vN8qRlArnOmiWQ3Tou38BWhWWBDTZA7KsFJnbT5C6E5DjhI1DPqbNSSvSLDIcqK2zKthcd
Zb2zbvhbXa0kVLGX6ARY9vtix1Hc0CaeOmC2ApljIG3toYa/Wza4ldkO0H+fpjJs1yiuT4DDqlYN
SbtFM4XanC5tjJs5OQwuc3ZJTH0NWwX0Qq1YdglU4MltpGrXuiCXDMYeDfDalynFMk00JEDIHBGU
jTFxz42M0rOGjnyhVizrjFva55DPwkRhM/dmN32f83hRgkWVZZujMnTIFFj+SKYu9V0a8mqFIQNK
FrkWqiwDrYeChtCr6YKI1htn6D9A8+H9Iq3bZK0etvhpTkAvxkRs1Zgs8YjEYlEeAQWhfSvScS+g
Hj2C4ON4aSr3bOybhRZqbzVICwE7sWPSBjKDfQ1AOFxLIfAyjds8WhNp4FyavgvcOr+iTu6nOl6U
pFBphU3NnHKKSNEGQAPH/lAg7SOaflkGp2WgE3QUWll0LRAM+MeoHc8Swd4uG9qyz1F3YSaxA9Ri
lA9eXonmuCzSZcyI22Nsd6NnxYZS9UDfCaCFNK/KuXolSLus7Q+HEO5PQ1PjNovRoIMK6C+51xrt
vHR6d3qzTDOWeQ4OAa9IDSDaT59byODGVn5aNLRNcOog8MQ17OQJMh69Gev61C2KZfPQ5jb1ocx4
mlMdzH0Tr/shwisnL6+XyW2Fz2SmYavHrA1UXPsZnV4V8qm0c2snP7ZcqM1iGhyoB/e10EFc9Mx4
WvD0ouH16A0pNpO/TH7LSFlWjmVWMR3kCfk7j+kHp87eLRvaMtERGI85F6EG++/bk77VyEM9Xdaq
o8Ky0gjHLNEEg+AUfSh6B/YAOPWfyyS3Y+jY1Jl24zZgOKHDeiZmorDvIY+zZUFaWHZK4yiSRuYw
JUfnKinwu6RZthaH85f3XUCesAYWzDB0OKmrzk1ew96URW0oanOWcjmFRdNPOiBhgQNH4u4KRUOy
iOkL+0v3Bceid1mfwEwM3XnyJt0EhC4kjP2wf6sYQ6cb21gHZV+7ntuL42aIllWHYdfDvuSdpsZQ
BSoH9/iyn/DLnI3LbMhmQakB9p2lTaQDEcIeITFPL5VOlvXNqM10UjBL3BFnOkBVf0lQc67dbqHc
lnXCPqUu5IPTBC2XH2CfzhVsa120iKPcMs5wpEUW1akOOGjGU0BC95qpkMv8IbcssyNp46SVaqBv
Eze+xtmVcdSyFNSmIrkurLNK5jZBlJAi9QYoVKyN6/BlirGpSGmqgJWWTmA3aip8aTh/kyfuvAxR
m4rUp4yHwLVrgllp7KOWvoJIuqx7Tm0aknFKWbGxgulSwQ7fDHztlLWxJ1WfLarhQId/30aBnuuq
aCxB91E8CL+E4lkQhrRZ1keADXL740+ZMVIXYR1Ip80avx/q4otRYli4aGR0f3xUYJcOyqkDHU/t
CrbppR5oiB0vCng24UiIcZRu79aByTn2XQ68cgKrX2/Z6JbFdjkw8FpS1kFLRdR5aMbZJpvGMlo4
vmWzY6K5HkbQTRWnlZd0xfsxR8tiHrPDKa6GwhEG9F7K+mRq3Rb24lbxySLN2HyjnvRkqvOhDtKQ
zR/g3IDohApZZ8sUYxOOCPhJhieAVZVh0x4LAzvLPRZW/KntmNvZdyBFtTlH0IzLqrLuQfOkHU61
lu/jJl9Wm6c25UhkBQaOsa4DQbu3SdReDVn3dpneLWuNwmkgeR41gSjV33BoJPJiSp/i1j6kFMtU
GyiZS8cUdUB0Kv8W0FQ4MVnRL5wyVmTtXGecZgIHAYClKo8D9cVzJkeslynGMlU9OdCjz2F01k/G
Y6g+y8qnWEy3Keih2WLZaZOMQK+TGHac8ywKPegWp+BsRDJmflSoKDsp6ml4a4o2PyUtcXjQxXHD
3sEWN9FcQv2v1W+VKPhJBn3J6iTNSso9kSdQjI/GRrqDN9O00e+HBjvGd6emzDZVHDuNzyGxxCvE
oNa+FrUZzSpHUCXzOXSpx1PTODINsBhjehpW6TD5yIVqwl8OMHunY0TSVqyIGGFM2OrczcdRo+IW
dtvh2RwXGI/zqu0LUv49CkrDy45yJ/3UIjicIZAzVn2gR3jfVd3NbJ26PZN+CX+KI/P5JCJzEqEq
UudclrAvzG1m/BZLNXg95vq0Tlo9B26l5HQ8FHlPV72mEVv3YqBQws5jOAclyuuignxWqcmXGg4i
8Yoq0ejlUIapOs0J6mgwg7YHn5GsP51np3ily96lK+r2/eyloQ7ntzlKK7EsC6GWwyxGanhmSBVw
FldQ9XE8HBG1zKHZTC9CwwkSybwOYl7chDR7G4pkmdw2z6uHTsyYY5CbmTBoVX4WMrSsOEisGgHr
gZmCoIIUwLksoxc6KvNUjqqFOrEyG+1GhGfQtAsiOIXEG7PmC0/1u0XugFh+MoXtrX0pXDj2YjL1
K9iglZxUpCuWuTJiOcqYJ64pMW+DSGf0nEL+Csx/031cJrvlKHUR9X1f91WQycj8qWUzQzG/lN1C
tVuesoGjK2CbiIKzUaCo7DGcwmE40bLNX3Boz36254IJMyprOO2lqsMCjsgY0mBs3GThKsemeaEy
QbNDYEbyqGDjGrelmT3hsKxZLVK+TfXqimYInbiDI0xo/mWo6Rlz2mU7OuDImH3l1GbQfTMJONzD
VcAj61ox5j5RKf6yTHbLXHvWzKQ3uA7yRs3SE1VDoMcOh6gs42LAKSX7LzDUZY7cMYIEAc4w8YwY
0nWSJAsTBJvvVYshTOcIQjj0aLQPjDLu187gBsuUY9ns4MJWaZaUcNpSlednnPSsg/N2NF/G76fY
sto2LSMgMlXghksjzuKSuH/DmnZaVgq22V5iLJq5aCFfhVLWeBrS0ATC7cTCSW9ZLSZwLliyjU5p
UkR+OzSRZ7qiWOZwbMoX0mg0I6yTA2cqyU0MbPObuTDFMuYnHGu+PynhALgyjdOsDhgXvXOaqRL5
bjgM7Ine4QP76qhN/ILtpmHIc1kGc46IfldnSV/5oShxvRraynkHG85eOY7K0xVkcZnyIwWL0ePY
Yaxahr7ND4N9utw1KeSfw9TE0neKFA6gKOKyzpcto22CGHfJDGuWrWcKOxS+LJII9p1NzdS5/iLr
sylis2s07HjFZUAISjJvHNIBjiPKaL8wwbJpYrydC11ieMBk4LCjeDYfgL1/vUx4y7Tzrpg6ZeYy
qHXZ+mNEvswdWyq4FY6jZkZtm4kigNz2OMfZGcbtshLA7RbKHR5X4ThuNMAJIkFH+9bPHAqthmF+
s0wpVrrcxbmO0NCXQWi0XJsYR17BkoWh0uaJDQL+9msJiAaJHp1PRTqQa+1AuFkku00Ua1NaVrRE
RQC51ivRzy/zJnriLJdtODmwVLR5YtEIfUauqzJoRxyfoVxLD/6O7bAsiNlUsSHjiewzUgQkk1Xk
pVI2Z7EwZbzMTG3CGFVjRXjpFoFgZeo3Sp5kFE3L4oBNGdN1GUWhSspA0Xg4b3VBfdGl/dXjmG4z
+0OKt4xUDdnUDwjiez7TBlJ+t43UOndRVa05rOrKRTkWsbk7cPpHGNadzoNZi0+wUL8oRPzh8Tc4
PHXI9iip3QY77V1oDcJ2LNghWIWp17SmvxlIs+zoAbI9ynZ3+ARy5TIOyzxQtQyhutPK04Izs8ik
CBx2tTd6hVMzzhqED6MY1vgI1x4cKbHMHcBfBtofXfFZTKyFYgcaOjStygSav3BuWpn2y1a6NjVQ
TjyUnERV4BrS1R7gkG49pquqZSmWa71B4SRt06sEXA7Db03nvolQuEj1cH7gvnLgzBA41E6D7FA0
ZatEQ4dmNqhcZLVwcu7+6CX4GCcDsucaCR2+6SenflvGbNkmNTgsbX90+FuFyLi4zbehVV7VBWFB
lzC5SOnEpgjWUDRyw2I75WMoNlWNvHJolCxUjLUYMlNXTmZKciB+wMlcPuwpbT7Ouar6heNbsMp+
CGvIbPMAxXxaych1LyvYz/dmkbOxWWUTT6DCNTTOKkLRWJ2lLnJfYThE2DxhULeVlh/9MbGJZXCg
Lx45N+DNuGHF6wah0pwkWd/oY1iIGXwMZ+nxdtWwfKzOnQlWBee1SJviI0aEHhuO51NBnYl5ag4N
nK4wOVn2uijZiP2iaabEn6M4nD9V4ZSY47KGmOsblo7XpKD0Zf9/nH3ZlqyotvYTOYaKotyqEZGR
/WoyV3PjqNWUKKAoKMLTny/21Vnx7zr1j7itxjQQJrP5Gj3Ye9/z7Uja1eER0MDgVaz6LHzmCfgt
H8RFp+Lz2JfaNCjYsoB/u7iaQ9Ozex40j0KD/9r0TyRtp+3nbYt+VaAD1zinF0LyoWuT4Xljgj2m
fdrddsGSa0jcFIl8QndUnNI9/k3T+QNLutfb3vxy6/6vVBK1plcRdeJEAnC2Ms3O6WT+TUjjcmL+
21a5uvjWNVJdMLs4zRpaHefFBOka5oF6aBwqhO5MGZX8222/5OoaTGZ4ImRbLk6RjughE04eg5bd
221PT/9cJ+7bFTUiEadtyngTteGLHdJ/W6fLYv+3dbq6QyCn269iWcWJyrX/BFR19lLybv9rH5Lo
Xzqb//QnroJO3LKiS/UsDmYngjbczgt0ibcFzfZz78Bo+5ei+h8++TVqDvCEbt2o7A5db4U4rvme
AB0WyUOvQpnWQHTf1lWC6OqfX6Tj6J20i8SijSlUyzP6BYHoxpyquDrQEQRH0AgYxSnBOM4Sd7Qk
+ZcA/Q9f4hpEVxBgOQM4uI3o5sKemTT5cSoZ5v6022R8E7qAFJe//r/OdY5n074vIsh0QEgQXPfu
K5uL26itEJP/8+nGs7nv/TKciiK3R2Cuy6rlyW3FCrkG0m09WpFkTfipz8rsqDevmpL1N9VxEBn+
89VjqhMpC9k2ydbfxy2psoneuOZXx9iTWJrJ4tEhZIeWzUfVpzfVh/Bb/POtPYTQesNE24g+fSjy
6GGmt3XxYOL456MBK7wI4fZtowc33w8wKDhFOfl0U9i8htC1ecE3TyJs9qQzB62XrPJMZsfbnn51
SmMmljaPo/5U9EY/APX6Ze78beKwsJX4c106WnTRlq79SfpUHldmx7t4lrdBUck1jC7yO+YpaulP
/TDMjeblY1Qs5nDbulwdz32I59WQiTVWZf1+TFP3phchbmsqwrbmz5XhE7OzzEbWjNv8LCCdPizT
bZf4NZTO833vVIdEStq1r8Z1jOsg83+JvJef/1+u2Wsk3QZ0fgDDD4fIbFMF1FitKRSFb1vzqxMa
INJjNqt7sJaUr8dOT3PVLiO7DZAGQeo/F50pD86FyBmIVlOAgrhsl4dpF/1tPEhyjaZb6diOxUxY
o1zAzPYDUAD/sjL/adX+l3W/xtJlNCQQp+r4KfHwpniIe5WDYNRBy/MzlJKmU5+zQKpi3lR+oOiu
uXq2It+gkKmpP84ri+dD0EmX/qWKPN1ObUn64qYOPLl2sZDMkkDK3Bz6Yl+OeWuhKRyJ2+ZqMMn4
86MRl5IghTUH4hQHysJ+BqVy/5d1/YftfA0g3KM5gWSIvVR6i+3OPYnL9cCNMGNz05a+RhCOfW9p
mfCi2RdOEVv9sI41z2lCbiubriGEixVr2Fq9HtaJ64MqM9dolt3UJIcs/59rj2wzJ5qo9ZBcJMtc
PoNknhU3QcNh7PXnw3WxZaa1ePi2QnZammyuJpneBk8k+VUikfEVRP51XA/pAP8dIpKhQn/vx21f
9SpQTQKeRjFp7WFLuapKWLg0857Ft13J1/jBDjDZOIuIPUwABVWTWLpnWRD7ftO7X8MHM6c1Sehs
DxHDwCYToTv0Pr9tYa6hg/3ikgkzZHuAvGb6Oqpd/KBxKG7L4K6xgyHnbrbrZg7jCBMmiG5DzCZr
bxNsgTPWn/txdTMkswpvDr5IQiVisdRwcfp826pfbfZcrDQiM149KMi1OOv/jhd+G5eQXCt9RUGr
uZVkPXRgzzTMcV4jqN02vCfX2K8AGkTbb0isCp3+MIp8Ujy9jV5NrqFfXKH3OOlsPfTxEle7TttD
2wJG938v+j+UidfoL5mIORUTKY+0lfn2ylfVq6OnqVyO2aJxC/7ff+YfLpFrJFi7kTZLBvyIPC2j
Zkvzrh739TYkGLnW+9IcDl+W4uldN/ZNCRhYzSb/67ZXvypxxYAzBTzjctC79nWv5qExqr3t9rhG
gjGdxVbl+XLYxLodFS/TCgLG4bbrg1wdVw8XKxoWtxws/MqOiRFvcDbKb/ykV8c1cJWFCb2egy55
USu5DzUgqbfB/jHV/zPSjIUvbFG2+hCpaKmHoMeKaH+bchMY0H8+vc1gzJYMVB96O/M65ErWJZTr
b0torjFga+LRcl668jgMY/gcYr2/D/H4b1Ly/3CUrlFgLXEuWQFWPuRLAj7K5dbWsEqsbtrt6VWt
C4cbtKs9Y8csQut8i35Ocvx826OvKl2RpEkL/4ziCJ2vVlZbADrR8t18ve3xV+c0kROZQgwLq1yr
EQDcYaf8kSZyLG87q9dyX9qUK1JhzY7MJLBcTO9lfGM6cw3+ghDXbH2KR6sM198FDzHeBkgk18gv
+DP0LS9mdgwX6SPhkqzOeOlu3C5Xx3SIJbfBT1kDFa67cdGvMb1NTZBcw77iHKAiolTWUMAfhjF6
zMb+w01b5f+BfEFGiC9kzJqUrio5ZVqCd82dWt9ue/5Vz3jUyTzIdSqO2ZTskFDPTHZ/oer9m57g
5TD+l0r3Gs/VR0JnpWvpUenI3Nl229SzKeKuO4CnWrTnTgXHn2xo/z+K6//Ue//tj14d38KnLXwH
Z4nab3fjXieyl6k+CIFTJ4+83YWs5knBrqYayYy7fR/8MhbnSWrK1RGF9SBUJYPY/Jm3Pmr/IsQB
djfGgLSKigw+OFchydHzo6BJqZ8207qEnvcoK2ZRLUF2UV/FhPWkqxZbaCRCE8Wnq3I2T/CCXbha
kyoTRa/OJAjIPTceBX0B/8R5c0stPBn2T5CQc1tf5QIWP5D59v1uxipha0SzinlIw4u7RAsK6XuF
nqVVFXgFcsULmmIa33SqUA0MxVD+rbTCP17WOdsamMZCwnTFCol621zan4Jfd7guiZiY8a8JTdti
rfYliRNXweuy49/GPhPsp+pWGP2AyBmmRVVQ+xr81wtI704H5Xf4yEG6sHauN4loChAn20PAyCY9
RGm7m7otsdNYvVHnc9WkW8jjh6TcKDv2+RoUeGHz5O/gEjDWBdUbfRritS+buCeO1LygM7KwUpVN
qSCAW+1zR+cR+M1h4l1jGYrmokaHZO8mvNk8LkVVprQAb2TrT21WIG1ELKFqvcfXmnhfLSUyu4ol
kVTNqsb0+wx/1wa2lnvxc+2DJ0e9TLl4Dkta0nc+p0XxTGxLyGNoebl2jQzgqGRH5tYEigiBFqt8
AkOjxPfSfa/xcl0cWLceY6gaIxtT8RTEnadkdz/mUvVTV08bmsHnAgwk9jnZi934Wo4ZnMS6MrrI
QMpVwi8VLJYA0BYUdIp1Ww8e33KazmmORlp6pmIseSWoYEcq+FhPdHfwiuW5j8x2ySw38xCvRhzc
ghj1TKduHT7ve9qNJbbDlK7HgeRmr6eOZylUYrmXDeoaXn4rLRmnB7YHNIF4HsOIt3LaoplfsTIv
UmRQ1hJCagYz6eEDfHUXeoTAitgfxtQl6GrHFtpqAWNmu3XgbsXeUFj+cgqRtViuP1IZgTOzbEWm
PxW5SsqGtyYffqD2KSUOjcqmrTFDPplnscYd/Qx41qyOgy9AE2JTPOX3IY9S8ZhwJ8KvfpTTCsbM
Ek3Z84xDyw+j5j49a5UM8xceqTJOEd5ER/OqUBnTz7G1IvmRDS1sh6u2Y6qD4+W25ffx0mfT18FR
n9fQvI/BRu8cSRiknXMqf7bWdaKrxCzKHzBmnvUXsMsDrzFdwt0Fnsfkn4DqMyX+5ynKfk7DsoWz
SrX3n0WIk6TWHCfp55Bhm991Ig3PlsE/NE7ncngpl7Wgh7jsNf84C76HVweCB2yOZQrdgLK5KBHT
s3F2HP8WmNzwh4HOxJ+maZDtaU5ZsjysMyvSeshIln4raZqxX4kT7TMo5NE9xkjhJ6gtqhpc3jUd
BIKiZu9D6e7hIbGFO4gHka+S9RlrtATT8UPhuRyfk67tk7Ob4BV8iGY+7HfMLzE9FXQX8ZeYtqL9
yGfW6Vp7G0ETcYiZAYlGURj5bcHky5OJg43PRFMt32Dc0U4va84Kfoy5mIrG7sOG2OnycuFH4KeT
5WlmG/0poQkw1i36bu6F7/GCUMKn3R1oPtmla2JMq7YHMUDg+Nh2qwa9Jiq27jMvDcvOSmtNK9tG
C/3BORt03Y1G2KEqx6SN4T2Ukf1spDK2sS6No8aaMYV/pgxOfyOW4Q2aPO4SyBnueIs+6sxSDXtk
xsN4keSpIGgXxPPsQEw75Hpx39PYOwp7tQ724zWsIOgT0qXud4sjXNSD5KmqqXL59MXP8GeEwJFS
kDyriAihPzsLluxnD3+6pa34bIsd8T5oN03VYHFNuwod7838dOtG8ndYcCy4EATUathHiadcPqS2
63KAiSMmnYfRpSqvwP0c85NkCROHDabW0lddYsvw4HbToWuxw1mK3cWtR44IJhvnZwOXtagKS99H
n2gulrThGV2jBpbTCWsKH8LwvsSBDHebDY6dVjVFbTO7tPWPBOZdr3Fihv4TusjwFq16KS07QjW+
s/dMoIJ59ugrlcdM9LjvbNvmM3DeGd8fFUy9RT2FJbF1ppciAm9hMW3vwJ4LJvloY6FAxhgza1/7
HabPdxNGxsPzBKW7fq42n8FAB7ri1ewWlpwTwox9yc0cjX+l/V7KRyqJwR4buZL8F5FlwE5QkGwz
h6kr++2IX7YPh1yJzLxRsfH23nT9QM4g0VL5tC4pPLcOCEeSNrBKIu3vAKlkaJobPuR3Zuq7Dthm
MLCwR0roKN3zwXp9pwdFgBlOgSGOD0bD9bDarB/TT/ib5fuWcLt/lxCNByedpXzK6hnyi10dIT61
9d7q/dOQUkvuSqbBdYFpNsCqalvKqPZ6tbCUWya3g0CyFUmNgULJX/G6ef6yO9/1d9GYZpgc9a2I
1s9KhWm8B3SXB2RFY9h/4tYwo4BGKsx6P1wmNSSuCZ8LmIPDyVsZROLg23M54NNDaJbCcOzRISDP
L3C/MPCWtZzZu91Sll9u7p1DE6DDMhpTWYZTHkOvrgtrV8+98/4DYbtkMBtfS3osMoX4VgnihuUl
tkk5/xUWo7Ohknbb87PPSLw/Z9j9/OtgdljQ4EeSqX0RaIe5j6XAIt6HdFj2ZiRrbu9w/0e6w+Km
aju4UBSuQ/Jkp4CPuXTbcXMiUm9F4q163bBm2/08AD/4Mmw97+ts4JP5umt4iX9TaeFLVUEhLB41
VorI7tcIzdT4Far1GftrgvKK+D7LWaQXS/uxJbUa0qG4U4U1Hvkbhx3uVM3R6nEVyh3XB7I9SMbS
KN+KxkCkYfKAjRbRD6jK+6yOcakP57DO4nOxYn8fBEx7ad3vAfMXVYzZlzwFLqImvmyHGrVoVsAR
cSrWUyqLnG4V2WM1P2s+c1COE8h3HjWDP/UTUdpFsqJgYP01TLPdj3nSZ9tLMsYL9HcxZ2Wf4Xfv
+HGTcMp5nVNOvpYGLi+NyVq0Aso+svTZj7otjvEyuPQF8ycyfpSiMOEhGcZ5QsDMcDYAiwdQrTwJ
iKguT62STO91mWXdqwfyJap32qvtowluBiEavFe4KEPGsBU1HNx7/SIMekwVV52cD8SDVyuPoKgl
h7Il49gscZviS/RcJk/Zqi9OrtRckp8SaF/e1azc8rRR6xwnayXC7r8MpYRqUhUUWIufNcht5L0z
dIKD84qMq+bdENXJAFU4XyO6b1XhKLFf0hWyB3cddRr3fbHHSNMJCLzaVp5kkT33eIX4wzqNtqjT
nM6N8HwdT2LHUf+Wx4vbjmkhZAJnkgWSZ0nWk7IhEjjSypAkHBkuI2erJW8H87wCOsXGWlFVyEdh
Wv9S+osBalgCeTBlKeJDCQebHdcoUo5mCRnCvpNb1J0FHXP7eZVtsn0clzWpMWiY0+9etm6rW8ez
O6RrcM0UYNFMmLpVyz7wO25hoz1m4FXjsiV1CJbpaoIZEm3sEqd3HfKBL04V5KGDlJKqKBtmU/Mk
pR00W3VaTVM20PvSdf5XBvbP8JTi6KhTGExgT3OULq+xg8QrSiBiHztapgG5U5Itr1ukgSS3e1FT
0MifMBQBWRvmpQRq5KAhP/mlTN8mF3UHkQ5UVErt9mETkr10Dgr6jcA2huX56uqUt/1dlmXscaWd
v++SXX733TZ8YkQudR/TDzJf1Fs+sJFVXawNYCerFGKu9rhnzlQdsl1/9HCP83d0S7t3muz63g6+
ZA22M61VWMN+HJchv/eAL2ZvLiqLT510QC00qR2L6K5VxeZk1WLnlqDJex7/6m3r7VueU+qrrVd7
CShnsjnf9Bc9gLP0e4BsSrkkXsNZd55NijqmJ9PQdHRLovstycDGBq3UxfcLT1r2bKLd2OMGnn/8
HqhMac18ttmHNdN59x2Zq5oPuU2j9E73us8eh32TMHvtxk1WLtFL+U5WqeOXmaxEHyDT4EdIEhjK
z1O0Mfkt4vASHurc93nfxGbgtlrzHqkos2vR14tEjuKqlkSEyMrnfu1/7mVO5sdtn7bwA6ZUDukQ
t2WO3S1xtnJdDSAMDQeo6LTpaSllP3zYE9T+h2nMiDraAnGnQUXTFef5Ar87zIVKyQtINUP+APws
SZqE7Tk7J6BN7X/34Aeol9XYUse1Z93G781sSEwrCIqUmDGGIZX+A0rjIkUVDMhmeDBGGsQFPhYu
edIKR/KTQLHqvolcsHM2Yc5EjHLFt8QQEX1XmFKiTN6nHCaIaELzGrsDyVLVrhuiu1nWvdlUt5Rf
KDj99r10iO1fjZlZOjR5MUe4r9oxj7ZP1IVhh7N6mhaksrZdVM1aItNnE8rd/52B7i9/LT3YbIdy
gJPgRy/5ziA4kE/LKzyec7Efxg3qrifWR+n0SnHKEBFjsswlwhPfCzQL+Qha891AYu7uiOAiVk0W
FqQAlaSUdpCBn1B/IOMb5tpv+pKLwMbFug+DXZbOnZjoxPIuTTRtx2mILDsbw9YcXywwtzRzKvft
u2A5uEiUC2a+Wyfm7ai7WEU1E2vy0M9dS+sZ02T76Ich6/BJih5kQIMue73obUZSOlPIybyvASq5
IEjP7ePUpfPJtXv5cSapt8gO8hD0i5dSVgvsOiuQwrqVwF+sHKajd2Xu6w4Op+s5EIMCjbO1qIx1
U6Qru1pnPhSJK/jfG6xNykMQccwb6i73atUZeEzctUizH3tIc2HXkUSR+3aAZeqD7vz0hZVYhIZY
myWyinvgBt6NDEOELNXH0WkP2Ncn5AFJcW9xBQx/OUf6E0qAhH2bIHFe8DpnXdx/1FvOOSShE0X7
tcImy0ldIqp6VHMRiHOh4En/XA4uDvWCA/8mklwdZNvTEUetXe+nGB2MJ/QrSP5ajjsV925b2A90
Yr4i9bAphaUKBQR8gkdM+nFMu/Y79CyGvukUgmI/LOLJ2hiZWYDAiDvLouS1Dh6GI8D/x3d9sRD5
NFti5NPSruZh1Xoa/oJBtP0dzcKYZl8jfMZsL97Fml2GO6LE3b5n7p0il7BNF2bk6sA12b2SrlBH
kJUZrQbtOuQGGFVuMLsrd/RrEQkN+jt2eHagI8CBsbx0ekD8Xt4FkrEqzYFAP6OVzswjmcs5eiUF
QHwABRVjt5032nVW4qOsPjZgdLdDf9hjUg7FYShp/6Gb4Q1/SEBzmP/et1RsdcTRufoOrQYY1C55
abLDyFOfYmv26aelRz1y8uNgqnRAANXVti5wsevSlf8sc2XSd+JWvtVemQTVTpHJba+GrZTRt75P
2h/lJTW5K3ewzN881b+tkDZDusvmBMmsysR6x+AJUtaMLur3lOPIViUsO2rYgsTZQbKs/E/zT5CA
RfDlAfqWbYZSBqbqxz0tXPFVdxED/7hnLTqDEVNQRjIaEgUNkhLl7nM6TT+l3EmCOJfxYXyHUhsb
6nThjtwNNvO/UDp34WGRaftbcRlYDv9vv6WPirtsfovamOa/E1hm5L9QWnJ0RoYuf2TTIhA7Yu7r
tEtm97qwttCgGmG2lHW0i1/7iFJ0s5F6xA+5g6DokW0LTZvdhpgcNrqZrZJq3T9BEznJvuiFbR+i
KDNfyrZI3gCgsOE0tWCL3EUTCuNdqn070KyEoG8YNv0Fay4exkQA1kYHGHBD4ySbzhNnbK5zPSpX
6agVX8HU3as5B8tH68zRh2XX0WtB3f5EWeDlcWohvXCQud9PM2wlTomW8TmDTTJi3kjMO2dd7l90
N4E9vG3Q+6nyeW3tJ7dC4vU7BERQnBnvMv4VrWFSVHTzWIfUDQPCAiMJmZBxFOAfl7F94ztFkkjQ
Sug6ZBlDHkEetghRswAGnx/yskPfxMFeHT4lxRL6U6pj/Q759UF8TMsJJPAdDgwfe7xIRfot0WuN
sO2tqxb0xsiLFrzIaqLxOm/T1LrpOMztwOs0K7T7ccG6nqdRKvWwF0WQ+BsiMh9Fkjn5QrrCIWHz
PTmWpY6mO0AoC/cBrejxgDAxjsclzwfTpHyTCeByMIY9TC5GEIE+xj2+BdoRrc4njXLbAbS8eW8/
mogPWz3mayLvo2hT4QT5sfArymGbVElYQz50YdpxfNoSyyFcfBAsW+t5tu6eTAkSTt6PD17z/CPQ
yzMYAtB3RJ8DQg0kK9qvUQCc/FiCIePf0GfaN1xEJk5+2XLp0gIeOCKgPWDkqsfziAlF/52H2aga
XwqE91JwZOaImHJTNZ9bDf1yiBexJ0iklUXNHNXreZ+yuTwVsOWGNWq70bKvohyyh0fHyOUQRsPW
dXBXnFExIfiIZgiGubMFKYNV6bRbiWOMedfvFXdne9aLjbtmg6J2DCSmSrPkfcqQoTWbYwuvi2yj
4PpY6sV7TyFT08TQm++/SjQ0skqNK+dv8R4QPbooosk9LRKV14qlMm0mdMO2eho3tLYqkKD2rhnA
QotfMj0v5QcYgvRb5aECrQ+rb/Op8mnIkMEwndif0QJXhSoH1YN9gJfNVpy41674SfGj3BeDBJU+
5iaRRZ3JQqSvsnMxRJM1igLeG6U+ehD4xTEdTKx8lYNsv6GBycfQoVC3aDlgU+9ICmGb3s7wumam
feJT3IdzksX7+MQ0+rQV1cRBL13z5Xeck54/p6EdAe5pYzHereUWpa8g2BUUZ2ohwWH+M3p9hH+j
W46Ai2lVY6qSrz9Gp0wEg8Rgy3Mk0U75Gkt1+UIUhU+TLEwPYC2iAFPPK/qHoga/wpq1ghZLkj7E
NM1RXOY2Gu964Cy2Hy71zDQtpa09OcRr1yy51uIgCSnnJoUjjRXVvCjPj6gGJXtoM8ivAXwpL/Zg
cEubmoH3bL9vbVyUNXgiHcsbKDHEOFB9qzDPxih06u7ptpOAnMXq7A5NggnT+hm5XYU+bCIqMAvD
0MzYBvKY7Wsy/y76XMgItUOSWQK/W4iY/K2FkuBzCUzILC5ThTwxqyO5sBNNder3s0hKUr5DM1rZ
R4fSftf44X02ZMhBdjK95EUv9y8Rfg2LKp5YMq3Hi5o1CtKtDFv2vF4q6Ic2msSO5At4WQhM+bbr
XrxKDIqVZSUUBzwT6FkVNWYtOarV2Cg2/uw9qmsA5Hyh4t+L3aIZyUCRo2CaLOi2G9xqpuXesGkt
X3IEjw6pYjmEX4JjGvF9GNwkjlmXjZHD6moywouZLv2HDOk+znLKiiw/aqRG82+us9yVlU0Y1Jpd
ka3l5wT9uR72L+j/2x9syVbxrqN1il6nDgOfD9ulUIVigS9lWhfbDF1j0Ob0Is9cYe6FTZJpclwK
FD70AB/FdX4AA7DLXR0wQ5pQ6fZL0RdNnFNbPjiNSdIjsuuSPiItysynUQ5iuS864qZztMIr/TuJ
4zau6SVnO66TitZKFqmLHqcY6lQfotWsPWIcZOhrhsx4PPhVlctzbyyILiqPi+1zkMAF1mVsMOTp
iRwhMbN0kf1ZUqPbz8QZBP8R/gbDFu6jAPtupKzQNZRnpzvikU/B4rpOit2ud34aGblb0GV3Jylo
iN/RVczz+15gEljrWAEAcADxNF7KBnszoLd16ahFx3lJ07UmVA1RhTP3RLXxGWaNOeQxjnECaPV8
7KME8x46YsTjKwmLtbLy867zZuFFnt3ZfWXhTmd7FI+QdEvdytDT6+CVNq0sGR7zZDHmPTdQVf9d
dNmqHpHY9sVR5nxln5zDaKaRXTl0YCcCkPbaj6OkD20nR/HJlViYB5+WwtzHKyx1nja8awpHcx/y
12EtVHe/DwsTbyj0+nar4xXZ8twMU6nQts6g0dbH9YrDrKMa2h/U6wZzwKJkRwE44EXCuPgGBcPY
JDVjEMBUB4VRkFnPSMAWLKwtBr284p4e0XgGGAejNORuzH8iWHaQq1jORXjD9KTdjxtO8pGFUDyi
iKbRQxq1DIkdjaFel17GeGV6igdK9UkMxZw/BjmBopukfrLfXL8yiFaIFdIhR9vp3fMqcTQvMONM
AbqKZ1NuNUVjw3xXGyTrXyfILpj0eJF6TdDT2HOYu5dLYNtQM+WcaLxaLo5y1tDnfGmz8ZyBXO7u
5lGvpOk2r8fH1ECnBi3SGPPWyS/FeuzRxE+qyCRJdMSM0vaNLDuGslPPRiNDIqonf+0FXOQf2tAN
+0dIMmQWvXfeLuEXGXPS/dBiiuU5JqA6nmN0fecn0MsX+1lCkhq5zZhn+2OSRcb/7ed80I/ed5FB
g29PyzowpCMV+ssrZiu9MQD7zTZ7WmNlXG09jEPPC15haNaQpqIGNp5iZp5lF4zqVh4Z4MHPcoMz
8FvsRGeeFhuS8X84+7LmOpVszb9y4zzfrAuZDEnHrXpgzxpAk23ZL4Rs6TAPCSQk/Pr+0K3ulvFm
06GoE1Fhyd5scli5cq1vuLJhezdOs20H4Do47QBn+MY2kp8o8xG2TUxOqgZirbjPbJoCqz3fIbNO
cUAikE7X/L6uet8hdcc2AyF6jc3CRQ26RGVOI+hUKFchk6hNx2/sLiPgpcd2/Cqn8/HVluDZQ97A
DE+idAbd1RDvskdW17TF3gvNXLRuxRsQ/VFiglGUHWmxtmXUJIDXsFAEHo3stt8jjEILscuKuHtr
E1Wpm3K0c/NbraRl4PIiEnk1DPaovnE7rzp/0nBkxyaXgZtD7Ea4yEbDqVheqQ5nLhqYd3wYHPuq
icA08NAoyaHBgNx4RGlLpKhamTCuNMz2BcRVwV0Qi2i/U1aVompXi+gBMAkdGVEHU+aHBMhGnIvw
2IB2o9PxwPlqV5oDuHahoZ/VHYqgFmXrxuD7GW7JgSNgG/S+a/mGQlKI4i0KNlr7gmrFGBPXapG+
Jq6JKNuihpiVYHu4EKnHvXOvQA+FOVChDCv6Dob1IGtX9jCxEYe8a8042fQC+uHIQzVLmfq2ZhGg
HNv/bOoW8rzE5Ad0qli70YAIalzCWxFsIJTMvjD8a3Ld9VFYnZxoqv2GuH6raoqZRuCXtKl3qBaM
EkhlEpDTfwZSaWpojOwIoW6ltpqVlNIdh8j00bAq5NYKQP7+HIJprixkDUaRl0WT7TTnOTGerO5z
CPW5oJCZsQ7tGnwuix84ihax+UkKjT5DdZZQa3SC2Lb3OCY1FJGcTrttEK2bFQ7vgmAVWga/oyNR
CqMtEGnoTBDsPxGVcXud96SEBmJTVyg40S6BLYDtCHqnGpRuccFKiLYpicI8XYZQTaiic2ijGbAs
RItGxaS29yXcTLNtDGbILcCDYoN8De1H9OL46fKTlsBUMyxoLRosNWCK9xAEEPZjO5SB3FYh8txt
j5MJ6qRQJMmQlaqhWBnhBQjnXJ0oAT4Mpwk19xaHJ0cL2ZmdQK155YWWPn2GPqvg6NfYkWMCOZL/
TGv9a8+rYAUuvvTZM3go0nSRV2Fg7gfYfrhRPZximbFPfvgMYdbqeluU0jL3qEHv0EiN3UBH5fHy
NC998xk8NFBd3JpObO1DjTQ407vA1SOc/p/79OmpH3jQNK0Y0EEYFzrm0OZtHbhMjuXj5Q9fWKEa
+/3DrVrP+0olWC6R7dDXBjWlfqNZA4WvEKd55VYSaOwjmEJm9Sl7PjbXs4l42NuQETL3sEM1vxmi
brxER3n18gu9B9czu3uuZmMnA0NZKDT2OXciVKCdYujRXMH/3ga9tb4ayLzxk8LQC+sQV8lTMsZP
OlaaeQyaWEa4q4TRDu6Mr6pjsG52Wxsp2f98u//6pf5X+Fbe/c/3aP713/jzr7LCZT+M2tkf//VU
5vjvv6d/83//zu//4l+Ht9J7yd+a+V/67d/gc//93O1L+/LbH3bIy9vhXr7Vw8NbI7P2/fPxDae/
+f/7y/94e/+Up6F6++dfv9BtaadPgzJY8de/f3V6/edfE+3wvz5+/L9/N33/f/61QenoZf7X316a
9p9/QTLlHzYq0JQC0GUzY6KJ9G/Tb2z2D1PTGchjhqEZ1Jl43QXcTqN//mXiVziHdU1zTKqDQ49N
0ZRy+pVu/gNCi5zDTg60b0YN+tf/+Vq/zcv/m6f/KGR+V8ZF2+CZ584IbtDZlrbxrTNFWuGjnXgA
uONKy4YQKCfpdqKz0JTJtx/G498P/vigs4cRHjTb3RKV7hhNB+FLOrxkUu3jlOLSbWquNQZrdGd9
Otr+2BR4ymybY0pbUVa88ivbukMoNHwbYJ8NKQu6qcQQol9tb4TqpuupvRltxzez7O/PvSH9PcSE
Nk0tcyJFVgGadC2JbxXwvJuINke5RmSaKMTn3m92pI814L5mwgyfaNpTokengUce7O4fhRF+Zyie
xdWwQ2Jx+Y2m0+7c02bHOk9qKxaYSh9okY2mUqCd7hO1z4P+OqmA31pTVl14qzmWHJBjXOE0Zfpp
bL5oRnPkcbzTNe46zjPS10erFV/4Gv9uWtlnXmouJVoDaKkL0zZ8LR1cVgydGwAjNXb01+VBe88h
zz1gdr73JbAJUEE1/KEq02+EtiVKT3CVBd72h6MppGOcmbueKn038vDvvGjoMWvJD1UByGeXMOpa
+SLTNJ37IrNcIMclvwkUpg+6c8eG9Fv1C+r4CoVWEJp+CIgZMGjPlRpg2pefuLBe5vcAm9CBKz2j
vjlYvyIdMJmGnJjENTfJtq1yTlW7psK4NIuzcFLKMRxAyqB+SVrq2kFkbEqdaEfK0Zn43NvMYokG
4azQgHSQ7/TA86nvZTSeLLbvinRrFN4YvF5+zNKbzMJGq9e2bQcF9VHa2gxpGG5Hs7+terrm0vhO
4Tu3DmZBA0anpLLMnvm4c+5QWgTsa5/KtyFTrh0+JKJEPS3bEtA3yluT7srkCn1Oap1CoOkb89kE
WA1/Ktr7aoKgJFcZ2hV29jeL1ZbXV4gC+C3wV8fpL41XkHY+qeQN9alNUyX7Zi30LY3TLBilnQkR
oU7nfppHbtwVcmPLRE21r+p4eSamtXNmnOZXinZEWRt9zPBOK/p+z4rUPpag0K5sjoUDcC54inp0
UKuWhHeBM5TA06PWhT4KqntD0e3aakUzZ2ELarPgE1L0vpK24n6MqYDoSuIOvYIYuUQbG04QWnNq
1swoF6L2XAgVcJuus7s6ussBS0GXBcjqTPsWmeMN78fnIdF88GGxgtYWwHtOcm5+ppXx4YJAQA0x
7ToL7wpO7gO9uePpiDt0ixq27Eyt3fDIKoCxo/xHBNWjjUI1emeOujjSglzXIRCYheh2tAy+o2HV
uwRgaBRBhzfg2SAyROPtGDEgs02Aa6KKnFqeAGRNqlXxsHdy0bk3mEUtk2WW1jKS3RHQEURVAwxR
ZoAL2PaR8eILelroYvwtggKosn0w6sHNmDwnnZbuO/5M0nHTMtrcVD3a1ZeX/Pk6BWdzjaUmrVlM
DC3wrHYfV48a7/Z6cIc/hE7kdsltrBuHQp4uP+38FmBz50JTOpZhN5J4ekWRqpTiUBiR4/LqW8W+
XX7EQpSY3/Nw2AK9yQIUJjXjVQ78oCJA1UthfopUy435rc7hJckyALH9ggLPTYL2SUvWqkbnx8eY
X+l4KpViuZn5HQrYtyMVZNcxyu9HzXoCPnrNOGoh55+LlaaGsMIRrE7faMMrXelbs7vvrW9AbOxB
kfoMb5r/oVkadTJNxz5IfRJkzSGn3R5sBW1lIZ2P1H9IlkYjUYaeNyCl6FYA4Dm4WT1d+ezzEfQP
wdJ4HFESLJPE1/pmuKrKatyNhBtummBr2EhGzbj32wENussr9vykM2f6+YeoVgcBTSdiv59kmwnp
A7zdEapkV0m8onW29IBZ2AROIKgMgyZ+K0m8rQw4Eqf9c90jQpL26fJLLFy8/hBOrqCdI0IAOHwd
8J8TmL3ak5mJ8qedGuHOBqBnqHoviCy44xj7MVC+HpPD5WcvTdgsT0P5r0FlwoqRbycu0G1uj/K8
AsEKTmVytLdoQn3uQbNMLRVCE5pqUx8Q5G1lZ7cgb+1EscfSs1vQ8ugnt84sXyM6T3uDydQfwkq4
ZovRQ/lfrWQ5S8M1y6M0c+wlC4bUp7KnXsUc7VpSvd2WqBxsSckViMIReG4sD1be53ypCjCAKYP4
sMRxFgP0okCrglr0XT3SQ6wf++IKSOKnAleFXVCbV4Z0tgQ4u50AlDkhN1V5C+IvqF/2mknF+aPh
DzVcNLbDWpCg8Fs6gvYIrsbW4ay6sZyVyLEQleZe64WFyuII2KRPE2FpQPTI4VsdoNh/efktff9Z
oNBCSArkZQYdX9M6QLH5pzKjV0X07eWPX/r2szBBrMq0g9bIfFy+b7BnLH3Ni3ohAPHpiR+mHwzM
RKuhzOcrAy3JGJBTeBVou4H1217wvy9//Wkt/ZlaMT6LAjp6hgBlWJmP5jg4FNnk/zLxcfmwdaBt
LfUErWpoSFYOWxmwhY3EZ+FAT/TGClE+89EN9lLNlyBvsx76Z2A0I/yshp2liZmFg8AJIgKYP55D
bOuW89otQ6NZKRK8i/ecG7dZOACOHuZ4eV75rbY3inqbQYy5KpvEbWwJPAfQwfK2M4YfRf7dQROX
Fke0dl2l3kgQbhSSRCCH3CA4ifZWy6VXFvtBv7aSL7p90o0rVg2usp7Au3Wlk7pGx7YImHnxBQGT
J8E1/g8YVYWOLSkm/uKTZT989iSfC9zKMdZNkqvKL2ILGXNUojVbZ/V3sK3QP+emKFwADys3JZSv
HBGL+fS0WD6s9biA7ewYFRz5Z35jZ/Te1LkHLMZ9Erc3YBpedTZIFug+3mAcLq/8hbgwF8B1HFaF
YmjwSGHuzbBGQRVwwjhcWeYLy28ugmuVht6HwuDemEgJ0Ic6jEa/2sU4X6Nic/HbJO2BrwHJ2kP2
I+kzoHuKt5tUPWn6odQf7ZTtTbWy1hcnZ3rFD5OTdw0uH43teLDu/RIg8SUBAEP6EaCRg2mq+zqP
Do1mgYGDLfy5yZmFJSuoa9CGHMdT8PZ2W2mYbj0ouZFGN67M/0J4nQvOQrgB6gdFSzwSZa9ZhPSq
V3cFMGeGZq+cbAtLbC48C2wQ8J+RRjw4KkH0ILKJm8Y1RMjVyiJbesBs28Agze5lPRIvb+KdZsXg
+3bgS0K171PTYE1XoQ8zbxRQ5qoYwxihyFZibCIYuAfq4fKnv3s0nQmicwHaAuRRuKRR4oWAcgvy
SMGQzNH7dx5Uvx+jJyB7k/wEMQHgz5rpWj0UrxSAIbUyPwtH0VyiFtaTsVWnJvGaeLylSYkLhLZN
4nJj9OF3PSyOTXp/+VUXFtvc9j2WAawKNAyklSu31KcXgkZBf6NbK8ni0kqYbRigO4WQcU88Vaqj
ZZKtsF7IsPLtF2KZNTuy+7QPZR10xBsSEDCndQDA2tpWP3+tZnPN2pAy4B4c7EOJG3za1ZsuHP3U
hDDFNFbAOa/c55Yme3ZiZ2ogWd9gr6Bu/ABC4FUW8JMowru26Q8VSLRwBfx+ebYXkqq5kq0F0Fxq
aQrrStgw9HpszUNRbOoeghVt7ObjZB+8MjVLwXmuaktHQhvTwcTjJCA9SuHFa46HADNFTQ9HQerQ
A/bM5RdbWMZznVsaJkE3oIzgCV7uNMM8TWemziiIvcXm8iMWlsNc87XTpQPk40A8NhQbBcRVbgdA
NexLeapARb/8kKV791z4VdckRO8aPAVMhtupZle3t3gCQkwCCKdhfQUw0gUieLNaxFucqNkp2sFC
JywHg8DfCZJFbN9M6qHyRLR4I/qvFbhCCHcg+6+84kJAmIvDWrIBaILjcc2Qb0L5pLdfG20NB7b0
4bOA0HGzhtAcwhltjXswibYtVb8CZ+VUe+8pnjkX5uqwtSppPph240fMfoWHshfEAXQFeP89i/Zw
SfzZFXoLrm7uTw7N8GGGNbSRnkIRXQfoeyoz34PzSZE3j1sIfxwvL5r3bvi5rzWLIBS+a51Wda2P
nvV3gGi/JGV61Hr9NAb6jV4AMc4a4Pbl1PiJQS8xcC3o62Nvh8AVg15GqmgHpxPqwkhwEwTllvEU
hX8suMgi6TaWzbcqiFYk495lNM9827lOrZNZkkO9qvVHCPbZVbcPw7oF/tI+5WbxaEbxqWP9pszF
UTmg5+hsywCzM7TkubBR4GcPAype3Su3AWmvXyK7fhKt3MHw+kgzgKb74hpgoE0FcSiakhMYK7eC
FzeO1m1HSb8C8r6LLAatcBG5BS5Lbj+C28CN5q6H8sDKIn9XIj33krMEyOpjCFrXZe3r1eBFutm5
cDbfUXAe3TbTfI3orhM0m9BM/NwJfjaZfg+J5yMvnF9lYbl92XuD3iB5hswRUwelT+243pdw4UGu
YyWo+0FQpRTHxNHBuNc8OTgduMDWY0ch8h8MYEY0TuIaMViNpXaKQfrdZAM8fRnIJ7hxwicoJHnm
Eh3UxJV1uHCSzWV8o7BriA0AuZ9o4c+ggj6CAMt8K4LRq9vMH2qSQSyoRq8cp0BRGF+grvUKqt24
yaMWXkIhsNF1aBxUn1xBz+KYms2T3WkwWxycXYxJK8QABZ7kAczmzo2Idj8IY18Lww1aa8VFZeGI
nIsFM8Dmx0hTwu8hs9fG5d9pF1yVZnSX4ptseQF6e2Y9der58pgtDdkUyD4ksiI0eqfME+GnRoWQ
QA+gZj3rkn2RwCO7YFrunKjcfe5Zs0BvVjoSPMOqfNAVf+o26oI6DMiLm7Bpwaow0X8tv1x+0sJx
PNdERkVdH7vYhtRGatyFRXbv5Nwrwhrk/qxfmaiF8xhwqd9GDhBryHiovPYj27oGt+2Nj/F9rpoD
b+OHvm9XBm3pVWbVGqcNUT3Vx9pPx/JrnJjZHrj3BzuwIW6Uh8XKVXbpZWYRPOZDZ5Oa4D7TSm/o
htukSVAk5tejaT4XpP51eV7e5VbPhKW5cLINMikbx4B4sfNNFfdOSo/Q5NvZQJTn1k9pfRP6IwoZ
bXqPluHYQcQvFz/avNzSPN5J49GEPr/RvbCiB2cK1qfGMUXLu1HOdws8EsgP/oCp1SbVp9i61mWc
tsK57zwLpaDQmYilII45YXFnVSXDYg20B8j2jp8b/bkSM4mcGuQzLNGygK9Om19Pb9tI/SaF5tsW
sIrLo7+AJPpDk7mNRxnLKne8oMu8NiFbblYHwvQ9OHtbkhZ3MLfaSrOG0B5zvjhB/ZQQ+7GD3+nl
L7AQbN595T4EGyWkjUYkcTxBgR2o1UPS5wcBJSydNvdDClDPED1dftRSqjRXcTaFiCBKEkd+FviO
k21q2uxj/UfzPaIQjD45WC6QFUTKOab6hsQW1NSe45ZtgqLfUrg/gVW78k2mm+a59TP9/MNbx3DA
63kgCr+Kw9vUYuIALYknQUMfzfB9CH5/L/aiTX4APbWJ8qc6DF4HSC+uwIaXiglsFqiq0lbo14nK
t7TqjmrpU9d2TwSCKFeOChPA+JsrNcnQShQSQYGHogXc5vUIZdWsCOFPwzBBWhyBsi/VsHJUL0S1
uZR0yk3FIChXIUnA3UWfDKR0aVa7JixeDA6pj0+O/SyuYZ2PgwYGmB8V9U94pVonNPMGN25iuKmo
SaSs/1kx+7mDMzrqt+0eBDrl1pBqCmm7srvfORpnFsBcezrTKOvHHFBVDKpXUklBgoyDb6YDBmee
wvF9yNijZP1TYfV3XTU8ZRVP38CAEyvH4XkbFo4W/+9LMK9Sgg69WfkTsQ+UambxrbDJHbES/YbB
bAVSQQngNtVtwLovedxf6xCs2mlDArU7x+R7VWi40F6elIWzhk4//7AfbGnpgx7How+dBogtdeR5
ANDOBDLBdRQddmgZrilnL774tP4+PCsfcygeQsfPd9jDqDgEKVMfEAuwDzdNChvnIoGWo8cI5pwL
V+fJTurVV5mtRKGFZT5HQ0NilgqmKyiJ2fQW6KWbQtQ/oCa1ydYgtQuH0xwGDZnKrhJ0pH4sk19d
DyGYTnlK7C9P1dLdfI5/HvU+GnqIIfrwzk0Ado6CLTQIsj1BOwZaPZBzVDF4SAYQYTxzIRwXr5Rv
FtLguUS2kYJ6F7ea7gfp+CRFewxblm+CHFpCoX1lDM4TK0Fnj8t6zUB8aa5miRaDUAUEfGPAM1W0
hei/OSXaD3Gil4B7a2teTkuLfxaQNNNI+iwBpBWkxusyhm5ZpZ6g4rSB+wguVGsTt/AycwQ0NHa7
Ct1R5TOlrkSg/Q0hMy/Qo7975QyHy4vj/GlO51mLSQTYu4VqvYqzSaMO+wcyOM5g7hNOYXtv3MFy
9VMbCfHp930cMW6o2slaL4SUhpU7zxBLPapQIZZVa2F6mug/wzSdZydx07UqsJ3G09vsqojqjTAy
z6kgSSToNbWAPrasewrw3lCMPupvl0fx/EzReZ7i6EyOaWg3XsuML7KEzmQGYSNRfRHtWgKy9GKz
BAR+QhYQSLzxcpLvR5a9UAcSe6l9JWlyFJWxiUGndpseSAau76yRrGHbFoAadJ56pH1dQ8Q5QDu7
rJo95KYhgWUq4YoEAn7RAG3lCMUAGvOn1oJvcdwbLwb0F68p1SIwkDqxdULr5wCC//HyaC+t2dkm
H3tIP3Sx2Xi1rbajXm85pC2hdqvfOgO4FZ1sdoKYK1e383udstleBwPHQFqnCq8uBJrSRuy8wosq
usnTHjIDUZKPR2g5mWt4lIV3m6cZ0BhPk9xOS8/J1FVTOFOdNoUMmwW9OEfTXTsZ3ZKUK7t/4eXm
KYV0ZCS7kRYetYZAbE3gTQFlk+aNFpaoq5FMMChJVvo4rqSM5086SMv9HgJG3mgDE6zw2ia6xkR5
aV8eUSxcyUoWKt+UzkKMYTajzMOk9MRwDOLB7QUUZZ+d+Oig16/Ekem3nJXotq7Em/MnHOLG7+8j
nTw3WxR4PEfPXqrGhIxlvDHb4aTTFrIlabnJQxCyQ5vtL6/9pRkzfn9gwqO2Rjen9CTwbHgvMG8q
+eKMctuvIXMWB3EWalBDaDrTMguviLgB2GlpQSoM0rgcEkjbAbXP/djE4mhkmvmNCpk8ZEJ/tVOo
dFx+x6U9MLvrsFw0TqSHuScKtiPDuO8beSzR5mFEcyEndUralTLyQtyms0hC4VObEVPkXlehMrOp
gaaOXAnRtByaIvD0dWmvaysg/GmGzpxMdBZI9FEGjEMoyzOzrvwKzXHL7UhOVwpZC2M2zxV42EKT
QMOcmbXYGiZkYLXuCyViK3VyC/3dI+Q6Ls/OwhaeU6UgOANZIgh0eE0dOy7pm87Nm0wdoXO5huRd
gMTT959/yPhJD4cLTjWo3iMkXWWyJQC+42ZbQLhkYw7QKu3AaHDbXAB4wg919A2SLC6JmrtuhMt6
9F2vdUhMQY4c8XnlvRd23vvN/MN3gtJi22cUgh1otZ6kwV6q3NpUcEB0y3zcpupzG3xOl6rYCN05
o689CT7uD9ZnX1slsjcWQbllL2neH2MYvA/PlydzYQPMxRQgdB+QLE0kbhtHCZ9LqFxiNh+1tZbq
0mKZhRLcOCHTCLUYr9NqAdqxtmkhA+MCWXr5+y8t+1moGEVmV0D4SsT7H72pf02cOxygbjDecygJ
FwldObeWxmkWKBKYCfe0CFovkGbxq0C6ZRta98CgMugY5dPll1k4TN7vbx9WWJDj9gwh6dqDsCB0
IRmUnuDwbr1U2Ng7pwrqQ9MHe503uNSw7HD5oQszNOc3iSzsHA1WB14xZlfmOIntWL3YNHH2/fID
FoZuTnEaGFqdfdhX3miFvtZxiJybzXdwMixo9a7E8YXYOic4QbB9jAikZ7xUMHXPAzpuhqQKPzlE
05t9mJcoaTtR0Fh4sJC4gTzXXTKyk2oEW4ksSyM0TyKoXeICSSsvsquDjMMrYIKOrWifnDU3qYXy
IWguv7+CbY4thdxn5dlAXZcuVDi+Z+g4b+qORNcwVe6OjRNkXhlHColma0vI3kmA76C6uZ3qr5UJ
WW9T103go3K6obRAre3y+ljYwnNyztgoEcQCavBEwUIL3b1ky0n3N8Y6+9rBSvUtTJz+Cpq00adc
nnCMzIJGKaOBI49uPAJ4eUHiowmbaqqIn9bR1WpoWjgv5rwdE0KK0MBPG69A/X1D0x6eMPWG1loN
tHO31bQvl8dvafXM8gqem7lMxrzxbKbfxLiTQPz0UCfiKoWPwuVHLFwBdWeKWB92AA841CBIJbxC
yNG6ggeHxr/TPMwhdFh218aQ3FlWYUObCkLKX4yhy+ie2JycKigfD6ZZwSnFKFAbqYMGHLu+bNju
8ld7z+z/TKugffD7V6uhgQtTmKb2qtSW9guIfVp3y9ugeKa9weWX3BIdx+OT0C4OIAijxOaGtVZ9
7TWb1leT2VK+iXXSVFdpbSfQgma1HNy2wjHCeh0aiS2cCdAQTDvyFIg0zDxZa08KwkD9qQ+gLngN
ywEmD10RoZsXw0MKYD/II66N/fn51Z1pfX0Y+wRuB0HNR+EFrVZa24rkvWeFkB3jWfJgsJi/VIGs
DlqEpn7BVQ/Wlmq0PQCg28Akm7Qo6I4p20N+9hoKaEpfHvjz21afM5SgEZdLnlKEXBmbWz2SySY1
kEGgUPBFT4vGw1kGaU8ZNiszvTQOsyiplaVeNVAq8vhoQMncxO24ULBo4m5qiVVwzvmTBOSA30eb
Wjq0yNMW5eQgveHwynHiV3hLOTsHMk3QjVPymBgx2fHwZ0O+RRq+Thk9NrBtOdCxs1Ym/f1ScG5V
z/ImJOxo2AU5ua1789DWwKMFDpQPtay44aP1Bv0mC6LBKbJfJYttGUXNBjIa6QZC+eU+gLa/hEZs
2bl6J9TGgJT0NqYBLGFa2DzhAufavPl5eR0sTQv9fcAsdDphxWanXsegeh07p4ToyrUMkbiWHW8v
P2ShBaA7s/wrAInMSeEX4NkGszbJDcjq1Ikhmw9X8KZ0NpmdHYTJj8BA+hAxv4E6abnRy5y6HVu7
ei+96SzQQsU0DUkKqdjeHr7B/OuQFc2jqrqTRu8uv+bC4ptTomIbsneQmApRaaMwTdPK7EbvnDWm
2vkDSeezSBlAi66A2VvmCViPQZf4AAYg9OTTBjiuXiBAr1x0pw15Zu3OGU81PIbQKwtLL0ZfwQWI
qIBhUn2KYDBweZiWVgOfZuhDSGRRXlSOFpWeGmW2DVD03HVlbW/06oC0/Dss88Kthdo/57JzE9k+
lA1/M8r2wS6G7xAEbFcSw4WmoM5nMSkAY6lMUlRj0CQ6NTgL3ArmUWkK54hDI+pHXEIyN4ZVU9aD
SwPtxzG1jpcHYWmUZ4GqCVPFGgDwvTSo93WR/HRo8NTXK9F9Ya3PiVODSCHtGPbodFr1ba1HnkrJ
TVbqD6qy1lra0745t05mkaOpe2AcmQbVjKh+rdL0uq6cbT8dISN969BNySAC78Ib62q1in7+hqXz
WRiJSW85rUK905AEgOjsIYW1jPm1RLs41pA99S0EQ4pPjuEsXhgmwnKaYXFoUdO7VgjhiDiIN/Cr
2dprvfGFVTBnM4WJDk3PFGUf5CA/7Si8jhLYS6xxNBdWgT2LGCOEeGUPmWQchgoHYHKssM7gjbQt
AO/81DKe85RQfzbiKMhLD4on8OjpIUVaknFrWtrKPpm+65lVNmcqGSXnDbewT/oc/NVeXMGm7FC3
5aEAdEUW42H1krWwuOaspTEqzcTgWenlunUwIKPtGnoHgGb2bBWTYGx02zf5bb82cgvh3J4FgLAK
VA/Mc4lk0ALqsd6mTEIeoN6P2lun6rVdOu3Gc+M3y0RAUyIwspel12TxUZPmQzK915N67XkLrezw
KYfKMzzHAj+xTchl1mt9p6X3m4WHKO5G2I9hZcjG/qqV+aEBmifXZANAI7nma57iC4cJm9cz0d4c
44CEys/14QkWpM+aXX2N7ejI6S8StbdjcN8S/WqAvUBVPQTZiwjVC0DAoXt5B5x/Tzavdep1glEc
NQVLBfNra2WQiE/zvXCcHXQ4HlbBxEuPmZ2ZOYkErK2a0Y/t8p527Z2MKRxyxm+tkR7Fp9RFOZtX
Lx1iDoaAc6avaTWEoVkCwWjAUtviqklXWi7nNzR7n8cPhz/cq0keVprp05Q9Aduyq7pralhuRtRX
UKF3iXi4PDHnox/8M2ZZRg9FOO40tl8nNYTX4RXn9rIwrzhLmw3MPD45/7N1znpoUVfCsHxeAVQ0
NOg6AE8UbyGS8B0HvHMwoeB2+Y0WOjvs/ecfxq5gcHkJ7Mby8x4OgoX9ozfYJoZicSVQ3yk65Gus
YxAuLv5uONwBzLX2xDvk488wwua1TRjVGk4ZCssnkZG4KUxQdjXgDD8l76pD0PVXsgbpwQpQIklk
AkeqrizZNfR4fxhZANJfQuQWBl7pAUTjX2OZaQ/CyuBuxCS812C5Ag8qGCTLztnBZ3pYU/taWALz
ShELBJTCB8V9q4dnCnzoqiZ/gOffE9gtl6fkvYt+ZmDmZSKLQEMW3nvcp3DdQv2gAi+o7dRGhO2j
BXsdVxj2prYyAx5BTjIJUmvsEfAduNSKv8ckZAehzPHLwFBWl079gl4ZlqlKt5Blh6lC0hXWlRPq
DFyGTHOjSKX3YdP81EwNGndV+SDL+MRhRbKJh6ECUahNtkkCHegrUww/L7/jQppM5/caGWqmXTQY
xt7onnvccbYStjKpJumOt/sc91PXALYLwve4W4ERzocCrIYe2+zyF1iIffMatz12WTbkISToOuI7
8eTs5zzGhfbVGAAZVRDLv/ycpf01r3VHFRRgRl3XfStPvxIzgxtC6cSHSOnJXtlp7dJ0zHYFIxP1
oryHnQHZ5VWwBjNfqNPB+nwWsloH3e+0sn1KGMgikXndo2+r5cYpIBXMs7NXpnf8lMdvJKEodbXA
7FlGAvf4HK4iMGA0VPa2MhbnU1Nol//+XQIjLgR0Q21/7KCx1VoEKlZsL+ywvU7sDN155yWjmPia
w2MxArdkuE1t9CtF/xOa6wF8JLpyhRy5hJnWpu/4Ie7xPstELXTbN9NkW8NgaDhh4fWtDl+JA6iF
YJLteJ7h0ogmMGx+iufLg7A0BrMcLacBpALhb+/zVFzBX/sHbuXHcQ3s9t6mPhc7ZidUIDmK+qFp
+yI2frbBvYYsjGQczu7jjV20zzyyb2mEu31dC1hU7AV5dmDiHGr6CLPY9pcN2qsLkzrxwqMK5j5d
wY8Rypp2sdbJPX9YQ+T294GHEWcAW4mx89upP1sM906Y742u/87L8fi/ObuuJTl1dvtEVIEIQrdA
5x66J9gz4xvKHtsEASIIEZ7+rPa5sfmHpmpf7bJ3ldWA9OkLKzhwALab7Mv9d70Uq2dL8dRxGtvM
EKsZ37Os+Z5V7gn5+Hcd5pD3l1jAo5N5H9wcYfQONxUXSrLRpYgpWBbasSqhe1EmiWebAF2lzaVl
xs4Ym6BvxTfWT3soW8C3G9paBnoVN/Ex8W4Yao3FvsASI/MOOE+qzi0n073Af5S+8xHD/1FWW8hm
ox3BiRvEwBJvZWmLx9SE3VDdiydYo0kPbrLapZzkT5hYwHWFgKrkOP156OGsVphwIhdm9S0xqmmn
j4B5YZpxSE3te9zBGtyVR6icGBv4sT/B3PG3Bfcmz6itaaP334AeeUui+GSD4aHD3dpTDkQVBtv9
BufJ/VBl5cf9D/L5N4fnzr/bK4s72BTbkXMxI/UEpxXEmcnYJylsGNdq4D8Iiv89ZBBi/neNMoGD
ijKwhg2CI6yHjgCa+brx5qpTndjAHsCuaWBw4tD9Hp0el+0Ak9srUO1i24f756mGGZZJIZNByrzf
3H/wzwMLYbe//zugobK0az1jF9EAqzJAvl9P+QleHv8pySbzNngBB4kEJqPsgrn9nolsn2fkSfuq
OCiW48ZYkzn9vGQmbBbA8rKErdaEZaBcBI0ER99F8j2C1obk+7ZLztagHqtu5Zn+5JqffUny70tT
PYyNY63GS8Muh3EHst7yiHvALS6Na+44uj+QQj87+D/3v9LS2HXetjbK1uYJ/LAuPUv5rrYEzBUx
gfULMKOL58z8DmM/6YgEppKR2FY13EV7t/iNYRVk7lPbc+0nqLlHKz9n4b4gbBYi9cTRCXDELhgE
sMQSdbmhrXGI9HMKOZ96sGD78mHIFjpmojrgHlTJS+++mWP6YUa9te9oe43b58m0nsYyDWzY5oBm
uoZ2XkheyLw/3VeGgrEnRXBttX3ultneKNlpqugLJweTx5CXNfwua7aW9kWvtKCn5qYaxKaVdbZn
rV3+uv/VFoYvZN7A1hOrzUyh0YtZp92GFc7PUqkQnkLCmyYDrKKS/8yb6Rj3OaxqklbCrJVlgRrG
Y2KYpZcZfHporfhX49IvpiPggC7dIUimjm1pPDVr+3kh+s3b4G3u8pstHKhRWndtzfZcuO61BD22
SNRzRWEg3p+GnzQd/SF67ivrTdYNJG3So9BHpKIxKoX7b2wh7yXzPvjU9oaTVV10aYshhxOwY4aG
fjOEH/Puwe56MCVKt3QxrmyjwKxSFwZxpHoHAXJ6vP8Tlt7FLNOKoZ8KC7gM0x+T7FlVf4V36LVP
up3T1T/uL7EQrOY9cfhnxTV40e0FzljXYjI3Y0nUBtMHvyvpjZAN4wviXmvTWdPkXIjyczEx2WCE
XWdFe4HB1EeEMROE5L4kaxKQS9Fp3g3vS5npZdG0l2GKn2EU6usAy8XJawU5HKvc8uK9AZdJl43f
Zw8M40/mYNpC4cqs0Y1ESXn/vS7F5XkTW7QKWliaqy56kf3ACDE5T4Yog9SJd72tXdsC489UV0Ai
C7BW7Lrtr/dX/rwuJPP+dmk4PbwBouzilEru9Sg/1TcpJqaeJaiF+ynN1w7Iwvact7kFSJvcyEAf
NGNwzoV5LdoBenTFPkFzJ+/JpquiS1X1sIosL3ppncSkQ203vU7QNgjGjMBBVXu9/9QLu2reETdh
VmhMzoTfEtXXFPJgTa+HUI9ZOYlLcXzeB7fZYDvRqOE56HCRdgwcRZDB9B1ictlDnI8XDH42DR9R
Ak8naUdPHW5mkIAyaNTwtdpooeQj8/Y4PJrJgEJbXDAgPzRV5UNLZpfHG2uEzFvabio3B3sMegGd
87Xsye/SGE8KOlb33/FS1khnmU2tIs2pa9ZcxJAdGjQLCWd7JrdYhdgoNKcI8i/FJdFjLyLAyXD1
UnalAmTDOcIi2o9qc2M11yRx9sCSbFd+1e2i/yQDmgs7C/SAxubGKMo5nNoT/buDrdbmEqK/zZHV
Cn6F/Mzp91Wxk6UTNhu4wZePSDLWI452vYlz7gmVn2nd75KJv622hJdO1yyvkQVhSvVRf8ms7ioZ
ZFEy9aQz91usx/v7r27h0MzFzkB0zVrZlNAbcdyz7o5nuwJmbrJW9svCEzi3+vmvfN6y0oIbo6Ch
Y/Ft2iQPkD0K4JMdTvTr/QdYWmFWKlVdi6YhQcnKi154eTxq3lB1eyiRQu1upc+y9JJua//1FIUQ
blIKmUJUmL3UUOkD+f/B1afD/UdYKr/nima0TblmpgKivvx3GxnHnoZJCU3VqLmWb0O9yUl7cMm7
ZcKn3CLxbhztdzpt4Ar20uTai1U0H7AIv/9jFnb2XPOsg+MfbAHq+NJYzRMbsg3cevduJV+0nO24
icnH/XUWOijOLJC0ZgUBQlNPLhPrzk7h/HZt6yuJrS+9y/domvurX28hv5nroEHmlWSljSfqi2hj
aRJuipn+ntEIug32g4z0tzYCEBMOsiubfmm7zIIDXEwtqtopvtSJfsaxLT13iEFCFGxlzy99o1lc
oIUm0ARpWZiIYcehjEPc7pjz/sGJARtaw0ossRXmgmj5JJNWuQqHNW+DFAKCWi3gTKwOspJ+2ZqB
Vj/W5S/YAZ/Y8Isl04M+9PBfiX9AO7r2UsjB3N8rS3n4XC5Nwc5BVbDQDvk4vnQ9u4xdcqxBw8v1
+CFhxCsziHBJIH4a/YcWEfXfNulcOU2LW7jDotUdJukO/ZiNLaadybNzUhQbpnSckRW4wMK0lswF
1DCqBd5+0KJwGEjqF2XYuS5MwGEQhG7no+rQQOCYFg2+Nr2oGDaeA9yIx3ztGljYUXNltShpM62X
gxlCo/RLmmoHKjVYVY/7ehoPSbRy2SwlL/asmiFQasxQRZEQxEM/bs0PeCd7OSPHXCaB3QZGjOZd
DJcsY3gAPR4ddMfcNLArvb+PFmLOXF2tAn0TU1zuhB2sFGvpmF8rq0t3EMxMT655G9dAewC+0ANp
1nbu7ck+yUxs8u/VISrdqPoks0JZs20W1+8F8BKN+wWG7r79gxcHa+Qbk9bHEupsfjFoeyMvDh1n
v+8/8tKHncWirtUznAfeh33LPuBI7ZUs+d0ow2sL+ZLWJll50IWYZ89C0jTxCCzeuA+t3j1plvZE
7OEojO/3n2IpAMxl0WqWlZaKjT60R53djBDszksyCCzbY9IFsiowXpV5Dg5GlZNXgFvNE/Qv0cYF
UH13/zf8oY5/8imtWS6T5aqFKnmVXWAdCCkU4FfFQ9HGt0EXhMK+Rgy3c1Yy1Hf73AT739mDxOjA
yXU03uj4w1Z005S7aJh2TXmOwNss1TOHb1RvfUxN6jkw7AZ/EwpvN07nyG4jUcDErI/bf2x5pfhb
/GmVkPWHm/rZ89y2zN9ZTWsmWa+S7GJH5FHpIHaXw75zim1Gn0pYI9V1ESR8SxMtEMoIWGn4gKeW
xPJg9+rXkfRhEDVIQNPTAA0bj0JRcLBDCWOvWn3NaIlRP7yT1ibKi3tgloVVtu3CvVJPQdoofTn8
wuuD2B3Nmg1+FoQ7YMmcn1SqH1Zzy6Vq52aH+M8rKir0w5SLxG9Ec5PZt486wksTauBKDYGdZMFU
DYED1ZxU+jb/CYYsqH1BnsPBvD4Mxhs+tSXWxvZ/OnWffbJ5/OQGhq1UIVFsSy+vD9hgZnRFmXf7
Q90DI/DTTK/Yl654VV0N++YWrKQMg/PEzyAa0JBXpU1eGTF/Kj6kEp7IXgsKLgzuUp7/xmy+lMmW
1NQz0185V4ApbtJa7GT2XtKgJa+MQOO8eE/LZ5diFi8esDD291TcEjZk+IGBAW1iTJtBOn4vTJ+5
aATkvlFYO9p2foQsz+Q1HDLUvtSDkUKjz/azvL7JS0i47sGx4UjlFU92OwIuOUba70Ghh5BuapIE
yurPUdIccAy68cCTaCf795jTBzcuds0WX8KQPtrM/gR903TYGtDRuX/+l9qnc902VqSFplvYf1bS
7LrGH6DbKgXzcnMMLOCNdBONnO9aQiDtvsVGmXLpmcAeEOPDiq74wbn5E1bBnhmv3WdLna65zFs1
iiYvK7e4wsoCqBbtN+ZiP5yWvXTR8IYpdO4VFtlBz+gapd0lhXqxUWh7cyTbSnZe3ItNzuhK4bBw
uf7R3P8rnNQ8kujbEhlqgmwcOKcpPj3FIr/YSeEbHJysxl5JsJeWml02Y+26AjYyMrQT81ckBbzc
ulOSs8ehad7A/XxalSpZuNbmknBAHej5BLEAkJvdfZenD6Y5/WKj/t9u5z8qoH+/M9xgSjcNCRCn
3Ge99mqY9OtoZhAqcU9d1D3d37oL+8Sgsyyg7uGt3vFKhKRNg6jWQxttspjZm6EWx8GJv2m5FWhZ
3XgQWAfX3whi5u7qojA9OPPUClToYa2Y/jwjMuYK7jV1YSw0VFVoGdoRBOtd00wrctoLHVdj3s2I
Y4xNhd1UIYs4820mfLOrv46auDl88B8yZXuIGDi4hJ03k+Qr7YGF5N2YdzlMuEpqPSTiQyHtt3o8
2CTxhiYQxSnDMAmEbVA7OoIZCXkaWVFtnMzd9Tdw19rd+PmBMOaK72ygQCI1NAdpBxqqbtb90Nzs
EpXtL1abYRxNG8v8cX8v3W7b/72CjLn6O3jcrGcM4jMlyGOaFR1wt5y1zNysPszSCrNLd4yqksBB
JQstvTG9Nha3WhMqF0SHpd9KJbC0xuwinSb0oHSSgAelJ5pXQmluqvS3nJPLKkX887aDMW9wCKHg
kJMOeFFsumTTa2r7EbV32P6+ZrtX6FC8dekKT3ghNzLmPY7RIjWLOizmxhmoIRNUDGA+3zntKyxl
g9spkzU5VrI4FonxbIg15MjSe5wFFrduCu66OvhLWfzhWtNeoPXs1N2e9O7KvbsUvJxZtIedMU9U
P0HuKI7476QY2E4302kTFygic6VtjDb7kbEIaK+BtX4kTfemDXtxsm/KJSgRBko8PYrJORHjGk1l
iZ85b464knASlw4oFxHbWKLLtvB5Rl7TQKqWSOQwFWqt3jnIdkeq6EskumMqKmAaOk4D+MtYWvli
08T2OmvQvZ4Ovxr50yUawkWR+mZmgseU7pE1cHYt0My8f3oXNuW8kdIkUzlCZRGsAac5WBpY/iDT
wb3Fp5p8N1l1LCA1PK4xphZ2x7x90sgYCrFIUsKqiMoDrCtrn7LIehBuerbo9Hr/mT6/o4156wQC
znjxfSRCxODpnDl6djB7Io5WmXc/7y+x0KE15v0RAdZ2Afo9RE76Ds0LBoX52NMpCzqI8TTlqWqy
k+IlMn5nD+TKs6lr+yLaxu5LIZXPs61rnaTbvK/8nFuT9JMgPO+jKD2yjRFismE0fpGFce5M8aAq
uCrL77xNdq5LHtNp2AiQSJtqepNUnSGFd3/xhbtm3kShmdF3IrahYgOyCWwgbiXuvrCiEwMJiAn5
BcJOa0iApbXIv/WXQzUFiKPAWkJroa0bm/7UZbApTY6Y9weRsPYgtaaebCEmD6Pp90lMlwrO675l
c9NvpdxBG/c86vHzZHffQPdYY25+3lcx5mL3kEdxIJQli7BhpjcY6n1k05UNIHbBKfOySrZfymjm
fZU8K2MSUV6G42hs9DJ9t+16I4oy6Kh+jhzp61bnG7IP4im4/30XnmzeaukSWlR6VZahqZOdSXXp
VTY9jnW3jSGp+F9v+Xk3BXqG5VhQUoRsZNuEscBGUgQPdpiwTvv7T7IQfuaK6ynl3QgsXxE66FmQ
zHyNIxkYTRN70xq4ZwH/D4Hwf3doC4UCQpK4DHv4u02FX+aReY251f0ylag3Q2Rt9bZLfbRXa99q
m8gfDdjBwox02xg3D8x6o6M+81LXvI41iJa9k2vnotZjfNWdivRA9GtAj6X3MUus0DbpWndQaVgb
1csAnWtQLY9c8P9MFbNmaZUJN+EMOgPag6Qcrn037WZ4BBlaBIxFPcYeJxOAOsiEzRUa10KAmNfk
nJekdKxBe8hRB/ukcK+KVJMHnvhGZdDTLcWx69TKyVi4aObVdl7CRsUSDg8L6bpBg2QKU34b+PLD
/f26lOn8TwltTEOapCkP9azaUpYDPxfH2zgHZsR61PuLVv0Qxde+yc4t3mhHWlBJxxP656/SkB+m
jB/v/5ClB51lXC5UiZuicbOwTYxvvQbLdAcoFTOt1uq0hfvrf8pquCxwEcccSuvuLoaAamemrQe+
7M5suC+VG6gRetvWNzU8O/WmJHRrVHJ7/+n+yM9+cnvOq+6ciaSucxMFBswiwFoIShamEF7u0m9l
bOC/aI1nkb4tC5jwoEM+1snWlhPcArsvGEx0EDP0TCn1A2a2N3v5hN0cTUwPydrUvUTC/XL/hy5s
7j8x56/ugKZnetY7bh42bekLl4YxQzXpSCOwaHaQQvOKtXpo4Yv/j1xqktSQ18DOY7preU4p3vKK
HbpoZUMtXWNziVQyoUfZGiUPcwlaCkzVVO5Tl35zDDP7OopEnntHvcDGXfcqOspg6Mx8c/8tLkS9
uXIq2BZ9ldcjD7NkuqZZTgMkCV+jyLF9uNSlu/urLNyac6XUajDGsbB6rGK24BTXceQL5uYHMkKW
sUDbvFrTqVta6Xam/toVJgXUUtEOUaiKHgyw6mqaw2cyP9lD/mSr7Pv9B1qoFObqqL2B6riAIn7Y
6vVGo18mGEmMVhfEwD3B7vpLpt1M11Y6KLf74bMTOSsj86zoCfD0PGwHmmxUKzq/yABquv8oC4Ns
Y6512gxuKxVpsnAoBkeH9OLgOn7SkyfiDBTmv46xR1/Z9ads1H3ea1A+z9NTLSmA9y5JnavrmK0N
tyL4ZY2ThBO6XdS7oeuilUR3waTImAs2ljCGofrAbjWu7YJX4KodLdQ2cXIwTWneebCiYz7V2x9y
0vtDOdaDp/ERAtTjLiqhLBUrlL9j7gQanG6cKIE+J+gMfW+BJqU6+xHteAdphwF/+IqW/w3EYcz5
RxAiKZ0xw663CTtWtCkvUVRbYQXXDMBGH1w7L07SGVe+48JJnmvI6rWUvHBkFqIpO/qmhgpbauo7
qDgjRDvLlctpKere/v6v81UWY87caMJmsZyPohp7tKB2ieQbq8Ccoqq8PtZWBahuG/yTjf9nNvfX
Yhy2L4UOcnRo5bsKBjfAqvwEqONcm/VJmvoleqXlVW/FuUjWEIRLKetcS1YpqDfYZZ2HWl0TBmll
eXYMzdc0x90KbTwLu9u1DgtatH2F7f4y5Zcbqaw9GqIH4oI6O42aB1ZExGsoXHKSNDahEwlk0Mib
5oGV9tP9c7sQ6eYitGlqRoyKrAh7V/12Gl0+5H16HXonyGA+eFPBXsN5LMSfP5nCX59hrBpm6xE+
A4+jNxazM4Oo18qwYuFqnavUFxA46sFiuv3b6pelJ/uk0Z+he7xy8Sxt11muxkZSCzGhHztUMPTD
KNaAv6sOZAi4OcIbO20zKX69/0EWXtOfMelfrwm+fulocqxl0QIwaughlY21ct8swGuNuV4BDBFh
XDyoIqwklCDHXn1DEx9CtWkBw5fiUtbaFgaZMIZTnla1O6GnRaBiCzCK1sLgkn7TRbzWTr31Fz45
lnPtgjJKutGhehFiwFnS7zyDIWQDByBgm9v+hGbDtgamGbO33cDjs25Wj/df8MLH/FMY/PWC+ykZ
h7Ls0e9AFM8t7SGeikMpulvpWPq0jnxOX+4v9Sf1+uwZb/v1r7XK1E5NOVlF6JJJmhBBFEBUlQcq
aPa1d1JwQzpjI3ILa44JPxjTmHlF335p7A54hIkj8TD6ypcN7MpoDCHjJD+booFrMnUfM9zjXmy4
0vIsTZ1bw879OtGSDbaPCWp7Z9bXicXaV8EzGbSoAKAUMfwcEpmfuZmBiZUMH+ZYA+QEO7NAz+GD
c/+5F0jbxpxLbNtQXmax5KGW0cdemh+l25wbFWHslYUqjvd6w7ySRm+gCoZDUz//15bHnDmsLEFI
6+K2zLskqBr9CHmjjWYLIKeTlctrqVE5V5GQ+gTes4XuXJI1PzPq/m509yra+IUrC3aG3EfhKEkF
usPoWf2xOZp2forN5kvJ8Dby4aqi8jtt85Vm4dJobC42kReE0rLBqS4c3WvNFzg9npjNg4x+F6a7
cUoIdT3e8MZwlPEiDh3dKj/0q3ORWxT8bJPPGoiMxGmhag0HKhreM4WAZbCXHjcICOUAD+aee+vg
OwA1rIqdLQayWTIL8rtjdsj3w7xOdzXaxF23JaW7ZRgjS70+Tczam7le+VCNh5GWtZNtuctVH4AN
symTemWjL9yef0qxv8+3Yws1yhSP3ulvquZvpW0ATzSlvqHBNCu2ui/3T9TCBTdXIdAYwdQ6Q5N2
bBvtOU6sNEhau8HAq/pxf4WFxG8uP1BjjKMZEpsok2SrpPbDyVqYv+rDByD+/22J25X319saEyuH
W4fFw8n8YAKscjN+Bxzz6+rhX2ruzPVga4PXtKY2Dy2SbqLGgTrA+CB57xGYMk/dB4mRXDUHcqVZ
sql687W1um3p0GcDLpUG3dx/zqVJ4Vz6A7V25maA60FXtHruVHsaAP0Z6um9Iui9usYDGYatrtUv
FuPrmjNLe2R2JqKipQlRhGNg0RX+BICBKrL3NqcrmcnCxanPsiADd+XQdhRPFReedD9kapwhDOi1
yYh3nX5bBYQsvD99TpWHFiuRdcWgC6njVo7poXLIHljS0M2hptO65kPs5juD0KOh/VwPZLcX9b+B
DByPf/dnTCCChj4yB/9QvVfMpg/Ih8sAPNxmU6SqfbJb1I0sBcXdxYDU6PiLZbG1KH7rLXy2+i3G
/HU6VB83adq0POSO67X09dZ2oD0LLPYK/7ZdIaBvhqhyogmufdOC2cBQ2Nt2Def0eSjT51T1Xk0V
SQu0B/TE3sSkPWVtsdFIfC00J6DlShz7vOOhz7nnFDEgrVP0qKZYbZtKnCUOqVtpTzY0qyyi4aqS
zsmy67W7eumbzmJOlrtd3d26HsUw+D20DnZm8TNppnfFkxLqr+zJdcS+iaoGW7oEx0hD6+9+GPj8
vOhzgnoDmhwwiujwNjUNnDZ5sGkXpA34JsYFTd9gNewtvdTZBWxC5xUUPPRaOR+/1O1wFbFfDmCG
MzfDY5XGkRNjt3pOlpabxRm4JGgJNI2ykBgS6nGRwBo529QgMDQVXMG4BD2o74eNVkcr22aht6nP
2edFzXL4Xg+3tI4FcU2CKa2hnSyON81CToTn8njn9tFBrY1gP4+m+lx3yLXaQe+EQvu8yW8m2nQ3
UeObA9ng+7tj4S3OGesOnBl6q9OBjilKvm0rcNxE9ssZgawkUFvJdeHJDELZ6BCsVLFLYXXOTa9v
DOqOmRwZN79MNm83vZsFmj2db2PlqmYC362E/Ej3nZryzN1VhP7nKaI+Z5vTTkEmNsbKDY33adqV
7xjij2hC6jJwwY32YtPJPfhvNR5p2sajbCIr7/nzvAZzvn/Dal+mQnMUMidZsV9oUG5Six1dpn6u
gpAWmj1o3v+7hBM3tm07CQA6Xc/9tOrTQ0d3NixthQ6bsK6rlV8Ygu7IQC9JT70Y5mWbvhw3UJV4
pJYUfs2VfZaD8jE1pSVci7coQhsNyGA3dh7v77jF73+7ef66YYQ1po2VoSll5CL3jAF1ZKmh45bk
Ndy/ONQ5t5l9SGIr3laoJ7yMUBis3V984XqZ09FNSexshMMd5qKgujHn3eXaJS2dqzkNP1bth5YO
7Sw02WMPATgTUs8s1uklUo57bbs83zYJWWsnLj3ILAtisCSpAdSE3wE/Omaje2MKBCR0MBQ0xX1o
yr3df2ELt8ec2N5Av9IqYRUI8EO0qWkF0HdzVpL9gHLTwUFGstqlWDghcyY7xkZ2y2s0QoSN/mPU
+DHAzg4fr6sX1NKz3N7lXxvPbTrmkNjRHlKinmGbPIBkoZ2HYpeCsBq1z4BXr+zxpZVuz/j3Sm1f
azSPtIeutbtDUwCXn8SmHui9bT+lMMrEPAUwlriK12ChC/thzlinE+jq1TjFod1Z266wfjQG/aka
Q2zrbASTbGU7LH2kWYwpYhMQbxWnYW5tWjE+Ve04ehSTXI+tzfmXlpiFB9doKmwDnsKciXpG1zyO
Tvc7BiwQLqlrg7WlNWapSjXkhcxTaEJD+X0KgB2i8B7UfjHawIc67+n+/uFZiANzLDZwPG5PqJ6F
OQC0hhy63TA5djDqyZrV0lJGModYx43KKrNCOysCNYECKJUX5YNh8wuK/iDq6/eEmxvdGMLVU7Tw
UHPgdVHDSaMmLfKuPNnRKleebjheIYo1d+6F8lmfY6yTsQK2WaAAykR/mIragSLZDbZoH6NJDyjw
7LTBg7qjD0DYDi8ZP2Ei32/i9l4jmq0da0CkrA2+FvbKHHCdVENnx5A8Ct0k8qZUgZoVx1DIEfam
W6t6lta4/f1f8cIxYHdsQVkbzphaXPrEHUlYuQBnBLW8DQlJrbX0v12Bcwa6axa9g1oyuz0PBkDJ
VWuLc0XyHYglICOsRMClJ5oFihIppY6bNgvLuEWcleypHsSbyY0TmDr3T9dCyJujrku4AA2SkP8P
FGOjnQzHuhYZeEjM8VcT8AUukD7HWysMrDWW2Gk4WXVopYZXwoFaYSCZuvUuNg5Faf4c7GwfjSA3
cSUOUyfFPrEctUmaE5hSjvZtjAEET2oI9yvnkojKXKntls7iLNGgFbTtxzLBt3QgUZcDAAFLcYYq
pNvdf8dLC8zSjFGNSdXqwEFBCBCQ5eFkcNR1AA7f/+cXWML6HFpNG31qXB0tFijfpUcDiBxmgN/Z
NhsS861La49ndbSFjUhQoa6CPTi4d+LUDPpK63Qp2Mxh0hq1MiqzioeUUA4dm2I7Zu6pRK/WdtoN
RA5fZVUxHyz3xFOGeG1E5FUpnCRbFJ30Q1Podbsoze6/kKUkfo6jVu4Ei6sRkI+pEVsHjjTxSI9R
8khyEK3qjT082WemGY/D0HuDm24rUmyJKPYaV6fWIsfCLDx9dD1VPmYo+Xs0pblWrTWHbvvqk+bQ
HH9NmpTaWYNf59oQm7Ogu5E6B2ie+bQIW2KizwlDaR2KASUGt+baqgstqTkiu+sFgN5mlocEuLQK
mh/NqU34ozUKIPLyBKovQGhDyEJ6CWrLAzdMHDfaFj8oPGL2pTCcFezGUukyB2NDB7UZOIBFYS7g
D8+qq0uTyi9SJ5AG3XfQnbZRf/Fch++OBk0qNzrc3xcL53COxDZILlRdCLQiMZA0M3XuBPmeQfb1
/j+/MLvR59x1XfGe2zbn4RgjVrWa+E0sEDVhNz7mqtzEUY5ile1A+3ubOutXlf+CCLCEOieBR89m
5Ucs7a5ZNGMmVKRuWlZhbIvKU8OGFtFvSPseRYRv60zFnkjrPGiA7UHZuyuMtVO3MMeBcPS/92+a
9L3MKTKOwfqq5MNY7wGDgCNzDk9owydp+zhBxvuGx+60/FUftGDQyAdUir8WJP9y//EXOjFzMHY8
GOCL2ywLa7iE2r211XI7IDcp9dp9NKZyj1ZJuJpxLFyec0x2bxVuPHXoCipoDLWJIEB76fs0G6A8
lIgWYwF4591/sD+g2U+ixhycrcvCNkH0Qj7ngNWVxXqyGUe5BZgaioM8Sc6j08igSKNgsKrBm8ZI
/yo6dJ4EuPUW78Lcrc5ozxw68tu0wbkWkQMSMYcOMMVddEJQ+hIDcvGcaOBk3IRmBsu+FNTYdOAz
x7C7PPQ21w95nhQbl92sIYGju3E3sOe3Q425N8sE30PjP/fibHqQpbWXCox2yx7OVrN2iBdfxCzN
o+Y0sbyp0dln5badVHctLXBNOTzoxJT8bHIgHGqR+wzTxN6cmiC2mR3UwOK8jso5mvFXY2oPie4+
wVbmpZOy2IyQJ36INSY2ldPvbZtKD3DHsLvdBy6bPCTqG4d3z8Lt35g57lPTuThTz/cuN88AAZx0
1KB7jia7FRmQx9D9xDEfcbmdkq5ztoklv0Gz3lwJYwtUKn2O0Ex6NY7Q8c5CyYZQowrc6rKOnOdI
FOy1FkXjxaoZzqIb36upMB96SP5+5JS3kR9B08cNaNo/pjiqlc8nXe6h7IuLWkba11jxAnVCDqmf
yCRHd6x/GJHxVMP/zoP9hvwldPEMW4ph5VGWKq+5YABgcM2UDXkaykxdy2F7u5GBONgyafiZot8A
Ix69hA8HuD7fP0gLOfUcck86lRZdlSKnthH8Yw44YHIBYzdYjQpLK9xu4L/qkK63AEsXqEPGrDho
o7OlwNpBq2Zv0zXFpKXA83+cXdeSnLoW/SKqEEFIr0CH6R56cvILNR7bZCGCSF9/V/tpDrdpqvx4
fKqGRkhbO6wwK71R6QyK2RpKHUse0BCDCuPk6wJ8fhZBXk9/uL5WC9gPfQ6wt3MtRWVZJCdVwi0U
TPFdMgCYOzG4Mo0cwdu6pfbtWEDUmEMytixGoJTRx7j++IUGkDW7UEycwSmGiiZmzD1qkdHjkQVH
FvPOksUjdDJW4bQLgFd9jq93QCsfIsWTk+TTrhiBEdWZ69DS6x9Mnr4DomnAoTsC3CdDuhCx+BOZ
ZcBrq3GBt9oCu/lm0LVQv/Bx53B73Sa9Aztm1MqJ2sIb45R0+lFT5qExa89sV6qeBeSL/n8QdpV0
givQhuFj4Y30LL6Qpi9RB9sIkR4QDbfnQDbqVuyetZKHbD8Mm9h+15I/pD/0U3dj2dQznK/rH3up
iplD3oU5MmBuMfkS8aMRJreTMEERjLaiSfcjkGwWs4NzPUNK41mE+o1F2EmTayK6S4s+K7V7Qxq1
psb0RDv1bI/Je5p2cC7s2PMgyOM6sH8hPTNnwSGvqjTLK6x6aleAkAIkPW1iLu6MKX7lOVDKOkdu
imnBeep3I83hbWV5z6HhQv4wx6c7I7f6tDiDgaOHUcq30bDvHGwupUWnskifU715qIfktZ7Ub1iK
3AkT5Krrz/4bLi49e5aTphPtgafWgI2vPwkD0Z8qSGzDmLSg9CST1gFSEVbaFKVxhIShCC3mgoOI
5kocWIWxMdhP0oSwJyk2Q64IiCVws9SU9BsnPBidhkoFoj87PKM79ZpywQIrWkC4Q2QCL3zIMLEB
/K4h5Smk+k/L6JASqpsMxBZXUqfel9LOXYDcISMdd14XPl5/74V6Yw6j7xncKltFqlMFLVTXDNmB
8OxztYd43poXVnUO76YOON4mh7GwOUJXVIfBKpa4XMs3F/74OSZ/u8R0CEbFlRiqE03tBhrR9o2j
lSt7cSFJn4O4pw6IQqMd4a1Kmk+4zR9jGJxW8bSD7Y/hNqn+bGG6ngEetbIBlx44SxkLB551vQMz
V0Db0GLiGwLl2Vj342i8gU+GD1u77SrfdyGSzFHYKmyLLuzC6uSUPfUgsiU9nC8/cSjsVs/b1CyG
cCWI/w0bl/bALGwZeW7pxgT3Wa3gxWcmmj9tMW5Go6+3MERG7p3J7GBbOCH6AIQ2ZO+/KpGM2zYx
U68CsGoY9BHzwkLtO84hcVNNIK+Ev8cMHh2Qwg09ZuvObQYJ5sHBf5hwyxZDZu7tkT4KvQZ6JSlf
RC+4x3MVNi6gr3QbDg3xE1U+XT9HC3r1+hwSjqZ1GNpNWZ3qzN6hRgFtvN47gp6mgu+dOlOu5sAs
AK2duKFbrkNCGRMJZcduST918iT1Fm87Ja95bXgZs4ZNKLKv7B9TyjnvrIlri8CbXILLNKLi/gH/
trMswCrDeCEPmpNdssROOyI6eTJsE0aCVnugRQ94S1bvM0iQkQo90zVm0VLv7G8H99vBx5Sty4dh
lFCCzm6cavLDrHwDeRtjt2Jj1N1eB/ch7hMfBDU/H9BWBOoHthZ+2E47yePfZky8EB7F0ZBCyeUn
Y1BEQ4mZPV/fDEu9xjmovi+jcNSzqDpFQ/xjgCWAaD8Kxw6yHjjphG2IFu0qyEKYsJaqo3vJDuqr
HBMA/Vnm/WsZMUffUyiTF2UIN+4mSQKmvVpE7pGAv61WEQthZA6pj6BF0DUUlwcf7rP+Nm4sdOfO
ns66Z1prI7ylXtzfRf72tQWXiMES7t16Ht3Cmf0OcIbXtE5/D1G3t0n7zIp2U0oQaMv+E4TklW9o
XL5d/raQvj02r7NkAE8WL5eeW5HJDxZSmMGJ3+dOrMOHX2AGggFd7RjSUYlOIXBs//joWcTMBgrL
PsWrE2l6KNy+GqW+jXUA+lnlqE2EwwR5PIFsoYENjplsKwxQNVBHrz/+/JQL8XoO7zbNrgBnIa9P
ls03imbHvBS/rv9pY+lvnxf726LG9tDWWhTVJwCoyc3UJPl+DCMQ1x9RyFiVGXpq+sHGA1dj51p1
vk+r/ohG+Su4vLpbQo5lUw1FA0p+ST3I8aReXbHHKlMPXPcjWMoIM6bbpv/HXt3fPfnt95JRI9jj
EUgDPPPD5C2jfqial7woB1eScWNk8nMVh/q3aLy08rNi0u4mqL07rATKvB3fR7C4MjcuwnSjuJMc
S519hG08eKwjtSu1dsrd0hCBWVhB1za9K6XVgZSqPxWOc6aYVH5vcnHUAIBy05oNj1S0ypOJY2xM
UhIvI2Gxy/J0fG7r8U5JOOiwEHdC4jyaaZ17ZSYnr+E8u8XcHODFTCq/biTbJZBG2dV9z7YFM+AL
I9O9lUUv+jhAIv76Tlk69frsDMAbHiIw8IeDZWy0N0wHtPLukdfmi4E7O+Ym4HHjg632WqX7nK0+
dmGDzhHdzFaRpekC92Sj3TEIZpgU+mkbGX2Vj32UbXTo3Y/WAKOkDN2FAbKAMnaTNl0ZgSxco3Mk
N5cJULm0lKcunPZa1J3keFOlfBeO2WNjVl9pXe9WFnghvs3NHMfRoW1YwI7Z6rWXbiJwBCng+TKd
y2hInrACQpFQrEhNeEGDR9KiLTsScn/96QvZ7hzb3SSTZg4xfNdH0AxcaF/fY46KTOg2KhDbQla4
DRdv9b/18Bw+R3hTy6zbvIABsaP/sU3zzszNgzCjg9WiY9pkR5rmr7XM3VWz64UG25xA0WTgyNhj
LgEhV69qZI+FDSMBqm0gKHB9Cf/WUBeixZxBYUqMcgpZ4BFF6ZUKUmQphtZhnd1bvIpvGTs1ITze
tHwDEP0dDR9FD+OxxoIfCo7/dkTx7taGsRO59ShKecBVZrTtLYOxk5316L2LyM0zHgj5UAvHa+Li
lyroJ9KkNauRheJzTttK2i61SI2kdMzDd/gaB6FOvuJ2za126RvMSiolqN0pqqAcWKM3bsXvuD7v
TKVDznWlUbuQAM250mbHzLascVwn4zWl+S/RqN2o6p9VbnurWdbfquz/PjQ276zOtbqeKL2HE7yW
NGyv6cw42WFeuCqOf+ZRKG8TAYybh1aBV1tF88iFZuxk7rDJjQG220K0M0YToch3fYhflRnpoY7a
d60ktms5mvEuxsQ8OPCi3aPKqnwDT/BKx6E+bdkadenix8BLnJfw201qmVgqO4W3ecP1+zjK7ygc
dlFIj9DE8a+fiMvtQjxj9sH1TtYaLQVaKFEaA9rKU6iuv6bTTd1MP9UEL9rWkKgyJ4hxVvpHwnHH
td1d1Ju3ZqXDvS2/URAEhiVt5UI8YFy5yy4GdYfP0cjM1AZMZ4bi1EEOuhvpm+jGU5RVmat1xiO0
RXyhrXqgL63z+ax9W2fZoYnVlk15inXn16C1T3GzQY60g0bcdsym0dMNN4xvq+i3hAMknCgPNdm2
dTAN0rWK7Mf1T7H0K2a3N4H7byQLqMTBP+ghs+GJJGClDKeZ/arZ4dIjZl1KuP5xGOWCFWlY5bGv
jLt0iN+A9B1cJVZmCwsfjs+yVT3sGkP2oAwbplBuTW45wGZaPfxo6uKjzAZPOfXa3r0YC7F3Z/1H
PRox+B9A3S1YDqVWOxDxvT5Em6TN/VLLj5lkt1Wf/3Bs+WFL5wVT8oCaMfqkOKzA0W2vf7jLGTp+
xywH5bYQMTZQcRKMHziUOt0pNDmU9VFZ9QpiFE4EO6QhrPbRUN9EGEu6MPW8HzBgBZI73rctmptI
LDXAdxJn10I6WZvCygVdDLLJIk2eqXCSWxZpftaiyzlNL9d/+cVYjFN2TjW+bXzYF1qwNwE3Esf3
A7ruHhGVj0niabIjy11FLy/siTmPwqYjaTDRKk4mIN6d9SKb+64VJz3pMVKGel9v87frL3Q5BcYb
zUJmV7KJ1okC4gb3op8x/jhE3FU9LAb0P2UaHlio9sWUH7RGbCYqfq48d2ErzikMMczFqg7c3VNh
R7tJlr6KCPe5ZkKkyEru2AThZyUIVK877RZNpf3AWsONdfgy0z7ftsP4YWsQ0V75ORdzRSzDLJak
ee04tQ0h3LMOKer+zVSOPlJD2R6cuPIhoHUmAdvFtE2Sr8Hs96JJti2s4TDpL4beS6t2h87paqvr
MoYGP2gWeXobrvQaqfNTHzIJHz35AQ0ZkBmGeFtWyW9aJqFr5KTatDg08AYvDMjtlW8QCc0AIVsj
0C7+jFl0iidajkUGikML8ocJi5SDwrwPpdA4JnAQi3Zn0jvCbUfc/vasMLWaTv/FzF3ISOZufMk0
TLpGhxyJG7JFmsD2M3N0tu+aVt3YdcvdNhp+m5I3hWflmgVRK6dxVRo3+6JSyW3tGHQ7gFe1C+uU
ecTW43uTKssflY5Svm0wuk1DsoeLId2W8GLbhsBBGZCFgK2Vb4xTD6RSaG57LmFRziGp5yZVa+1B
iEHLvoWF3caaxpdYE8W2hjesBc34Ug6eyTlCkRp6yJlHuTSeswT6ct4AgFPno9LWAiOcoFsAf8aN
rjcSIm2Q895hJCUrt48nh7kstvObhEoisM4VDd8tRYonC1hQCOInsfHKjGa8RzffuHGYCaa47sj7
IeViRVZp4dqbu1RHUNhqoYwRBlkk7zWhjpqdbCx6VnBCtXb9yC3EuDkXJHb0bADcVAt43pJbVhXV
dmCYLzu6tW2McnSrrFIeSzldu/3Ot8uFDTXnhKQwPNcxzITmn04TGH4MXjfkX/gN93zSjqVlbbNG
/ygs63F1NLWwkM4sulpTjQ2Q4yUhvMbRyKEtEgcUUBlI6T4zaLjywRbupbmFYTyhzuVxDIoIyd7g
GXXLeolpnthYLXtcHw4vfbNZ3oeuctdn8cgDfYJLYpYG1KY3tcMOnT3AiMTAFQ5h2ev7Y2npZhHZ
UASnMzd4ENPRFUZf+WPkQHMYgCWfEb6yC5cWbhZm4boK312isUCzoccrsbtFldyYiCZxGN8j+qyN
3pYeNAukJrgnRDkdC6xIj6gv7Wi4HSOa/5FdSDw4IcttHcIP8PriLdyuc65IK7RYK2jKg7w2ewTF
WEKyAiplleVKq4GC/PXHLO2HWR6XTSbNqriOT0NbHQVvD4kxuSxJXyz4DbIJoJA8Xzu954W6cHrn
TJGyqKZCJ3gWG8btxKJtmMMU2sy0L5bD416nrsHJTcRaxFj9CGztblXjYSlJmnNIBjVB8K0rYwiU
ofkBb/MiytxUR8eWcHTuICkuigG6O3CCizVks6vd2oVDMKeLUBHlUA2zIqCAMcPrHmE75UFuYfXv
L6Q9c1H+kQoyjA2NTpK8WsrwIXuQuREdns9cGD0P75XZQ4x6tXheCMFzukhU8qKy8lwLBgCqWdlJ
X6ANZ5RIcxO5QyTZpPg/Po9ifpt0rFppoVyG5Dr8/8wJexpnFlPRyVTju6P/7kwzsCaBDmTb7wa8
Naos5mVm1/p1xhzIagxfVDOgcQGbprAJpnxaOTLn8HVpG88CTpbRPDKUiE5F2uiwotIomjiwfbh+
IC8D1fCi59PzrUApuyE2pM40mEyPKOXklkI/3mm2oXZjKzwmRwlVTP1dxbRTCoz96hxwaSfNSkun
TawKVAPcdMlNaA/emOVfphU+m+pBnQUgt6vSyQuxbS7rjwYr7zNiQCu4rgHsBjIKSvHHIR5er6/h
5Sm7w+c0EgaNJzgTcC2IYRGWDzcE+PC+0u8jrT91FBxivf0RUn+sIFxHbm1D9/IeWuIDmB5lD5Bx
zsHQhOj7oXnS7QN8TNGYoPfXf9xloCh+3DkUf/vAmRnJFF7IWoAWwTvE/qF4CnGiIjukVTL4hQ5J
fo3m0odu9Idt5Pb2+nMXrq85k8SulRna2FynmHd+U7hs3EmHndkq3fMEA6nrT1kqN+aUEKuo4Adt
9HgMYk7H5IsRlduoBa7aOdiqAKrAkKXXKgVdjfYe1PMRCHCgNUYNKqbj58qvOJ/FC2d0ThFpzciM
4zGKQUqUqZuOscdHcYyr7CdJYDYVFfedM33SRDPcrK+9NiOHFqIDq339hWt1TgzhZgFP014mp6j6
2dq/xuRnLLZwXPOVdZOI/fW3vAxwwE6aRSImo1SUCZ5imr8t0bhanGH89jTV+j7X7a04+5835hYy
pv7wC95Qd6RsTwAUHPXIED4Mc+7anhguV81eI1oALaqO3E7QQ7j++xYCypxEohGVxDUBOdiMhn1X
QvEo8+z4g+vPlV24Uw91v2xlcxtLCz4LXrJzCgIpS3zwthewzzsz4LNPFmXo7eQtGJT5JxHPFtRD
XWg8vcisjbyzbngzofRvYHifwmcm68c7LQPYg1bpcysLX+842Vc2dHwhzSCP6C74fT3B2qvDFIro
QKdHmI4YTr9G/Fx6jVk6phFsmspi8amfShS42oepTQdhR39aCRWYigy71XC/dFLnBBO9AnZAy0h0
pgrvmxCFaEo9iYpDKohbp07/yk3b0wJ8pCIr4WgS/2o1cAPWJlML9+iccsIVnE96gucDMYEzKqYP
M14V2FlIU+Yck7QvtCGz6ugUUfIn6+Hcbm9inPaqF/6QjMITYLoWMZQc14aHC5fa3A4AtuCwNR6Q
oEx18QqHspc+jFqvAYXx+mlaSCTn/AJGRN0XehfBVIiDghSdsR3wPtQOgG2vHNjL4HGHzxkFdiQq
GsE244SmYtB14DaTMd72TD5YhryrkLqaoQnTHedP0wzPVQLwRZd/na/NohHvxvCoMtNXa8rkC4dh
rvDP0BykAB0i5bMHP9Wtm3ACkHkykyenEvuiBrJFDSuvvrS686xLVC1PgaYPQunckrTZGn24G0ry
uN4PXNqSsxDFeZ+C30B4UAq/02QQjelnoWCvDEZTBoiFxe1jn5MnO/15fccsxN856YAA0x+XPWp9
UJZqiP1mm6Jot3bKlVdP1Us5MQAVILK5YeEaJmnhk80RbUMb20TvTRaYtsi8ymZ7XvETFVBZbIja
JrF+NnDyrr/fZZy9w+dch2mCLY8pS9TIJH1UZfoEJY0X0fX7diR829TQj6GadezS39DH3mEMHpgK
qi7Ry/XnL7zsnN0A3kA2ppPk6AYq36i/WBzd5kDAxJraOVENBKlam1osPeqc1H3LGQGGLkIwobB3
nMiHlSz/TCrIedvjY6TJXd/RtbbDUuo85y6kXGI2Gg48wI0XSAwCy+EnTJG98UeeCXdoYfQTlz7m
pYDPQifwvUidG+gcP8Ag93eZ04DF2VcFzCwcKqIiOQuX/VuDbE4VM+LBSOqWopsEYpBWCT+voP8B
st79ORokjflw/asuxPG5nL+Dj5lbscaDSA2Ptaa/R/l0Hgxc/+tLH3KWsg1aLs1IMfTfLO3IgQOg
LDtKBFKtIPdT6Nyv4gEWrtc5S4JFnBWaRAc4HAt900IHbdcJzVw5ewvx0pwFs34YQauJpzCIUcZl
SfIUJjHsXuC9BYPFlRtv6UvMkqEpzUUyqDEMHFVtz0Z9bHDgYIvNvvISS6XYnHcwJj3QD/CoCWC3
gYF+yxM3fO1tcmRh/1Cx+gHc1MLTx2qEoe2aCvtS2Pqbw347zIWRwVNM9iAKFDXM3UPpDUPlJ2i6
FU7Tb4Y4/t04uoZUtLA8bazro2XVf9rMyN20+ce26Zy5MNrJNHbAuQcduiXcTQmRJzi+l0calwXd
THkm34BR6MVKhr7UgZvDjMO0mPS8LhhURpO7yiw2XSuB4Sp2TmJIdDaL4MxfT/IOOsXpdvUY/KWo
XCgF55r3IJGLrEtTsGI7+IdhYnHiicphaDw1nhTqHu3oo6LW73zKvEhjn0YZZz7adu0m1UKX0+kQ
TXLTRPWW0M+cstCLM6hyQw0dHQNQ/EG8IYRvekdqG+hG37RGtMngC144LbSOc0RmbmsfQ9PKlWNx
GdEFJ8nzefm2f0JKYHktTZgs6Fq/i5z+XbJMHHiPDqsrNHEDJqy1AUAAggwtAiT8tbpbUiV7q0RP
kFLd9pwQFtVJDzNzPTbeUMkAjQ8idiJ9GOzKI6i1iR8BVLvvVN4dKgAOPZgdpr4i6XgoogmmAKAo
Ja4eJ9kODr9r7eiFlGUOFW+GCZT3JmNBVBrwGTlDqkGjhaml3/WhZw4RBKKdYLUEWYjGf9EN31YS
IRJ6Hw6u1Tzb0p69kVDuSILiDuDjbT3YvjPSlQRzof0yJ37EBRZ5yhskY7kNaaJzP8LV9AM3xN4k
6UpAW3rILIvtqGnU+Mg8GAq2P98qQ5nspTb4ySSeO27c/NMlNmdx0NRozIbgMY0xHpzI2pga3WG3
AVoIvn1ub5qUrCmlLn2i2SXA6oSoGMikoElhn2oDYX+c6vu2d7bAfYsdMN26B/ORJvP7cvzsHTBr
+sjyJjHQ584aqGfLh6GwQPgYmWeJNWvShZ81ZxvESdWUXc5YQEztFhq4tRsqdaO66uO8dRKuHlZ7
SUtnYnbcLTMshhID3QBeCB7U9d8xtH8676RCGx9MLdxz3oH3tHYpLj3unE98OxOFleUJPafwSWR9
KX3cJorsSdhvcWPAo71Mz7ntbjU+/22JXYjPcx6BmpwoyRWyiAidWc882x90RQMm9gBbMB3eYKxu
dZcCSACdHelTGr9ndnMWG0FXBwDgEIwOO3lvHVAAHHIfNtKf9G7ybA3ibY5V3+VCD/1zN3Kyj5Ar
TsAB7gCnK/V9H3LmhSz5Vdv5ZoyxxyYhXUANNkk5PRmWKN0ohHZm3ZYf3CYouUcZe5CvhvuMbDZ5
ktwKmwL3MrU7Gk+dC5YFQm4j9k3DHloFEIEBRRj8M1xoM0PcElKknu6w1+vncOG4/x0hfPtUMGJQ
QC6lNHBMTOk0Ag0e2TwDYLPvQAdsuuLx+nOWNvss2ctUU02WoiAmAZ8ZNDnTvPxsNJSS2PLjGNgu
jubEDYT6opVjfzn1g5TMfzdhibFtZpKK4In2b8ySHq0q9lclBS+vG5sjZY2uT8MIShAowa17Lnnk
WephMqXh5SDnuVNE5eb6yi1Nc/5mnt8+Udq0wICwyQjUOIldFE31mxhAvo+4mWwmK6x9I0JcspU7
UAbloGcL3mEuk2pliyzk6XOAuWNkSWuEhhGMrfzdo76AMsKtZmbPqxXN0mRuDjCPJhvJLCQoAqOr
t84YhbvehqGBcOGgkuq7Qo0+rZGzCwgT+qMJVyrg3PUuvLNytoUe/Bo28vJX5XOYeDuFsZBxYgS5
JCE0i4xTHtbvafPRYYDjCi7MtY96LtYuhKy5m4cxCEj/JCEJGul1phc1mduFEj5KMnkOQwEJGXAz
Q7qduhJCLc52HHLwHPNVqttCaTfHk0sFnZrOio1At9VmFOE7anXYs4agrBpeyi1w0COoWSSJO9b8
MDXFD0oxfmgtT4cc2PWdvbSxZtdEHkIxOLWkEQiQedDouceCbwuQuDFR69eGoUsPOX+Ab6enTkrG
kY6RwDZgIGMlhfFUpn26aZVjH6GV060kZ0sLOsubaoPROsqwoImuI/eHF0kex2ttqsuxjM8ZNLDO
LYkFciIgN9Y9qdujldE3Bmnrf/sQswRJVDzho1UjVOYw2mnb52hM/mDad7T7lc7LwqSAzUH5iunN
ACMrO6gi7Hjkfp5VJLsa+aWTsa0Vj3ut1jO35+brpJ9Vg3JPQrgAqPFNnq/knJe3AgDa/90KQLOR
sZtaO+hEfSgG26OZhKJad0LMvL6Ql+MHm5sAZNnUQiV0hDRHJl8oMsW6m256DTMCixUPNu9X3mTh
TmB8dnRKeN2gLizsoO9YnaOFZbXbFIJuHqPVT5Ry6olpZ85B1k5uqpwvqcpsa4XFyF0iwNH4t9ed
na0cnWh70HN8VKjdQjcy0FE6IlVRAVXw2rbilY7XZZazw+bw+FF0dUkygQeZupfU1Z+6tW81B/UP
S5snc8p/1Sl/0KIchMHRqyEz5TZVCufXMiBOd+zq+JFodH/9rS8fRjbHzwOF5kjgnYyAdoC/kkT7
TSa6gwLP9T9/OXlmc1h82faJHkbCDOpJ3AgKiHsxHHv5GFdf1CG/4m4MVpGJl4MWmyPZzXpihd5X
VmCikHfhBnegYrq//h4LZ2EOX+86Y0KnpLTQ2ssf6rbdDPbwqltyE9rqa1WxdekkzKHrNmslTCI6
KxgdKPwJaLWemYY0BBSaOIPPeiAu9Wzc2H3tM5PcQ+FRwuHZfr3+lgtfa864oRwQYsjqOgGvnO1Q
no3KoN0So99bAZ3thpLCWq/9mCBOv7I/LmfSbI6Z5z1IRDq4GEFW0cea2h9GyD8xxHuE9H7rWiE9
nIdq199uYavPAfEM5ltGrNVOINJCujZVd5Zev6bQj7j+9xe6p2wOcB80joYhRA+DxuF+Ddh/qFkb
B8EjNCa/TnGMCQZc05YSsrv+yIVLYC7XTzmDeCAjcMCxhyfh1JscgYHo/J4Xzcplt7Rqs1oHfvF8
GjI8go1h58PR6+3clsToQa18lqV3mN3XUwoATBjiAfRcT4dxcRSm8oAztmG+vPKMhaYnGrj/vS17
E9lhnFJ8+xiIE0LpxqAb1QwPZu4UXkd+FZCQreASWeY9eTYREb3eqgJl81sm4e7TnG24G8x7CKRj
zdsakIQNba2PoiLuGUfkt7T+HIdK39ikq0G36J/rvPb7xnTxx1yApq5/8IWuMZsjvq0OnlRQmceB
aSriUSFat5AxlO4o/LclooHpZEfRYEjdo5+b14Tu9JSsuR/97c79f6bP5ujvQurw7bMU+pFx3+x6
0rwKyKEwyA3bg3KzGLfxSGR9gJ2V7vawUd1DSMPD3b6lDtV306B+sHbYpr3l2nrhl2V86LBOkZHC
aYt3Amon5cukreGeFgLaHFiXGzAYtUKHBlWijBczAbEAo9+D0xJ0aEeZ1DdxMX2qAhYqE8ARa9tt
YaLB5uB16sQtqAUGCybVk6MG8k02YdocqR3cAW77TOVvCWI9+oPiKLNdj1KMwcd3tMTKfbUUi+Z+
Bznc5DEpUk5gRozulXgnrf6qgY4B3dDNFBLixdVQuzHL7kUoyco5W9yes1TOPAsBxLRDSxpK9KoG
Id4Z6g2aC4jl9i3os/taMCCEjHs7AYEdfd/r52LhHnFmyVtaxnVNHYnOD8l2GVJUIsURMu6PZTX8
tiFA8I+IJOYY/40kdhJDktUpMNhN9SenFZ2bsejnCERd75g7Aeyxu5rjL73VLPaqrjSicYIADtSa
zJtGB3Q3s6GvZuNaDpwqMl/IZAzu2GeRf30dF3KouV1CridRRWACE+jNqDY2LNtvGghVrPz1pXMx
R7yDIjcZNtPtoB4IlAnBZJ54DT3z7q4FHDnnzZ0WwW6HUDhCZk+mmixo2onRTSJxc/0Fl3boHPge
1ULWHey7A5hyeGiM6K6hrMPE6JdE4wmXEfPyNPzJVHGsgRXsRLny5IV7bg587zSTVhhgomDroYCj
5wCIR1F7Z2uIlGbhTP/4mPPjv7UI4L8Af7YURNhM057D0kBPz9glsXWAXPXKEp4P1YVLYA55t+FU
AF3zAVxbFO1Fz/dhGG9ZEwEWZzwPEKjwSE8/skTfqn5HISzKDpptrkW2hUMxB77XVRvLrpzsINGq
1FMd3YVZuBV5toOjR1sKz2LNo67ltx2tdi0uF2KrH4TAygEXQLJJBuMXlBo3TcFXdvXSJTOLPYpP
OXol6AanPT3wxHyQk9pq5wirrOc6Ln5Yzvi+2l5cQHayOR7e1pVhtFnpBEOUP5HI4BvoJvauZogq
6C0IHecOxA8LuzuWIvGc7odtRa+DBTLA4MDHK9EEHDoETY98aD5KSDVuCuH4cjTebM4aL+zkF5ms
P1kMF/POrN413O6Htm9BEKeR3NimtnZbLC3cLLwlEdGLNLVoEMIwBeaFJmTyB+gDF3eTlJsq00cM
WVvIUjsrt8SC0gGb4+Czsw4Q6yusXWW744k6d+y34AyTi9I39eq5NH5QpH80MNsQcvXFuzOYwdQN
DyxPJ7dNplurWdXMWThGc9w7pgOA4HNuBXGmvyAUHCJBNoAPgfWj7cxJ26WCHmAUHVTjsJmc5KlS
4wk1xspiLKz+HP9uwYCE2IWGcpnYlQtJ+a1KDByg+PdYJm9lqToXRrPuathYOLdzILxmYNoLkw87
aDq98cGOh7iG5lQbFOq6p0Fwycqq4wiyzvUotfS4cz3zLQ6GcQQnLoiLBQbSSmTFjXfmj7R28TQN
6c6U061J1irLpaU836bfngVUd0gg0mEHWjXsnekc9s5j+ip6zDUDN1n/Rwnx4/p7LWV2c5D7VJ2h
dLyHeFXBX0bygSVsenbIgQkI0fa2DNBTzORlteRYuLfmqHVl2xjZ0NKGyoz2u07TjzyDQmA5bf+1
cWPP4oCywoolENk4xroZATTVQHA+gSrB8/UVW6hg5+YF0hR5nQo+HFkrnDuYq2uYkKcG+grcHq01
aeelxGIuukwmJNrokkJLmtcwFRn6bRr/j7MrW7ITV4JfRAT78srZF3qx3d22XxRexiAQQiCEgK+/
efxk6zaHCD/NjGfmCC1VKlVlZRYXaHs+FrKE3iAiRU/nZ1cEW2AFjgwUtvfnt5CbMnHroQN+qS7y
3UvlNRlpqp2l9bEI+pew8Nfj3oVVNNHpqC2wcOJivNgatAHwHFWQVp4tfnU3XoP7M1k62yZK3QoJ
dTyfeVDPvSqus8FLDi4vjgC+bQvVHkTvYeuKhyD58I8jGuGSzXgeUoJdqxzw9wqw2oTdZWiHT1RZ
xzaP0AozIDllPzrgRL8/5vuKSVFsItfbGWwYyTS4UH/vQdx3moZgg2JLOnJxaLsPtZt3W8t1dhUI
+VJfZHp65ePXIBQ/hf1znEAujSw4mniEODCQjqQaEfq/JZRMwHszVjFUc0h46bh6KArEFUzlWyID
uOnn+9NfcJYmir0UrufxZnQvEf8y35KaDv/iQ78Mtd9NR8UFsPOnblpRpFlwXr+VJv7wzGVCHJTj
qwjt/sOnqPa/2GWeQS/zirTWGv5syfJ/c2P/MYhd98CI1UFw6QC5SZ28eiiC+lnyYRsE08n26Sut
pgcvcfoN9ebt2E4ru7U4spE7i1BBE0WQhxd5DjqAzPWUgQI4Q0P5TvqIDnv/ewKHoPV0QUJmZdQF
T2CizLvAKpmMHO8CRo8vOad75SGAsNaeF0s/f7vQ/1jNvqZ214ZquqDPu8VV2tyUFENgU9ZUmm63
8jvPFxPRHWpixQnpp0ukcAqJj95x1InVSoZu4cSZsGy7GX0yTfV8GWb35EyghxqZZoeoojzVLVGn
+1a0EN6YqOzBk8yZETpd4AsuLQ9fJmrDYfCrVBCHcdq3ek2TZOF6MWntS1uJggeVd0nmPSkgOAaG
09F+bCKNKHqtTXJp042sCiJdwr0mdC9UkGlLQv0aAkOGJjS1UnVbGsCIMUa0YI416lyXnOf7arzx
gLAzi4OVe2Rp1w1DjNEk20ykB8m9Hjdkin8EKvhRuf2JWHK1vuC9f3BNdHYyTL4Xxp57EZF7ZE1z
Rv4/jUE32JUOMirzXjP/7EFBL87VOS+6PbecWxFVrjjThZNg4rSTqY1i1GnCC9S9P+me7G3sv5+U
ORqFI6DFVyL3ha0ykdi18qJgRgvFJR/9oz0ggg9BHaZ+3jecpV83LvyhFlGVcx1dnMJ7gvj7Rx30
6z18C+fAhCJzOoezyiP3IpF48Nr4VWpnA8Tyy1Bu73//gvcyIbpF1EBPoZlhKaHoUkc34Lpl/r+5
dhOUmzNvji2p3Isah4vT66MCUdBsrfispaU3jRxyM2ycmvESuCHdg/ZaXqxCkC0dR3W8vzpLQxhm
XkOfpwVhO3w7KJMSQMzz9pFU3Vpif2nxDTNPEOoOgHzPIAceftYyAVP6ahixYF1mqxhx63zSCOWu
jWx3vPFPFeGvILwHPjNvmk2konHFwBYOqdl5YEM+C8LHGCnxom0fS9yyIvzZRgXaGb39P22ECVyf
acjQvzeBEaZMPo6TdShQSlt1EUszuP35nzFCNM3QCpD4dVUj9dUnj1GjAfipTpA1uD+BpVr8b3jf
H2PMTFXd7GEMj7tkw+pPEnKXfsHBkA9hNWgih0fK6NeGfYnrJHXRnxzy9mVl8IXr/Tfy6I/BSVEB
QmZLfc2RkNnmTtb6Nz36nYi/B4ic7Us7ZWScUh9VFBFAKEBB3MTXn50Zug9xf3TjYdyHLViY73/Q
0uG8XUl/fI+FfKorJltfIdkD3JZFTpEj6isKqfI5JKUDvJ8vVo7OUlT7e0f+HMwjKol5MeLn+11N
k2eBOhIwqtjoh54o8NSQ6Tu1xJ7O9gV6dK/357jgO35/zh/D+p1sGPR+seEWwA7o/N00k/Md+gcr
IcjSnhrOY2i9hIhaDVdbhZldnRJfPZCxC9Okyj8pPmaF9/ZPMzFBrrWdOLGo4uEaxnzb0e6Rz8kV
BDT/dhhMgCv14sEjlTVdBgirQl4rPkh0vu1C5rw0/fxSWWWxsiVLR8HEsAKLkjRFK91LDY7Zwd04
6MhCQL2vw3EjbLqPwviXK91j2bCszFdJfW7XxTtPBBPQmuuuKWfk7i4gloKBkRwkfFFKPHJpvBpM
5hYSsn78HHWQcZ2Gs7TYSoi18Dg2kawxd4rZGcgI7raCfY5CkP7Gfdyg9Qda0ZA2giBgGg2F9aGH
uuOTsvs5/sdNvV15f5z+Migq4DJHfqVl8C0uAVNJwmQ49bIMDv7oPzh9s5IAWLADkyveQ5uAA6FS
fiUoN0hXRin4oMkWUY3a9Qln4OoYf/Juteh4s6/3NtP9e2YRSRI+T7S5JhMYp0ACxdudX2fdTRSB
fe6b72TUx7pZef8teBET3comH9VZdLVebbvJ8PB2T94syoPIwatx37qXsmQmC7xvo/uZNbm4lpy+
lLw/Obb9UnTeFuB2cDt6z9YgM51HT2E5rWSdbxfr/68h+G3/XkOh50r5QosrogW6kbG7TWqQYdRo
7/s3vgjwg/49hAsm0tILI3aNupuSUVSnIfI0Qq52t74fvEUmajfM7bmloOgF1lJ5RyWDLSNzsnJp
vX9Bgqbq768PG2iwNqrEj6v6v7ZK3ua561JvpDeWzF9gM+zWdv/9AwaWm79H4oPvlmFQ8Kvd8kal
gVexb0DRfWOjPf/sSb7zp77c2T4LL7mEBkJkQe46T2wOLazyuVHhxnenCKTCWqjd/RP5vkWDJ+Pv
T4KmXuKSvq+vgFqj+2o+OFa3bYncQprr6xSSL7Fd/Ru8GyQHf49FphmJDyupr63T7XOZf3aD9uTM
zYYmzuf701k67IbDKNyonBygkq+yJWkjILQLUe+tXdtvq17idzroPYMyHipRlQAk5PRwt0j8MrDP
BmQ/sWIDAZMh8SDudXbIVdAADakZ5EBTjAwuiY1TAKJGD7d/YUPPtZCvWr+BkIZJlsISu0LfGHU9
NJWEKt/gv7SCIM3H4PY/gXP2QptvI3tt19LFv8P596ZhxDS2Qt2rpTiMM5pfwYfms0OJBi+QtKNz
LUYj4h5CeanrlYfBdw4UrRHlVKYdR2cRUqVdd/XXWOgWvCJw1X8fjAGKInUYIQNmjQ82ql+RQEZd
/16EOnj1E1zZbvAhDPWKxf9u7X9n7iYmGDLrcVKOFe6xvlfHXMTBg+/U+grxmA4IJ/8hcgq6jTqQ
QLuCoX+Y4NUbtM781OlIZX0pUXqHoMyJkeo/24onUIJF/anvKKu3siLknHhAjoGpMTlonxG5KQBp
uJBSDc4u6CTIJEoXGMDaU1hOH3SlhV9P23Lk/g6QzWnN4bx/f0IT/u+FbSNoYZd2I69DEe2jgF9h
7wiMJAK96ZQA88DDW8OYTCFbfN8AF1yciTJ0oT46sHmUVz9xqm3Om10cNhbk3dZq7wve2sTnTSOv
824o5dUp0BmpyZeQv4b9/JBP0jl1OfJ29yey0AsG7ZK/104FpBAJwLLXGzEk2J1OrRWc7E4gM4yn
jPuIR94DeGdgN9XFGxuSdkF5wLsZ748qjFIUsdf6k96PLEF3/PeXhFzJ3hd2d2W9tdUaVSaWp7dh
pyjZ4PF2UsLerPq3pdGM63BufT6NqGNdCRiik1EcVeBv7VYePIX3lc0yuPANsf+pOzIyUeRj1XQq
RB/MVVRBNlkejsz8PCXlx/u7uHAfmMBx3pZdpfu6u5aWBTTIA5vkKc6Do118vz/A0moZd5pqFRIa
MQawu/JKrGBHuxTU8DMFI7bV7kBo+ri6MwvNS5GJGR9avx/dycJsqmZfOlDfHd6iON6WAzlQ95iX
+TaXXia9Af27jg2iKQtaANG4ieiwEiMv5FYikwgdXBpVywrYny4zt3ucbtJgL157LCOR+aretNV8
onF9EeH0n7OWflwc1bisihoVhiDIJUIH9E1z+QX8dWAm887BGH0VVn0tfbZvEy8LIV3h5McgDlYO
6MIJMuHnVjLYPhA28prkLIViATL0xWPRxvs8ECuuZmkIIwabZ9FCwDoQVwvdFHFFLy5PrrNvP+IB
vfJwWwigTZDtWCLKDcCvdIWC1yeXO1khqk/3LWDp642Qi2i0e+Wj21616FPqcVROrxGumVWK1SWP
b8RbDfq3PJWQKRNlO7Yb2SmoCjjciZONX8Zs2PpeAHK/oFnzt0sDGodND3XjSlaN2ehJtUtauee4
0dA/j6YyZdW7VVnPheDbxNTaVlcTe2Rj1qJBLLoJh8y8AY4ro92z38XWOnXzUohlYmdBNxDelKYx
J54XaTiWr9qNgNqBNDFx2sssddayckzjCoEeHasv9w/HQhYoMqGzzAW3kpxjnfV2fAUdzTlsxq22
kSZnGjFenLEEtEQ0jp6k6KDTVQi+Fvzczsc7QZ5JJ41St99wpx0yCMF+T0Cmr0VyjC219aW972Tx
VZUAsdccdCKkOQvIS92f88KVYGJsoT/qguthZJnlQ2QN8mQTmI3zCVym5NLVLaASfRO80Y69NlP5
eH/Mxf01fEgyKhCCQu0+i/wQeadxw712C0GrTQkBCWRfSZDOHZ6ONgCm0l0ZdcFQQuPyc0u3oEXs
sSxPQHuZx8OG9sVn3gVOGhLysXLo0/3pLUSVJnC2Ib3vFdZtScEHa0PmsYtyvJi8w7/9vOFhareV
RUyDOksSaz/KeTsP/Us9Dv/m381WFjBaNKj3E5GBqnVf+dEZMHYI0cX1j/EfeWwiEx5ra1U6kvUC
zLevTTQrsCVRZA3YtYraQ4BjuFrAWbhKTOxr1ARum3C/ydrI3nZO/0Tq4u2f9sHEtboMktwkmnlW
hvFXsLdAjY/Jc7UKLF2wTBPHWsQo9HM34Zkg/XHwuqfOt7+DYODTBCblcoAQQuOcYylXHMGCeZjM
zdOI4hmwaSKzdfzR6rod9aFpSqerrekvupa1XLhETH5mSI2R364u80fWAy37KgDE7IKhT+fB3Q2o
qh6JXaykixYM0USwVuXIFLOcJhsYQMCJFDunsdFF1vKVAZbWzIgmOvB4TyXTWLPGR14o/wBMW5vW
JDqCOQsP7+39k7Z0EgyLF560kiAcRYb4bhv7PNkOVZ9piKlD1BAUAERvNftCpa1WbqOleRkxBQg9
et6VQHlOQzeleeQcLatr0qSIzmHbDVe3WePXXBjJxJRWYU0GR05N5sfupwCpxNupU+7Ub7RF15G/
C2GfCSoFmQ1tgahXGRh11MktCwBnJVNXHQ/+Ng6iFRtaGuY2yz9qG1PY5CAwqrusKgaQvtgZy720
4fZxDN7uH4WFI22SHTNADca597qsL3o/ZQN4Qjs8fVOI4qyRDi1N4jb0H5OwhhmUvG4vwZR5yUFj
xocy36Ab7cc6r8XNPt4Jdkz0p+dr0BhBESq7JSUBdUAbCUOEQ4r/AuVxiMlEe+0rij8lzzMqcCC3
OHtxsRIILE3QCAS0cCZMB2iloLCPNXsFSusMjouHVWqtBSdngkGlh+WbG19mSK79tOmvWM642dR5
cotrOQcfgjXww9JMDMfg12M0EMidZV0Ojs5mF+nkS+tb+17bv+6ft6VXvMllzAaH5kWB05AP9Rma
1o+Tjp/BLjS1e5YoMM/U4Slo41+9q9IYcgabKVbfBx8tbvinlYBqoRs4MpGgE5xR4CpHZonoun0p
TnPUHi017JWrP+TdfJ5qL96LCnW9vNwxKEAS0u4sCi5ca+TH2YPQqOhvdMhHx7r6djFAlLdv9pUz
7fOyPXAavq6s18Lem9zEJPa0GHyqMqS6oD7NdxCckaDcyMdv3Nu3Vr6JC3Bu6E0UZW35lY37uVGv
jf0aIKPddqfVQ7iUhTD7BDxeObKJ0Fw+o0WMJ0dsWrLv5v4UWOPX2YVCOinmD1Pfpdye1+nYFy4r
E/WKri3kn13aZgOK12A02VkR24C29qtAm5Vy6LPVlN+0765cVUuVARMHOyWzj5xWIjL8tUmrPCr2
1I4e/PbUt3lqOcG+R94cRYsEumhD+JUOw5y2IiEpDhAcTzigGBISd+uqn2OVxCt39tIbxwTOKuI1
VSxucbQXHWJHnjtRfqrpQ2ftAnCZcqs50OFttOKP90/eAto/MvGzo8h92pZtm3muDI9kjI6tHg4O
xKfxKU9YiF2XRF/aydvnTSFOkzfpa+UEP1zQkvugG/C7jOhHWu3L+iYQIXbTWJPjP36cESlFyIOE
ElUF4FHO2svK7178rZPoafbczPfQXzm24ML1WycF4uMXqLC34KTZJ2S+utVmgDY2O4VqD03BzLXX
6tuLbsVwn1MxRkGsxzaLHRAMpkXtHhPb+lQ1zRu3+cEbu71sY/dHEjVgFyTza+/FzQY9SlkVDE+F
REYxqPVN63B6qO2A7BzcVfYgw41VxU8OWv96pNVpW5TP95dxybkYcVkTWB6xrKHLEpAWzTHfl2Vx
8px657fxh1LZbbp6Ry+YsYkB9mRljXmvEcpofdXavYQhxLPs/mjFaHrn1U+qpo+6XynELI12m/Af
MQd6X5LB4bgxI6dHoSBAZDMectbicWurA6ob59INxfbmW1dC96Vcj4n+5WWhulFgSOGKXUF8aHaF
Lxrhro6mN6SdGGTvxUYVzE6jGZ3pzBLJ4f42LlzbJjMySXqvrIcSadMEMpsheax1+dA4/Lzq/JfW
04jhHGvgCY2odQ3yCOp1VmidWpnnWz8WX2cV4bFSqZQ0lsQLz1sJq5bGNJI6AGICFjJ0kEEmUGOu
ulTB/wb6Yzx6h9GSQBbqt3K973LpfjMxxGRwEx+d/PG1cIodKxzQjIIfvxku0EF7zEEtkHjq2wS8
YsO/FJ63G1X8/f7+Lc3UcGZBUSMxNo/AmXpqN0gYhArYIzhHziNJupRx73Wq3BfRrEn+LkT9Ju+v
lwggaTXy7FM5fYHYznPtAYiTrF2hC0mS3zfKH9anZxhfBQ6V62RbhxqqTHLcge9ciM9ihCZX5X8C
J2ga/8egsw2pWIQsFRRJ/HKm6f0FXZifCUmOm6ixHUslV1I18b73pvxQS4WoRc5qxeaW4gQTjEw9
QFidYGJZ5+U/rL7Yj4XHsymBskocbUu/3Ny0soeq2yVCnaEusQVuy6fFwaYV+N8haI3WNMLQpxc0
awv//rxDk+Oj6gYhXU1F5nD3EMvDTFLS1p+DSD/ZpLyMqjtyxv1N61o/c98qUjlZ18Sh58bazpW9
EqrcXqfvvMZMCLUVeWDFCWeGaxAyL10dHPnUuBAO7YAEoP6mnH2+MtTCSTPZmzuQvw6T4CxjzD5E
/fAREp4v98/QUsBl4qh7N/IkqBpY1k+tFZ99NyjKjRh4dFSTq8GYztqDU9T0ueXVvLdCO96zeFh5
oiy4dBNHXTT2jEcXhE5EX37IEyjW5gU5QTOeQJbRWwPUL/AKoPft73syph5QVlZTZ7kNGEatwwPl
7i6Je4ISu7Pvo5qlcXDEUcKzIxzdazzU4DWoQE/PUDiYkh215LAVYiTbru7WiggLfCvRbx/9hwdp
NFrtRYPcui569QJMMKQv0Ya47cvmo4++HYtawwnEeTqlLIKZRTyaTtTXz2MhPuloDW6xEB+ZyOpa
sQqMQ6grhDlwOXN1iGProqpJosFLngFS80ETNO1WDtz71hv9Poh/TBrOBPwuk4s8/xhC7XOCmDRs
0gv9X1pE/aZOgtewbc42WnTSJqrBaIEN+taQDKLfrlgJ+xc+woRg94meqFVLlg1h/l9hiRcv6vbC
XYFjLkVJJgR7QO0NWjSCZY7VPrkWeL+VnH7SOTjYJN7ome1qiIEjw7/rXHJNgmEFn7xgTyYe265D
5eROzjNvvLGhzfExqtuzi7VdJUFcuMVN7LXIh1nHfcmzeh4+Ugs9D6B5B80ZGMLAwI5m52rL1oBG
SwZi4q17ag9tor06KximAmSM129sxbeVXRw9FRwijlDMd78LMR15I4+jYx8VW+0cXjAM++aP/ziq
uklyNLiROtOK/yjRmLZr3JbsfBV0G0trBoogzSPASOtNUnUnmA1LaQnYNG3bhwCdfZsmuEyJt9Hg
Os8rXm6Lee1Rs7TVhk8DXsFhoEups9GqUjr0b6HnWGlusV/JvJZBXxrDiNggYDt5BNTzCEKtTx3C
Xo5kBPhWNl5irWBNlpbYeEyWcTnnoLRvMneGSsksQfeo4mJfR0G/dSgfoQOWAIEOWM9997Nwa5vg
bA1sNHgYNEKYqf+QgxRvLugrC+YkJVXx2Md0JXBa4AECN+ffZ8enVpDU4NaHMFXbXqB8giYkBUUX
2iR8i3m2H28L2URyF7T1zurb73SW+TEPLOtSWBrewYIOJsRmnV3JVJN6s9429niYbIgmo8Tg6HPS
OegwmrbAGr6R9oZY69Kw6ndRsdZcvACQQ8Pq37MIZGPruR14hssySUFhefB4cHLcdGKb0AqRq4P0
QfzZrqcj+Ig3ec9PSnVIZ3r+3mH0v/ubtuAHQhMb3kgilSI47MHYgIDHGo50+I1Zm8CWVI7956h/
w+0Nk0shYI2bBZ23mnTRSmvQ+3YQmuhxp89DKGeKOoty5xOqPIfEap4Vifd2cLo/w/ePZWiixusk
8motnTpjrkaXn3tAm/p3OSZbSOBlYvp8f5SFtHRoIsFVa8kZbYwQluPKfqJOAakVr24fYm9yNtPQ
JAiOKN8mvd4UDqEX2tE8hYAPoMotf6Atni6B0+zvf837UW1o3sFWnSCJXOVeVnD+4s01nhFl/3b/
t5cOrnkDKzJwgTTinMWglkynRmyqMvwwcbUhPN7Hef4z0vER5Km/bppOsRdBZr1KdratzqXys1bk
x/tfsrSzhp8eYo5SzNyzbCzlf0itH2G1X+Oy3URAXa+WNBZC3NBkrR45A7VchWFY5MZbVcNHM2fj
Vfwboo4PIxv2ZKh2kd9vIpt+bHzoxIrq4nbjQ1VX3g5+d++6HOz8zqkpp396t4Qme7WiScuQJ2Uw
2/IBERaEN7r+2/11XXi4oNXqb9ckSwHFROjoZgRwH3QkbnJwrErQ1H53LXXyg3gjVPi16uuVt8rS
gCaCnWuZjL0teFYRFyyI0aFo3KdG5wdrfo5bRCUBoAXw032YVq7LVtZwwfeYMPahHkgHhBVH4bo9
VB2qA2SGcClrikNC/GJzfzUXTqkJP6Z8tqOGiCprdb1DFW5TlKCYtvUZytCXf4y6Q5PAWk2qjCPb
KTPeFuDhbFFMKUsXjCsrHmVpFrdo/494zUJqS1URQKvNLSgd5ubBr7xNMFkvuSNPfI0CZSEpEpqI
YyCtqJCRpllZ2ZdEJ+qz8hEMSshrHt18vEQD0IskhBJsRY8kpz+03ThPyTxDO7Fw5lTHM0MlfThN
ueifJlmu+Jrbrfz/KYnw/8P/SiStX8+oXXW70iPgKNKPoxq2VURPEBv1trzBEf23I2M4NmR3x17N
Ds1AK5nmfItS5rmLgo2qQMUXrjEELUzJhEMHpJxyChlPXL0vdhiVNz3FixL0UBBvTi2Yflfa9eHf
pmQEown6xjiZFM1ytHjMBHkQ33KR/SBfdeecAFohK2u3IDIQxobzKmTOwqCaaQbRc1TTBEg5547W
By6tTSC/AWkb2iXdkrE9DbKGGU4EXL1iOPc+mo3a/mxP4bcO6lYrH/T+ezg0EdA9YTHkmnOaobOp
dNrz0IwFarChXFnZhRdxaHapqMJH6yyYdrKQfKQT3XeDhuya/lXNwyGnJU2TUt3YvU9qjB+KYSW5
vhQ4RjdP8YdHsNEsAjq+uEFWO/9ej/MmmYMv4mffIQk9QvG1O1O32vm9cx0ixtKgcrcV7sr7x+n9
pzIYtP8e3GIJm9wagw8jUMXw4SceQaLa+ZS4H+rE2rZqzCwiVkDsS8Gd2cwS9EU4oj4qMui7n0LL
Gy8DStiz4F+bmKRsVmfae49zd0bbOcgdIfGC0J0dJNW3RoKP9+e8uOLGm7ms+lGQUYqMxdVjULg7
KeadHnF8mZYZeiY+V76/CZW/K9tml1TBJXSTp9WS2MIVYILgcb2AsCxImixwfk1xMaZe2NGUyfEE
OrZ2jRR/yVwMR1FFQ8gHaEdlN99fFfW+nfyHag3ttxTMmTTPqIf2BDR7eRaw+gg5s+cyqbY9pM2l
RXYRWH2naX4MuN4MFZSL42ovC7KxUUV1u+max8kX4sVlikrAamVsIQoxUeyT1KOQdYgvIsOjCBQo
y7sXZ2g2qDDfPzgLS2qC1yPFVORCkQ3alsELkd0DrcaPq2r3C8fChKjnXOYNGhisqwVdvI2IZbJv
ZwvFa1S4pnqS+1yR5/sTWbLD/8OkW4NqKEhir1yjImsfQgTejvuEvyu9CSVa1Latl6n9iBp5il4T
xx82ebCSAFy4Lk1cuvDGVqBAaV0jJrchpA0a58utoOgFYuMLdm5+3p/k0nkwrJz4CFxiyrBbeEV1
k3+KvOFchDCGNSO4/dI7sYyJOwf1Exlk3uYZVdJOfX+u01ul6f7nL1RBQxNs3iI9O4QlzTPVutW2
1vWhGB9mqrqdBMN4UZdtOuXDQ1LRtKXyZUC1OyW8XcknLD0lQsN/uJa2xyHGNhHHfQkZ2pgt+0OS
7MIpB8Tlc6ucDO/hD9baI3TpOWzC0ys5DbGjtHUtPW/6JvLS+kDxCWkBXbgUyf/XJg/7X2KqP7a0
qrdd91+RR/8FIDBMI8KiXdONv2Y/KFbCgQVjN5Hszjg4+SiVBSSN+CaL/Cln/m7VAhcOp4led5XO
614U2NzGGx5VCw1NZcVAJvDEhZvk4W7lFC2cURPLXlAYQe1hoNY9e54QP2rtISXm98UWDAnjCdzV
H3QwI00HfWaZAmb0xh0JAmK7ZluPT1GaePX+/scsfcttMf6IdEKQ8vC+l/A6owMR0lKOaSXm7f0f
X1rR2z7+8eOFnwzUKlrr6oxiB3HqJ1Z1B/SAQKRvJS+7ZJEmxH2yIu1ALynPxiZGcj16dJHWTj5C
x2aqxlchnONIkRJ22qM915fVxNuCwzTB7gVpgloIDEt7luaz+lQFSDonFvvcFWIrtNuk0S1c+rd1
dP9eR+WDNDPINblWVX2q8vAQFKAF9JrjuNZFubRTpmdxR0nh9y0wU5EtGJW3bCJ16rf9pY/5yg23
ZL3G48Xve0pGALeudPaty+wN3xxa9MeeF/FKOmJhFia+PawHqeq2INdZNTCl/CX0JwSU7isZxxUf
vDAJE9su/EI6reeRKxv5ydLWaS5lFo/Vv3k4kyqZ1XE4U4KSJbCcV0qCF97b10rPKwv0G+PxzvVo
ItpFxItK3T4fLTRvnWurNx5Hqe06kBnSkBcgtys/SCUQNpCKBDpLP4WSb+sARLA2c6Bt0ciUgi5m
5wEjA0Fct9sibq9XormFeMvkUC4GDSGDhOfZ1IEPTDOQ1YOnQ+jpjbj6sFqMXLBeExFv62lEYzmC
Rt+ezl4U/hri4tJGOo2V/Dra/039ymlZukBNWmRZRF4/5BDPnnn5pEOKAm5z8iHtKHI83z8WFdCf
gZpfZ3EYSr53x2Qzzdb3Lif7wpIrF86CjzcR8lMgQ6ikJeQKrvxNo5HvVC6s+75v+v0sfe9IGa6D
tYEPLuabk28Y0o2s7Y9NpI5DH6sH2fU63gwCL0vRs+AzRVbm0EIOL+W8GVJRQb+CgRxI2uJxCET4
6PQVnrtd98JbaHLXY+JAdRXiDH7nfiNN+EmgUlQOIILsFGjxkj5/ch2UFlLI2/ibnMYqTXICqS6B
np2fTUC9vabE2kaNV/3gpaQVJLZF+6xKDhgEr8M+B4mOp35R9I98lngeFUMTbeuBoR/CJp23Z3kM
FFJsq29FLOY9HubQU9R1/QgabUulXeX0MapaYYeK441Xu66AIsrL13mM+a7o7TprQn8Gt5jrbuop
bi5TB2xEwGzobRY32KNGuUlL/rVgOYpR1JnBfqjoBtLNw9Yq4vpEkf48S79EqqeHSboT6x5nPtWf
c52sYSSXvJrhmiVYT4LWD8nVae0DidnHMcDltZrA/U1j+s4ZMVsKfE+GPZIMedaUb8gXudtOyxz9
tfZDpRQITiSuA67TgQP5Rmn51lZ47uSKTSmJ2LyBPBp2q6Pfagk9IS9RqSfQ+gU2FmerrOQ5t8kB
9Eln3jAQxDRrsklLwYUJtPG9CWDptnXRW0qhYEqgbw7MXgXudNp+L9gnsBadboqAiRrEfhZImBZr
ba1LnsNsbfAZ4iaXdIhGy3gvCd8OUh6IgrARKrpODAFiMafJ8DX21DnxweaO0Cd+jsP/cXZmPXbq
2hb+RUgGYwyvsPqm2lRVkheUlta0xtj8+jtWpCtlc4pCysuRTrZULHA3PeeY30gjh35fWdoIL94b
tdsu/Xf4hl6XxqlKAmD/BAMM9UJyubc0fU1N8WpBXvTxYxZO7XkPA2hPaHqxGwJpCNLBpXNxkeVJ
+24vgsPHT1i6W8/bFsbOaVvN4una1OlFJ0NRh+jjgt+nqp8b5v5UQYzAuvNDu1AbCEZCTw3PbZBC
QSWovIO47d+sMb15o0IcE5ckSLBdZSuPbQyJj8/oHhf/UAXJjvatBT9QuXKtX8qqzbsU0iYTcMWT
cJYm5GTb7CiS8eAV40OJG3LamwNL7cdAxz+Tvtu6gBv/wWKtOSovnOZ0FrYqGQhvyh0CH8uEh5KP
kQ1JFlQwNCRuR/bUX7WoW7CChGjlv3NVSDf23ZGQK4zpSh43p9FJv7AkBvMTKdv7qnKxsQRRZzOK
/ndRvim6H/K9xDlIWv6cw04L/Dj4nPMgTBvj3deNgpNfXO4d9TqJV2vwsB1DBRijk21qolad0OKD
EhTC8DUc60JYMhfUGdIBl0Gw3XBoIlg8RAgJ7vQEZxFfb8nY/bTWltzSgpir6ZIpFrls4COm2LSh
AMq6WXIsqrM93RHN0DMTPCTgePV1c/CpPLgxOE0JCpRZv3I1XGgH8f4M5F+bS1kHqqymhFxr5YMO
4NhtE7oWPRS9DLYWza8I5H/aZfmrJKIKi6mGbW3QPAW3wLAff3G4b41cQcNLJXol+a8yrUgQBnZZ
hH7syo22JAHkOjE/WJP+W48zMsz/nWWNpmCRkWC6VqbSe5pWeRh4Y3cQibt2Z15SAM157JUKAsO1
PV37wRvDbiz2xAEjtYcGgYO0xI6FvEypNJHtGi/kpB4OxdjlERhUOzJNDlhslY/JfswAnnPgzonD
I4TSW++HwUEtfewQcxKq5Lmnpf9A+GOFpJ8GTlAOTyv77fszmc49c7kZCEf9aTyjq8M8NzaagcO8
9XHJ6CKn7V/rKflcFo6FNjCnDLuaopDjgscaYGQbnZXboqa/K+HDBnkYnRdTOvFpIskqc/+2A/3v
yUbn5cEuYw0kBaM+W34HvqEmDQpJ5JL7yYuD6QIAQNCHAm4Mm7SXfFPQey53qjXxSkT+/pFH56Qk
23WbIR58dZbdLevipd/HroLVfP9Yr5GD3g/p6LxUCAgSAWSgVWc9eg9p5/IteCtqC7z8mtXYwiDP
i3/jQG3eq2I8x3THrEFvgKc7pgWM5EpIf72YfLGbNWOMhbeZ1wGZ66ZZIjN5zvGm6JmT3jbV1ues
BLT74zn7ftWNzkt+dQwVEYh/6ixIeZfL7GsM7Kqg2au06J3utA9+Qnym3UqJcenj3WbGX9sfuiSH
qsin8Tx6yRTWYwHka/wQlO1PLd2NcotDOnar5OOF+T6v8RGfCFly2Dxpu1IRrXvyYDN+34MDI3cO
F18M53XUegw8jSrNrZsTNO5Tjr/7+OO+HwlQfruZ/vW2AUHW2u8ade666u0GZ8rcO4Bh4XHBg89W
8PPjpyxUi+m8ijcpKjs44sCvw8uK4gAr4KhuIeMKNIT6pApND8w0/AN3BWnzo6dNaY6M+f+UvKD/
019CGx83UEpOys13ne7ukzg59Gm2r+P66qu1/uyliTqPdOo06NXokBO0QmkKP94+fzGBPA1l8I0Q
+7ns2UHFfOWcXrgD0XlRERdVNRZQ1Z/7Gv0qbkU/tel06uM3mU6hZ6XnqgM/Xic7Q/jnsW5/jna1
lj1Z2Cbn5UPpTlCg3NyUXZgafovdRwzwAx/klgBRjJbVpxycDBcWPH7Z7ztKBzRMIXUSeSNaqqwc
ISfRIboD1owiFnahebHR96csr+H5fA46isNMwdm8L8W2GddoyUsvPLtxcacWQayt/Dw2/YlCT9WW
fH8LN6Fc+XiNLMyeeZVRW04RMzvIz2rIr0EXv5Z9G3V819lxNIzZa1+hMerfhFV0Xlac2lo5ORfT
SdBmQxr6XHvdAQya5yB9tsqVYGPpjWZ7S+sL0hnPqs5gVoQm6x+gfT0JCekEtNrXOC2vVem9qjUV
18JWNi8wwown9Rym7JOCd2rMi69I1t7MZnAVkH27MkoLFzc6LzRCkSxiiAOn0+SK117nRy1kECHx
3EVJe+jQ96itdMuqOkIPaIu6TXqEm9MTzBzWBBkLR8a81sicuNFWa6tzn8tN2uVuVOeAuPcc+QUQ
+3PxWVUmIkSNYT7VR0ub19hu1so6t8F7J0CbFx4BLBs9TtsRuw5koCx+NTVy4rI8B+CTcwmZ2gAJ
t8e7l2Ts4YtxS1YFl97HP6q1xbiw2ufVRktaJmaeGM9T5odDCqGxCzhzrMBQ+ngtLkylecFRIQAU
cIsdzty149vN8oiz/0XUpES5MRX7op9W1sjSk27//tf5K4a6FEQNIzoxuNqJuhFh39xCmt4uj3Yt
obIJ1pjpS59tFtkM05SOKkn684jAqaLO76YwB2EHbx9/tKVDfo7OEmwoLHTnDmc2tG0krV0O3U4k
eYOMbYnLcmqZiHvel8b64TpVlI35v93P6bzW2FQZ2sdlrs4M3NapgLth59l7EecHL7Z/Dm7wRa+1
0CzM/3l90a0ydKkTKs9ZpocoIV0VtdVKMLYgI6Bz71fNEyILr7dPHv2cCvd3APtCqepL6+ZX3xtw
skkPHk7gUOm1G9fCJj03g/U8YaminjqADSSLqmrIt2CY3xVoBI6xfZzKprJ3KfIykTNI+KquzJWl
uTjLa1u1VQ2Tn4y4502HIeC45lFRRGkyboxTWdfRQWsNS2m/BaP2FZ1WOcDbGh031Q8uknLfQP36
JcZk/rcVPy9Qugzt60KQ/qxQF0HiyXuLCVTo6bgp/B6mAmvTZ2G9z6uUnVJOqyccUg6/Y/Q7Eo5f
b6qeeGLVH0rGx5936SmzXaXwMqRtAz6eZeWi2Sro3VAoVoTMYt84d5FdVPVKKLhwXZrXLakJFJAN
pj73HBwQiZbarWL13RgjFpwoSNdgvdLUXukuWzp+53XIuPIIK1DqPfv2EemnXaPbKRTiLsEhwAu2
60CgT3qxL/ssCNG/eG4Uiti+7az8gIV5Oy9Q8qGuAGUFncPJ5aGj6th29b3ha8jfhTBzXpVspwDE
Ea/SZwjS4aLNciSd4Xa6BcK83lS9v+agvTRBbrHFX8eO3WcCzUmtAUO2eYahkJzQ7Z4lY9iL9seQ
ffp4Gi59rNmFCE2luVOnmT4LuEueEZ11B5rXw1X3o7uykSx9sNk+Il0uyzGt6ZmQ9G4Y1anRzqaO
22uwNiQLn2peIWtybH51UpsTejUA3U/KJtnUvNVfhwJBucn0ps3Tl48/2MLbzEtLadF1tKp8fZKO
sI55k9kbiJ3khdQ13/rbf3vIbHMgBkl4t+30Kfekf4BPtn8PJmC9KaWpnlEAlf/4nNtL/jXH+krj
cijq8WTgu/xQ6pw8J+iQH+HVnU8PqDuiD/Tf3ug2//56kj/2DR36dDz1CRnPmWZahFZB6CXPRr5j
mWJr6fmF3W5eJHIc2gVixDvV/U672t8OSV68+aXDzm1skycQKrLvXVxv/u3F6H9fLLDAHwwKQ+Gc
WkEA7BfC201O0d08GhwvtGBguBLXL73YbEPIAy069EQMJwc52ZCYcetpsoMthIXeD39fF+mR6BVh
+0IINa8IyTrxa+YW7knWLoxLcqdlgO73hDb/OPNmm0Lh57JlwICfeq8tQ2J5Z9N4SOH5UfCPac95
vaGsi2DoSkNOFVq1h3MVYA+oUyiDz02eOK8fD/9CbDYvOFhJ7xcq6dqTCM7pOP6sfIHrlPFKSNiS
Nz2iZZZbdmQlPz5+3m29vHO3m7OgYP7h0hw8gFMyjL08UquIwxTOsBR3OCdTK5N66a1m+0KGPh+H
FUNzujEqQqM/jSitZg15RPfRqwWqWDrwL1URF/+2O8w9YrndYRV50BOpdMwvCCcHjT6jcjy7DldA
QFnI2H38/f6Qgt77gLcZ/9dGVPWuyu0Mr2bLNqzNt9S+UPUFfqKXqbwJb3dJ890wdsXuUZtp02YQ
7PZPhTuGsHwPa++lT5pDq5Oz17x9/JMWTq85HWpAHAQLxK45ydjfssFBAW/Yqdh+srn+gQTJx09Z
OLec2e4BKxcl8obZp546k3moikoNUQkrIpQgmpzcqHF6VTOw9LBZVJGD7tGlZUpPGrOy2vgO8gxD
b4ndJLUtt2DTrYGJ/vz+98ZztpF0lmhi4UzyFNPHpH+CvdJtDIs0KumdEz9ws2vRVEZcZxMD0J8m
NJqEATRw1/A8AiU0klO7xVduUUZLpbMhY7GyiBb20P9BRQV9WsTUE6cJHQepSS6dW3/7p8GcE6Ig
CfLjscUuUBKXbYFUcCKTiuHF8Qp9NOk0Pn78nIXdZs5b4qXq0sFR5pTD1mlXJxKrXlLnMBWMPH38
iIWpMucsJRxjYOwOCguR91UU5AVqw9w2v3B/tu6svF+LdZbe5fbvfy38groGOnxGT+PA0YdG0MI4
gg3LnfsJTazpyjJbyrD8EQ389RgXzmKx8tCSUSZ95FteFmXQfeKShbaGBHRdnjgnYMOQ+mASbpkE
hLI1H7iFAOHPheyvR8ctHRN3TJ1T2ds8GhwPhjkdjC8qmkDllfuXCT0VyPdXQMd8PHhL33S2qcQE
bE/ldQ6meIdigRjh7hUDIARBHohhu48fsjRDZptJWw5DDY8aeuqKIH+De1SyGWDpeOhhvLBB19Va
VXHpObOdxLc5ei84PORr6j64ubkvtLrTA/gLuSXW6r5sQWxD5wgG3yGEmpzVp6RpxSfHyve1O7ym
koJf1xAS2bZVX4bE5ceGTyddd5Hpq+kCVYmYdkp6yaslx+KYw4Av4jHgdyLrakhA0iySQf+TaZRt
nKofACPlHdCb9mPcAW2StuVLbG49kZ1JNt5AKjRpO+yEujwk9+oH1+zeJOj4gb+z/4AcYXFfkjLZ
5GzSdy7UnyeewWwsTa1jObjPWRfc5656xH3uTQNPutVgWHHJPFit4LHQSlvjJ8y0Yic9kqC9HSnS
ogvasOyax8KgpaFMbh03VqqO9iB2zKOYP5k5a2TYABpmAwyQYn2gZTfWoVXW1s/RyXiI/6JOY09P
wKE76LQa6b5JYZxqA6l4S1fe57jN3gdtHN8notmSpFdfbvqkxpXeBtcqumW9PNt+9xlURKiJh/Le
qlS/G6EY/MS7Wn/TgbutPXIWVbFvSdxwgJizIdnZOTuWfgYzMlDmVRzV8LHQroWeD5tWtAydmFUH
ZZDGgYY+S4ZLMNRnu4FJL7ErXODjeM+s3t55rFV3hGdR0BgwY1X12LnOg2L0Qfls3E0JZM37iWsI
YGUAv5HYwoGZj0Pk5UH5loM6v8mktbcZ0Q+Fah8dz7prAhBERJ2/TBDBg3FlVQaSSuuAI/hTgytI
BAO8CysztkGEXZgNLO0fXPTpRp1hToS1aw6S5QD7Fal/cTFftrltLhaFuG5MYLGYxHHkY/RbizK+
aQtP72PkAQ+Qku25rviOlBCmVOD9QTwMU2Vnqgb7yAWwLp/KMs+KyHFzO4ozggvLaDkekNsZJONI
N5x92sPGvY/d9uRDchdK2jM0zht5AX30rsZkdCDj2voBVAx7v6OZCUU/wmhVmcMgvcuYVC+jNHu7
8IdqWysReW7glU99IoeLYQQmyDH6nj0GRCAPcObbrgTcyI3PrIplJFvyYjvwmyP5wDDR8kBEzBcF
oGy+v+csiTy/3WVusm/ZhOoeFPyAJ+GDNsPvoPDNRnBo83jHh+MwUbKBEhhKf+/PNWDySDSQX5M7
PUrpl91DkPAeOfe+S+58W18czcw+QJ5dZN6dDyvjKbSNvprKisOEmHY65wWKDlWopKKnREME7g5D
Umw6Hxf1qfcubKwHUFNNId5Gu5X4CO4YlYMdmGcKnjbDJcR5ievhC3frY0E9csmKJvnct7DqGdAD
3Fp5c5gQc3c83eSBffSQ/YkCrXZoFHfukYO0ty0DINUtcgyBMXs/S9pjS1ArgssQpgUxLgiFiX4s
4tTaAWVzkgWFBfn4nSfKv7Nz58b877CyzdRMn6eshFIyyzK2z+3SgaKexKFq05Mg1PtNRW9AdE7c
6r6C464XeYxn065VGb0weJAm0DzhzqvK9MpgsOpv1EDBspsUBy2whFa9MgjsTf41TTnacOhQRgwW
Xb/suEJFWxXta5aR4mD3VbdNPZJdoIF7LTMvLUDOVeLetTjbOShQMMGwNgKF2+jkRUHt6lBaNmyc
WoptJnYPRce/AcdgvwYWa06BRG375k/YbizDsQq8DNYwVaHIPSs6+M+PxgpJ3dxkibyzrK0PRO9L
Wjawcexxivk4LfETkg5jkepkazJSXXpT3sd1EF99Pt7f6FRN5bQAFQF4ppwEzOxsFJcG24E99c4X
22sOFfTzmGDWfQJ/vl3M008pEkmRrxsa1YAoypC1PA6d1sJyjtvpZwO/mV3R0+JZTQgWfHTxfbat
YHzOiet97qrBgl8I8p3ROMgg+FoG9fDDcnsfPQK0aj/F3fDLF4N1Ru4TijiDoUwYaD6JZU1o8SV0
00o+PRVVO+2kSNEaZ1UCySW/Uz+U2xU7V3n2xrfEGTpFuY2NW361jTRAvilE8KQBMHLq2k0adNWh
0d2DhDD1HngZL6SuRDhPOmR4Qrf2gsgvgq9jPyQHAoeetxLln/qkLFeZSA6BvOSjCjgYavJL11vV
hRbudFICjtCnoveBW+88+Q2lhAr4eTk9iNhlnwKqZdhJGDvFrBWbWjERVr1O7sSQDjimfRP1TdMd
AtX4+6mok4sCS0Exuzu1fEq3dtq6DwUnAqBF5RytgBz7FARnyvqBR0YkD97Igyqc3GEcN05O053H
9W8QoTx+tkiZtV85ig5RobtkzxoetSLoPqm0tN8IhhSiP/HbbVwR1W7DmhfD3WnY+Eh2042fO/xz
qQLCw5YQ/64V06GxbHOAjWi911427tt8mujGcotvuCx5AnUU0AtpSX+njvSf6q5rIllmPynpgakS
qV1/HkxFkKsPks+qk2LbptTbAGFB7YOpU1BCENOUoLAOEtW2zCVAqNnq3hqgXh5i4WKflD496sL5
hDKHfUyCQP02mqcvvG3MvZULdy8rBrkqfFvtbeAwDJeQabmrXP8+l2p6cMmURqhhn7Ch3XRfpe27
u6YveX6q2r7PI/jbwsgOGrQOR1YN1gLInqj2iwbIwiTVcHOcRD48ojHL+1Tnqr/4XFUvPJjgxsBo
8log5YEAYUDLzQ6yJ3NwMqHrU2HXRUhsCrNhGDSyKB/SCntQXtbh2Fj6ZIE6i/p2am1EDGxp3Fo7
6hm6GWsXnuMZHMIswNWLsXxx+3jcwUf5EWx7ZIXSsoNEGicp4jqjn+mAJxTgN4Qka19iBGJRXbbV
g0lyjJzg1ko9aCHhMOd0WQLXjr5HwWcgt3Q51X67H5Lsp2h5t+E2YPEhU/gEH4fvC9fgOSBHMU+C
XU7HU4xi4nOu6GC2RVEwsXLNXqrIzumYZUvdzvhGn5pAXIsMHuOFRgjVtiLegAPaRqg7CxgqxEPo
okPquYi9Xx+/2p+s2/8mH7x5Ng4N7W3m59kE2yb/iPsr/F8shciO8e+qEe0VQTXf1UN89IKu/KoL
ON36zaYiReTxEYdOzh8bojcOxgJnKMS8PmNhbn+pXXJgCN0j1vFPlh2wsMjdLFLKr/eihJ2OgjH8
yvi8f4fz5oj3wEwyzYIa7+Car0J1SM67v3ufPXz8jZb+/O3f/7qUVq7nj4ldTdeaFN/QWTzQ9Fur
+fHjv/7+VPb+9Ez99ddLMpUNc9LpmtE4OBkmWeiPTRPBKjk+lTjchypYyRwuiPm8eZ6ugrlZ0/fo
g9Fduq3k5xFdc1meh1ma3ZWj2cci2GGskhDbzSXBYRGslTQWHz27ZxNI5JPM4dM1bdFCNwHwtrWt
T6h6n6tpuBtl+9tCl84OPSFhNaYhtekTQaSyIrddWGHeHOou62Ds/KmfrhAOYXXF54HGZtMkdHii
8S4gxS7RAXoCSWldme+vMaT/1O/eW16zG/lo2bzh6J+6jkVSbnCyfAHOqAtxg7bh6V49Z6DFhuAy
A4DVVVtRpGFVwz09w9m58dzhJTPBLrbNPjfQPdeQYkHsdlKEXyaSf4rdyQ7HDo51Fpjij0lmPdN+
PAemErjENBA5DN4rDKYAufN78uh3FrAlpgS0EI5ME8wzqmPh9NU2bwgVm9SuQrgR4n/6ae2z30b3
ndefb2yFhH1p24KnCDvRQxpML4VmESqA4eieWT0+scA+TaZ/dgLy5ebwscqFWSjho17/30VrVSQ2
aQmgmNuJewTazf1Es7cJ/ZY74/ZfsywlQKj2j1zUuwkqqNZ7bGKCGKxfqRn/mVrvvfvtNPlrYdfM
dwU2b3PFAF0TPzllgmwrV4WTBPmPsvtRnLJ+S9IalyoUWhR/gXn5N6tMth0KSrevhByvBZcY8qNX
v5xxTcf0fmnEI7N6X1LkSOO2Wl9h0xMKF/fBuK3PDVilO2Ul+ymzXm3mPFE2vny8xS22G91+yV+f
IrG1rAHpIVcPDnA8w+7vxvEpQ1NCVqqIoFElJS4aIYSHGNl/E5O+JHkTwV/lZo/z8Y9Y2GfnCefE
6dJeIT0F66KfpGu3fGjfCqB2Cq95NEpvP37KbXq9M+jzdLOVWgGoKdhhLbu4SEjDJJTfqLs4K2+x
tI/Ok80G2YQuQCn4mvHaP6E3WIXZBO8Eb/g2pe7OFXaDbmM2XHpgKXaa9Ruun2B/8vbx+y31pf75
97+GkrmN8phvnGuryxZ3y3yL68XmhvhF+5WfQZptEI+1OPOR5aBZ/j232EbJ7muWtgWyXdbTyg+5
5U7f+9Kz5dXQzrMgo3LAvm32ZiR3zPBrZrubrvXONbFOVp1gdF2CD4SJ5oN/9fGTF5bPPEc9QZNt
oC9xrsQkJ42eIbTt43bDxbMUv8cCBK3kWwDHgJXg8I847J0XJbe99a8vjtYy6lSp1FcQ6SKXIfUZ
JNVjPhY/8iqdNnCD/t45yYE37fex0e5RTs79wFXUJT6PsrIXodey58n1gEFx3oqk2SfM3TpuqQ+2
qeiWOPCDTbToQ07jT3VtfW8QcUIE7iYmGqEIKtATDtxR6/RHWh5FdQjEIPZdMG0MkMlfMrcHcJoA
ZOqbGq6iedTf2JEBrH4JyPy+52+YpJvamzYcqQq+5gKxsKDJLKke960iVhDDdkHzOwPUmaDgchfu
QWXNyVlDLL9fkfDm5G/ieRnQ8dS55HZyo9Vrvndg/c18uh/zAATLlYX9fuqezcHfEvffnjXGuQBe
tR17A2q3F9awwlpl1iwsXTancvduBtZPkNKLV99kXykSN3uA//Z9yh5y7u+m3jx2nn662fjYFgM5
EsZalsw/15W4eom1Ek6/v37YnMrdOlmF+N9yLuD0wBxwS3IVgWh8I5w1+gjPc6QL/uliwOYE7jqH
iBatwc4FqRsow8hj4Ewh6kv7j3eC92cgm+O3bYPssFbGRp7LvOLWe65cdwsA+7nB2Fmlu6KaWRy4
2VbXQ95fFlni/f8chPvTpjXXOtuP7S7V91Z69WB3KO4L6wW8uLhBjWKt3+H9A40Fs2BBp5lXeyz1
LqjMwbzQHvddm/+EvdzKgbkQmbM5ghpAFNTg8sy71KqLUqZAJkzv+iqPcn2Ppoq4RwJfPXbJyh1o
acxmu0Zjp7aepty7WP0b1vLUF5diABDfTW8VwJXFvPhSs7BfxzbgFja+GpPBV0z4YXub3swxl7Is
r4Q4MESk446hdKQ7WA19PB8XKreop/33qBDB5CCn12Cw5F4D7IMZQqxXfMLOv1rqa0vVRoLxbYrP
Kw+8nUH/ezbhYvTfBwJ3kpoOy+DCW6ACYQbjY9O4Jds0evy+Zlw/O2150d1YItd1RG898/+N9Mf+
hz1tkFyyZMIvOqv2VU5VlPvp2gAu7MZz5HSR5nVvJwm7tMp9hizuGdmmjRdkWwVM8cff7rZ43/t0
twX317EeBIkncP1ll0x5v5SPS7dLu5WNaXEizHaMqg5az3YChvoM/rCAfFQlKAhP+xLdjw1HyJ8U
ICtRqY8ePI5DRv2VzNzSl5vvF4FdpwU6pC6ZCCKIZi6+Y+1YS5/zbGUFL5wf8+Zta5jgWWi57KJJ
upk64E/q9BAE0xnJahKVdv7NJnDLWVNHLmwY817tsakCUDKMd7Gb8YeGJyaMDN+qUsNOQ2xMvHJS
LcBb2bxfeyoLuzVKsYuQ2a50EKBBfh6kKA/tpvKzIKBfPXZj+6TYdQSZM4tPTf/WpQr1PFaGAUel
AlHpSsy5sOnPW7sp96k3BiU+MQqBXTh1oV//27Sfd3J7CZQQeYk/jchqBFOnJmG1avyzMDXmTdyw
zOtq1AzYBXlrFyBD2oe9jc6TcLRj7InolGuGrt6wDDYjad8cHY83T47FzyR2gCaIZQDqb6fyfCMr
LbdjW5uoCXInSmwuQGmBvO7jxb90QMz7MFmpp3RonOnSC3QZpFBKaFRBR2K+oTD5CRmDvefGwBiq
u1Vj+4WJPO/GtGjjWK6XkouJ68eqKS6DlzzHuKXJ2hyrelg50BfGwJttPW1Z5xq9M/rS4QY/OZF+
nIr2ztjWg+ynyGITEqhr4p3FzzjbbXJnaLsWthUXB/2BcemcNPIZuH4ikSGf88S+wm8PJQ6BpCq0
Us0aV2fhU/5hof21dzsqbgZeTD7QfHwbl2LfwCc3Gb+PSmzh1Z2hVCoICSE/jto4OU+go+Wj/MJ5
sFXu8JsE+tp39OnjubT0Y2YHCVzjpZXCQvFipxUymuausPkucejXUhYPdI0hsHBczVv44bTttB6M
Ai6q8t1Nkenyjigo9z5+h4U8KZu37g+iRIU3Yf6FICkqYgHeVuVlewPDmaiYYL8HVcC+csQO99dp
U2sXyQVnPBZ9DycSKHEonCQtnoZwYXFOI7G/VHW7QYfgE611dWc48GstA9E16YDOckdYxVuNuuAQ
hASdSnYqcr98aJOxPeYT+dl08kGgO+LRcq3xNQYwEcVFqZ+CuER3ecWf4IaTbzwU1Fb2gz+K7nei
gf9p+BXaQ3URLqcSkS/6PrWqts54xdUbSgJwGIttkF5t+uxXD5R+t4B/sXQKfMKpQckfrV3dFES3
Fi+nJSdwEgUuILhT5fSQiHYzomKOjvUNvFl7VPZXhuwWy773k2eRNLdQXHdH/OQg+c6qF1vWoV1b
h8b+Ap91g0udLip4Pz2BWmPHu0zfj+PRouapIq86eOMd2Dn8vko+pUkBuJALnd8uQBPn1LwpMUQ6
SLd4EePrKG/JSurmT6Hjvd88i8uHVHeFAVbwUuRlhI8r8jsfsWnqP/ntoR7f8Mt5aodyKnftEIcE
tRHf6kO7KyLX93Zw0MpafZdV0O4AlYH/GxhrW9Z65fct7WdzhkTsgJrTOZRfclng78fxwbLYVqKU
D+rCsU/+SEDyp1L8WBU6Ly3s2TD64At6VePTC8oBUA9VcAGUubcSSCxEg3N6RJY5tezMcFNu5Rug
Bl5EU18KY0PIc/x4Gi4dN7d//2srJixrmsaG1AuHN4w3ZfrqMoix6klvPOQ3ijj5PWCgWwvpyY+f
uJCCZXMMRNd1aGLz2+mihElecsWPovPiY5ZPv8qxBXZMZ9BwKGZANoqL3eBCU4M6ddjk0Gh9/BsW
vuscTO/AVdpwtFpfTObG+wSOlI3wyr0twehQkJmtverC5Jj3wDeJHm1rsmG+XD53vIogIwlhoxIV
dbxHloaV+7zYVZW9j2+3WeQgINAxwePHL7lQQQGJ5b9j6xf2VEHkEVzqVkJohyKSHdnFN9xnb+mO
Thy64SeO28Q1kWFP0r+WabFp/o+zM2mSk+eW8C8iQgIhwRZqrp7b7sEbRXsCCRAzAn79zfLKL9d0
RXw72+HuKkBoOCfzyQnIRPi+xx0mm9hXwICMaHReuyMrd34J7/bnrqQZ6eRNkJA3mGzT4zjAXST8
/aVqitrCb+w1VVwnLduhk7/hiT0xQh6mP+rOmpnbnAEA2yXhNaTg2tHBv3zVv16BthKQ/SAV9GYu
v+B2DOXdZc0YeL69MPxtlW1xTLE+otVTSLiG8sssyQ5ZEdggJ3caMy/uFQ2fPn9oa0fPpT8/gTVl
mqQT3jjFeFai2gzyMQfBmLHXjLaQldzSZN74hYgEZtbPP/QPK/If8/rSmu/QOvGkYci0Hr71c7Kh
xkCJoDbG6qhNX4U7oMLzCsFxfIGmZfxH2UP2CMweJvzGf7sA+zGWJ4SqDt8wq9Ps7bIG4aagAoVs
G1wCTmAY6vMQ7C845ss6YebIm0bAX++vX8jKbLb0/ecFZIiiIvJmcAdoOh+Q6G7xuhFlHiC83fZY
va8mkf+RR/zrprn/HTeDDxmc8Vt5MzKADeunZnqTA9TveJWdwYGk2okvG495yLcjMhSKXMS4SXjt
C+g+mumWpN/wNIcEGk93OLXBbd+nm45fIhVRtNbFjysP97KZ/9f3XKxQIEiyJoU64gZ7HT2MUcLu
fE0gePt5wcRWbRVRcaetva/DcTtpQETBW2oRm1GhkdpsLwhp7DkurwWy6/G0L4EQmEMSIY4cLQ48
4ml6IljicySuYwAw6OXrXtzgtfj8CtZm0cWuw8Bi6/eyxUFvjOxs1M8ml+TK3Vk5qi+RAiINUwzV
sAFqr3wtXPXYSBi9rpIiV776kiTgIfixcNHXOfcKfb028Y915l6ra6882CXtPO0uBfraL8+JpF2c
OU3kZrfuRZjLCGqxnrpPudiy8ZiW6REZCWLrOz/8/Focz79bO8BU/3f8JxPEaqxqijMStL/OaDQz
r4f6zzlC3U23KpgEJBpXhsDatLhECuQJfMpOQckJyzTYeFua1GdR3JXIsOJy51PvAPAanAfmcDW9
Zm03ucQI5GGSTQmBht9jzg7ba+ocB1bXWxeCfzKc6rb73tU23PYabqLPh/rKYXSJFmizlmsEn9JT
WFFIM+sbXdK9ycpzaUxMe3Jlwl/bgy2Z5maah6HEtH7OciX2rBRxRYvDiD16Pet9X3LQLvV7qr9l
XpcB3aecc52Ja97i1ae5mJJ44/HKowBsQBcYzTyNxsLfK9tHNeAJXt7d1JfS8SGpnOv5gWvDdTGL
TErxRGAvefYzP4ttnpJza5U+1y2gxhWC6h9G1sPqaWd9Rb5zeRH+MfEuoQQiy4ve4kaf0Vid7IdO
2oPOuxcu64/PR8vKJS1JBIVJZV4mzXAOifpdV82ZwVQyCnWPdvSZ1z3SAa/MNWufdBmvf+2R5kRo
j5YqO0/5C6s3BUojs8teYVe5Dab+ZVLX3FF//OX/ummLWUWV3MKd5pBTGARPTngOVXfMNKLrwHIX
NkOpgm0Rj30rArk1+feq0PsphXun7R5sWf1u4X6L/STvN6wjzSaUjwrHy2qG3Joh/z15AhAVm7c8
dlSZYsbiDgSbI5T3ubvzuvahNNcwESsryxKaLak35ma6vMqFgBe8shfI0uvVnfTKyrKEHHg4EVVS
hOSU9tNzyJyvos+uPOy1cXtZb/562F5HTDkLSU7YN0QD6U4QUV1SEHVorkxzK7JZf8m2zsIWahuJ
mzMXMvY51nWUHdmT0t6N970jIAJvIJLfzmTP3CTK3jSo9F3lRWEApjg1G44OIIdMz/V/mO0gILD4
KhIWB/5BFsXGv7YbX5mOlxAEp68aN4cf6+wI/l37zV7S8oun0yT2SaM3llwrYK29X4vJKc+t6bsA
IuB0umMigeobnhgQ8hI5blXjHq4Om5Vnu0QimEGWLWb/+jzwftfW4aEdH8mUnfvA/d9mvSUPQWMB
CRDGNJwDS7fInz4NKCzUEMOy+n9TicH2898Ban1UEEwIOK/vO49TKD6QPQixx5UG2dq6v9RDZ+44
dmZqwbJtmw0c3LFynwGFzmMzN2/VzLZYoR9SXN1VrOTKOFvSDzTwfz63ATkRH/KNWcLeJbcwNBwI
8e+mBgTqzxeMFSWhv1RLKwu3od8wcup8WBveTAO2kAUcezeo1wBZoMidj9wW9/JQ0leOOWv+3yKS
/KV2GqXfsAhgGj8hNGQn0+ILy+gtcdu37Bqyee0mLs5jZcMGbCdwbQSEfKd9R07rm6ucV5GHx6t6
ppVZfSmEHpOsDf0WGzKtq2+NV/0IVPrjwtf+/AGtzAN/mBV/Tb2AZblDTgHBxYnLl7s+nSLb37je
jyZXu+Ea32xthC/BBI2Upa4lHgZk3feZcUDATOKeb027m+wusTtbv1KcBD+/qLVC1FI7ipmtN8bF
8IbHQNBNVoN5PW3S+ojESVA1vCSGUmoK1L71unisyjv086Mwe6n892YUMUu+ez7ZyjGPRSDO5TUs
1Uq1YCk21crl0kkKemqSJyHuu6HfEy/f9KW987PxG5yBN26mrxFOVobnUnmqugGJDglUTl5hjhdk
rIER9s2Y8T4Ynz6/0avP9TJq/xo+mXDcXAZues5pGrcZMP51uZGtuR+JYBviBUdwin7XIUSdXjNe
qTOuLClL3oEpG5rZaQ5O1DYv1ey/tnTeFJZAF02uMBXWPmKxIwlgk2pmT/KTI0q2E8xL0aVx+MbO
wP4hdvx/Aw34f45Lf92/LrGIuRPYlhTmxXbNMQTt0EumV7wUnz+htQtZHHwkIpR03WIQ8OJnOAEp
OBTwRSZbGE4//4C1UbbYSAg0MntTteXZxUz4mMjiXZbQpSOs4gHO2G/2mq5zZfu5ZBhIMoI2OQt1
LsLuu3SarzNlVyQwK1Ps0pxWDYgJdeAPPmM0PwiHoJFj5GvNrxya1n795c799YwLrUqG/rM6IwC7
BHx3OlaXEyjSOa88grVbc3n2f31A0hUOMAqdc/Im9eom5Znl/eHzp7uyPJDF+10iVRDOQ+ucqin4
lsEnj7pj+6PPETGbwjhvRnIgKN5//mErQ4lcru+v60D+BcuSUrsnnDOOiRZICZ9gOwsOUImE927X
XfmclXdi6adoHeR/pcGQgnjb3iXEojFcP0I2fK/b6lqFe+2ZLPYGvRx9JliVnI2bjpu+MpDNJPOV
2Wmtg7CUUgdh15duB4RiB1N719r81YdZu8vAsA++T/ZIk2aMCwSUpQMKSUCFedyvNq03lQ+w1nhx
lTg4HcocfHiYmSugqj9/gisuHqQU/fcRQrrrVjNkUWc98GdbT+9MyOdMDTt2SREd2aNNC+Cvs3Tb
u/a5IHafqi6+etj496vGlqLsMvMpGNBOdq7H5lkFwd3sJxs2XIsB+fcAZUtBNort6MrTJj9Lx//G
+nLad3AaxmMOHEaQbol8+/w2rl3GYsYgbQBaFRwLp0JZ+OvKjg4bv9ECLl2YWa88q3+/BeBT/PdR
5Y4s8mI0ADrVQKgQ+MsnbtoIApy4uNbsXbuQxfQRoE3NAkTFnWc7fct1caum7kjS75/fpn9vp1i4
mC8yx4WTtfCGczImmyGvz25a7Zio40taYi/5NoT34Xp1du3pe/+9YWnRUMOStjmnbvOz13kA8yxe
ws1k2UtYkZfJ0c4H+MzZliVBdeiQqhznJTLJ7KSLuEuqYmdEd1OJkcSgD+J8OimQvD+/F2tfbjHf
eFI7NVCq5KRFFlV5f0sgfHX1GMG4+VBbe2UtWxs0i+2EO6Fn18Bpf0oLs+3I1zR8N0hwUl5+ZcFZ
qdSycDGDzExw22dYBDI3+ZKn4rlAzjKiAQBtYIUHR8e0k6754erpl4D1XaTB5vM7uHJpSy12iIbV
PDkg0kqebNoZpnw/fXQMxN7kmkzz36spW6qvJ4BkfGaxGQv6ObL6FpvySSNjkUBL891ey+31VsbC
UmkNJJIeR5ubc676YsMHULrbvHn1SjbtkhxsBSanOiKJ+p7UJQAaOUOLA5Gbh8QFCAA0lpvGNfeq
q/INMA+XBKqJf1jHwn8spo8eSWux4/F65yLVRG700IDgpIImzoaUf4xNhw4JbVKDzqPpYmBY0PBD
1MpXe8HKOJ5bfW2JbTcu8VEuLd2zNyGUdm79a6e/lWlhGWZVuKMwVV7l54uDbUtVcACvCO22aY8F
mcesQGc9CxzYeB0bXhk8KxPdUn/upb3ThZjqTmgbwmV1eQcd0URp8fT54PzTUP7/VWoWLGZSPbOp
g1S7PCsgbNvY9fPbxEu+AwDwAyDJXhw0wp3Az3BEAF77INAKa+qXAazYra+Qe5Kk4rYYJ8jSgFx4
ayT6HRQQCErNPQn8lyYzGUB4SX3bTG1Miix/qoz/5AR4NPmQfPU7MKfdPKA6Ah/A/2JT59bLKTlD
O15sMlA30mQgm0x7fJ9Q2AtCVT4DH6bvkpQ/EOcSzt4gq7HxmmkDfzQGBh3yZms8Rl+8pId3CQnK
MFz4zW3jhnpbqHY8ihx1jzQdTqAY/Pj8Rq68gkstUNtMqYtQ+uBEcsR00rm5l473DaiDIc6V2aV2
IhFNycPnn7YyFJeyHxOEowAUGnJFbzhUJXr0pkA7tKjh5vZd5FcC+eYGvD5QNZgrp4G1obhYFZG3
5YcyDdWZa3EHf1zMO/HzaoF6pZHHlmr+ZvAcoSDcP4GWU/Y3afZReK8ginn+UaY3c0CiSYsNY7dX
HU0rN3Ep6O+D2o7egBIVZALowA7dM6I+4lS+olySqh8sE/vPn9ZK2YgtNf3Yx5GGJsKcFaIiLxnI
VfMllPNe5EDf1OKD5sBS2lMmB8QSu5HiAD5U3lcgjOKplinYruojgRK2RxCKL8OdB/VVBkrh519v
5cEuRf5Gj1IFA8KGUC+l8o220di+f/6r/5T7/jG9LFX+tiVtViOX46xl80XC5xIj3pgfuqx9I8hq
AuHhNI9uH3XYBEHBAV142UFzIYP7xHV/ayzMJXPutcZSPTrZhiCgOJKJs9ETv6LhXskkZkuvgCMr
npgETaImPPH65yTbrcPvIXDBsCgvxB/7pTQ3QwDdP1yfyRlNuqiipwzmusKHQUDir+OL2yLGepxO
Nc1fYL49uX16/PweXt6vf93CxX46TV3rkUa5p7CX73oI34NsfP38V6+8Acs4OHA2iKRjb3Cq0thC
k/zoNcG2y3K7dykaU7BVv2pRPpXhNdv62sUsJhGHOIjbkNw/MSvfaqd8pqjwfH4xK/uspXJ8Ao+O
Cj4FJyvpvTcOD5qJb2GbNVGd0f+pociWsty5q4J5RFHnhPkWmZSzyTZ+2bxPvqSHonGvpaSsXcpi
N2w8ZLM7GJZnCN7zyCFSR6Urgyjr54ersUZrH7LYEBfpxGoN78KpYeOAUCcfm2DF7/Us5rjJ/7fM
ebaMbptKyKr7lAanbgbEr0B38ECK8JonfqUuwJb2Gc+AJoMFHhE2+T6sBgjkAVCxdRszciSdaKOm
stHFs5fJEHwJ0JPx56vuwLVFf7F5Cjqa1wESDk4ua449Dfay9Ow2l8W4KcFcqHfltQPvypv6/8w0
FXWyMSX8pKE8jFgBnDet3emLqPVvkClxlNd+DJ4GYqQz9e3zF+pPg/8fM88y4syb59ojaS5OF2at
/zKDKbtjVIhnm4ckQhfj3jiIC867sgCPMjl2Jj1ObgEkZS2zB2YQWBK3dHoOcouYx4QeGt3Qgx4R
oq0b8FUqN2sfea3thswNi8CokFPEfMSqyzxHlqhu7ZNwJYGxIRDgVkrgLYsw24NZE8a9U6pjmCLN
MRvV8ALD8ubzy1455SzFxlAu9UMJM93JhkG46VXqHQYgg+IRbO7T2FXfDLb8V3aNK45uKNL/e/bv
+4kmqqcMRDGEYipdvAjSjQiwH/gdcqqTyFXTI/X4E8M8vG2BX97ZKphObeqJiLnyaRK1jGpDrr1R
K7PCUreV1JBJFSKbTgGt7+c5ROfeYedwuFXXWrcr93ep2OpDuFD1nEynEBsAB3LoiNHLWyPkm7lw
KSbn++cPcmVfs7TSUAftlcuu9dRT0xyxQd7OQT3GCb+q/lj7hMU83bm+GtXY+yc623EXtOg2CyOc
rcjT9kpJdu0jFrM0jOGUDXXmn3yvqO4Qy+7dZtUF1WSa5vHz+7QCFmFLcT+hc9Zpa/hpTsqZ7rx6
cummZAGozFVjUCDJEXFWwjYXTZ5fPic46LJNN/ouMM+07OfYbZuGRwWopvBGowHrNj47chx+XpU/
Jl+yDFYARHAhdbUOgw7h3OWTJf0zKQ2/yecU5jjYNSOhEBbQ9C0B6s66D0qDas8BbT/oDjQinbf2
Sw62yxHgLmzBSGL4WYzF11mzZFumZbYvhmRqkPDqDXQP9tW0rz3HfM290gEEx3cOKk14FIiaHeA7
w5Kaq/Y1cTW9UvhcaVqCP/nfl7kksAMYeO9PyivCp2rUL3Vq69ig1QvS0pjEiFUa4M0YoQ8ksJbl
EWdude3TV0bKUm/vNQNyo3nGT9xVAeLThnTTOANuq5t/c2c4TjB/q60/Y7FIyzD2jSsPedg2B2hb
QzzgEJ2F21ZN+lrF7VIi/MfysdTi8zapLYJb6Unm9ZYosJ5ZrrclqEibulQzENct2uDwiVCbRE4Z
OtvSa+oPqa6M6xVtFvtT8/ir75NOra5NWKHZ6oD3dEzq7GksIe9NG9Bwu5mzqHTksynIq2oTflsM
ym6kGR4a4t4iMhBcYhRzWjUfAXrhPzDjviY9fihz019sKnxkkg+3dR4c0BngsbTNqenZ2YLGf4If
+8rxZG22XEwxaRuOtg16e+IWEZw02QNffMcIgLGN9nc6Udee1uUX/utpXZ7iXzfLACcJTKucTxy2
dtcZcDIt+sfWlmjxVy/yhXgIua8K0+8ZqMe+X+4+n31WLtBfXCDIsgh56AqcmKqXpB5NbLMAODB4
iaIidPutHdrkykd5/E9H5V9XuZhOZ5gEcuUqCDiQrAmdXYq2qWrikngOGOxhCjPP02wH3v5UOLWC
gadnPc4gomvrkCJSgetL+OAzTI5VBJee0fwhQQrwkMdNS/HOxR04RzhIzxjnNIvR9cjZC4zVU8Hg
P4IK+3fS12EyYlOKYu2d5pmf/ICVNUNxeEyG2sMxGGRXc+cqm2/BbXb3ycR8Z9uSktzhWNOrQ4FM
1GCbeiF962Td7FE6h75jgoI8MRNObaiwEZQjU39jEf9+goQCs0zYIUnyUDuBf5Nrr3+kikgoKWaF
RkIvs3SnQvob5MD5pxwg88wRvwjgbti9SjHKuzLJ+XsRjv19nRqySwWfd3aWhf49tRPCl/OR5/Ie
ebTdWxEExNmnpZ/DENO3jaJRixWsOAmmtBNlHjYWoUKqVFsQHRWzE8bJlA3Bpun9Yis6r75RVKU/
VVlXcOjkz1U2s5sQ14DNLcy3MSIh5IY7mY4z3RcIngB5N3KbWuwqPM4Hoggf7kIQ9xFV4Rv/PvcT
ee9IoQ55X1An6hV1oU3LZYvwj9GtnhEPyUvUVBFBrht0EUXC3Y1XuF9BqiQ/JHN/8wkpGJVWDfaZ
QVICJJYTFTszShKA6/qbosKxomFdvwMGrM22gXKkOiBLHf6Yoa1eQPZ1MSfn6ajOTYphfbDp7JL7
EIpduU8HW9uDbuTofa3LqhZbpzT4+X7yxzGGjQ811EHwAphsTo94ACW+pdFwtB8rmwQwFFqK7JFI
AYehX2QSWPcs2gyyjC0F0U93sWPALrmhAX4UJfVyiOcmIQ+qSAhaSdy4O5mUiDQcest6Z4PGb4nd
PBT16b0Z+2anMN5v8qmxu96rWkAVwLJEPqBCYbV1QSc3eYEoBJEFOdn5bS3IzqAbzJHIOiJaelMV
M07NEUq9ZQUYutMHt34t6/TF1DUn92VA545HEmskiU1qMvDhhr7OnT0qjcDvx8pYxHdxZvp8504t
yI2uA5/XB1Dyan5wpIHgSiFZtHpDvktmkYJUwhNeRy4K5wPMbcNgblyX5N7NOFWV+qHmhKobqlr8
1wL3xH8EqwC+zAkPw9+lyjd857Wg6x2skU0QAyEJ4VdUkbz046GdwuBWgumegESfeICTz75n7oMS
P7CZi9IBCgwd6U4+IjxFeDu4DbjdpXXF1C+ELbawEqdsGJL7ysNA3Af9MPBTWVYaLC7ERqCxXiXw
LNx2oBMND1nQJ1vdONJim5/Ug4ja0Fr+mnueV73Xk59Vj2hg+WqrQNLu71lPK+8wI4hz/K3d1Bke
YW1X9Q368U5yBJQeQ5amGjnRHU+r7pcXNtq7DYjOuneEWowQRXi+cr4mBas6CwSoQOzcWGkPmmRh
K/mCnzL9Q4UEARC5recE5k4J0vZ73U2837KiBbciF2zsoZDDuD6LvnDEtnb5VL1yVJt8nN/yFOO4
L0i4r7I+rG9nL+nAbtG6qN/IHLjF7cSqNqFIta5Jj7AG3nn8KHTXmZ+NBM7fxMjLcC/cfb885CP8
t+cKWm964GmIzSzsF2M+H8ewGFBDzbBaqU1HRnaZXXuAQF7NzMtuV/V15d24mI0mf1uqUuoTrJq5
fB1Qaci+FtyE3I2MsZLhJJbPtbxDegcvjiOuST82MC6VWxkiTeuojfTzdyOnVpxS4Ft2qklRQ8wt
/v/GzHMptxzS2/pRumVLcACmmYvTAh0mC5m3GUh+IKFWo9nNYdCamynHg7lzOFNdB0ZPX/A9FiIY
V2ioYCRAVoI1vwQAO/zglpVLIoUM6SRqG940m6rNcvpzbgan3xc07EYdNY0YpoinvrNJ4P13CjRj
yrr/KF20jR9MjhAt+PCRN5w42NSTOjm1lKOA1uahJnM00xILVOgXSn5PwFx3nkRNkd9nap6OewZL
YHBD0a4JfujSpfRrl7mO2WkgFeSbRxvQGQvB6g7HWAzS3wP2F+KYonFfEzS0XMq+M+J2yOucmQM3
ixlGE/nobte/xDAMkJd5A5AusG8qpI6UCo6E26wjfLyxtYfTQIRWUpB99F0vQ6RR5G36DgsMHeCL
ELaVX4NJSWRVSOvynSumMblRXlk4yFGfqJ9uCpd557xzrLPPmr72zxY1a/UBqZ6LZgO1A9XtRio3
tAYUPpSKf4DZghM3PqjIYDTGy9FOiEWCSMQir8ZtiNjCOeZnN8qFcxmU4yThw88ZEqfsQxtfdx8d
4Koi8gGQnL4GJXQrX7xysNmvPlcQ00A17fDe33Hlociz7bqKAjGSYpZ9dLVD2vQAqkga2Bhina4+
9Gk9esmhCgFx+VVAgY/lQfkek9tpLnHcjoKcV/4Y8blQPt+IVBEfuxG3coYbN6iVjEwomcBqK2WL
AjtvusaH8S2c4JzfpJ7xS7YXPZIH31tF7Ojv7VwrpMlNDIXpbwgbqcGh4P1Q99tikoT1UTCZZOBw
NlAHRqiOKqSs5EHZZjCIc57QjcKezTEnyKV679EdENlqY28Mef2hscesqsjLEAMENVjngb3DFM2L
OcoD+FBP/jhA6LYJhs4IQPQhE4Ql1zhZlUVO4SHaBpEwU3YQjqHDb59UXOyRt+NU+xTHZzAoZ95A
KS4KjQ3TqAA9VODYC5nk0VQM3Gy5HuZpn3Obue+OTE27HfuA/UZh1NBfohi8DHBamuEGMjfOO1hy
XWf0ScQzqtkeSKMkOIeJS8ZD6/gB8mj8mSLkp0oNFHrWFtlO4mBGvhovS+YtDx15CeJxgVS/mVpn
oD+CwiUHxijT+8DH+r1NjGp9BHgMc5bcAlhM3dtynMY2jyXyMtCJr618QCaxCZ5pMQz1Rzt609G5
kKQT2/M4r/qLfUElHSJaqqL5BmUl1MK4ZKSvHZsstHUYpQbg623gBTrsIvTbQnO02Fli1lBa9VE4
wmAR+DQ0dYRdlWVmP2Wd6z7RmY8JYgIEqcdTwUulHx3a+vTMfNfFdg2vLp3KWHgmTL8njlc3h0CJ
EwIPyiMCGkiBGTYs320VOj08bMgQ22gxucHRpy06mSZsDfzhDgo56ns2SfhI5iF10hN21sgt7xqs
XEhKygr3SVYzyY5DF2AAcqQzoGKOsmhX7IHWq/FNAiRl9Ac8vzF7nBGic2JtoX6ORmEx1HI+JKVv
fwvRpkgSsIMZqgePS9PfiCqd9L0HHQ5ypcaxCZ8nb6qmA6IdCwVjUZ763lnk3jTtwHloy18hgq/8
HTpdJHhnvejts4+yV/Ask6KRPzS+K/Y7mUCyxjfZCQfROmMxp/x+LkJdlihM5B3BlRFuohQA8LPy
WgaHOW/aYbyoLAhgTSWBveYYQE6802NZBwUkuLBxuNkgWswVY6bvJe8TBztKoCBr7lSxCguIKLZD
gO77Fx/ixIHCUV40znNf1qqyWxpiA1QdEHOEaroIsFR3QgZhGjehcTxszmZf/JTGBh6SCIYKrF0+
WF8dL6lGZeTaYUQqBdPPQhdwPOIKzYyoPV0yFQBp1ZPilgWNqVJEAARFjUzDLC9p1HOQR7A+g/ve
4sE5iZ5vkRed9mWsq2mK8O8O1Gm5n+I8igUC0x86txL9z6RFVpQ3AcT205eT88gRhbRrCiLas8E2
vZsxo7nNfIkVcZIvGLUUsZi64vYIw3vZgIFQTOQO6ZkB8tBl6IfJDecBxFiQnJRBv8Uvzg8glQcj
0meq0I63dUirGv48OYlNDrkqecRGQZEtYosm2EEc8HbEE0JasPk1De+DxyasUrtHSoq8YUHXQmXs
J3tsuZKsgrk5C8HPVdiW3M/YBhbbysW4KrcNUsfbGvkrpV/V2FFfClopHZxb1et6gDVQd+K7RR7R
i+Vu8AuHU0xmu3AqSo48HTn2mwq6yJ8TR50DqeTJrmuJO8kYZhwQIWJMPt4wbbWFD7Lesx71gfqI
iLESubhpjSSoDeu9wn5JKwRjdZu68Lo6gYl3Djy1Y33j9g9+2KJEB4qY865qhCehrIqTQRB7k1FZ
8IKTcdCde3AlTBlDxzZBN6IdgJqhUUC1kfkbBJ11Jhq7sLtNR498tBD+pBWS7x3tIutiQMSLiAoN
i89bTQFf2jjeaPosymYrUXUZrQYLqpPYyfaRZiR3t4izkdW3QFWB3WZ4I/ynABcBKmAtrJ9fxPXd
RiOfBdEZbYByY+HwYUYQUZdSF8fdKh8+Ss+ndD8FroQmWIxO47xgki14g7Ork03bOaUaSQhh447M
j+BTTfo9z1I/vZ3GxvMOtg+DHgxHk5g06pICTYx2RrfTf259nTU3hWGAMR5d7O/fW0m8SDRZieUR
NQI0sPIsxgmootvA9v4l6dBzN01GxneINZ09yFXs3vST42ycEX9HtdH7VRfCrXadrvUtxgo/M0QH
0Q3tJifuhso7Ft40fEEkQPncCzhBIgbBM45rbsa6iKJBM0XEo6IMv3DGxlMN/s8vT7ee3ZS5zQBW
ABFyTEL+GAw4YmFLArQnxbFwrzDTSnAzwItobfbQeg1m+FHO3kmVRXPG29XSGOgdILbqcD5mAUGU
WTd32H0jRtgnHTYoYwPK0BQUMawrzV5XA2gd/tweWs+Xe4Ggs5NWmKACOpRxVZT+LaUo2NC00tiw
QTgWINztDDIM2YoW4oE611kcuJ6FabYt98PAqvd2aDFplbm70VLAwycx7TqFEZEX2FfEIWU4ljFs
nDocuee8JdtUY87okU4RZx2ohEHJQtS8UfAACenFS4cOQw4WeUwUcou2LJJYUb+Quy4jDU5MZXcE
CPtHBzUYdo0JDmyFwPdRZTYCCNNK3P/EpW1cIA7hDNCni1MAKHB1zenXKsf0wZQzvOcljGw1a/gD
byr9VXtaHoukkScd1AjYC8Hs9JyaxwVA1EjX8mZsRDmcF9BxYNuUhrVzsKrrN1OtsaXj3HTf+kkH
USVDDbPX/3F0Hstx41oYfiJWgQkkt2RHZckayfaGJcsywJzAAD79/XR3rnLNWOomgXP+6EavNCCC
1ktfneLcay5VzxCYls2GrjR0mvyWrZrZDv/NeViMvPWipOvTkKPhrOCliI/xfaOPWx7EzW07h9sf
+t0ZgFlug6eh6grW/2jrv6pwEJcpcOxLgL37jJaCgBzZ7nxoNAkdFHFemKCH/rNd1vh2lnL6obbe
48n3CpgFSSa/5mE4DaHa6Lnuge1L1Rz3xOdBH5Hg1sVo98wmZj01zkBlhkAs86XqpngsE1/97NZK
pt7iNM3Rp/XprW5zVJ4V2jZ5U4iuOhWNkfPBDer2R6hU/9wHdfiRu33xb1Gb8zSuksEM+/Z/e+c4
/r0vY/24jG1+pbsrcdKN2IpDTZcfOtJq7s4FjMiH4RwcLnIH5jrgr83PZZhvaxb0tdDZXuT2kieu
0keS6QnniERVuoe+67CVxtNiR6AjmkkOFdfXMd9z6/6amo17OS2o/751g2g3b15o1ug2CRenIHOs
caYj2zo5l9Oe6Ad/j9S978rqGzqNakCkxn4KYZtfchvIh3aieue7Y0VkrVzAE7gnnaOJ4vEHgfGd
n46zP9X/8qKs+ox84vhBld4mDwp2+TsJfJ+elMuIafZypnbAq7/DoONBPUAN9dXDzvirjpUJ1GPg
JW1y2BXJjPz0zBdZzFX/ISWVOdjHuhPyyfFfjrt9B/NcCTKNfR2lJP0lYcbTAZFUi24uM88rgkcf
z/yWEawoeoqdwppyrdFZqbijl2gkAC9J4myeor45DH7pD9c64vY7No0/EPjtkSfnxE34rL1hkvfO
aOK/9Fa2OpPVyEDrElX5S/RBxFOMH18cPcp4vn/bmQW/jq35zYw3ved7kn91w+iHqRs7dE7KNWA0
1nO7eDfzxpaZ2SVZZl6WSfwsunV+4FBwP0Z4oK8RHuppjWebpEJQjHl01t3cr2sib1at9KesTfiH
kS16b0VDUB+XyOLc2lV3/3TO/JZ6fWDLg2JOelj2SZOktPnJrasmj8PcTN5LZZjeaK75HkoJ61G3
HhOIzoay9aZTvk17eyKNaumu0u0alErfEEjEPwbJ4RmKdLu6AdSoB11nvld30TstqUF9UOGM9NbD
LPp/bQX5OSYUlWpSAoqq/WnaIk62OOD8e9r3OXd+bkx1N+FIcGpFFZs87GIDccVcUiVQPKv54fUl
9S8i2OIQ02Sukucd+vEC4sFuxqEocoChuO7uBiPEkEWtdS5RPnBe6G6Q3rtWffK4e1v32rkFG/ge
mXzMgkiDfZghn3byN+ptGn7UMtg/jSnnyybiKTg6tmlffELnfztdE527MTbF7Tz4jH/hEFTTxa5F
8Sb3goBswT77TMSu+ir3qq4utH7uczZuQHsn2WABTq1XN79qVLmPybS0D32Eju6Yh50ej2AWcsla
dhB1o0Dl5wv/RXLjIbppz3RCy/IQyJHghp1+NJwesRj7o5QoYWlAiTQ7B7oLczBj4D8nq+UL5f+t
B5K72v1RNGhyyfR2lvy00exHf1zQxe3tSlXlRxFOE5InW8NnyCGIzyIYUc+xnDCEB9OKLnYpiCsF
nFX6oD1Lv2Hhb6q7KfaaN7WCbvaufG5KHkMSAK8Fubc3a2tccfX46D6cmW6LrGYwuU98ghFPuegn
e42qqguubRKgAp67pXqKZEFD81zttLOn3GxyuAIe6Oo4RgBkF8IqFkTTcxPf5npDHesNEddQK5fF
fWT2soYtYTE6i5dNFKxw5QI7N/jf969Hl2RyUUZV70EhdP+cGFc7z5F1PZsxoHfb2Zl6ZU4VDZZP
89KWH5XZWaTDwgJn0sJXwa24gfuJEYAJxI/DSWGG74c2E+Poz/cBZeSGnXah0qwYiuixL53lz2jm
wr+EVUdnlesArIh16euUL6z+CJfSP0T7XJIwGlvI11YyGYwsZt0pTqgaGLE4RGlVEF1EyScVJU4f
y7OFbb/CgTTlp9+P4mUZVcMuNOb0YYq5GZ4i7YsrEOSTrlf/0VViv3FZu2lnsh0k3ejl9HwWbaP9
M42OeAxbGn5/9Ulty5Rc0uXaSFMGmVfQTbJ7q2Zl3pvwKIZpZMDvVmo3y4Atfd1aglK3UImzE7n9
+9BPXnJg6h071NTd3J+Jpa64kmmM7NK+8uJjB1BJcVDnltHLEuj+ntD50qQTk+V3hlJjXnRLrAun
y4p40q33v9qfE0LTdIIgqPeW0RypTmwRNwwc/aC8MdNFWLSTYn5yGNaoJMF3kxqCmvVhk3u30FeS
JOWlkiKmUjWAaT9VgW5WmuhkkWSrEuFBTquE87DSdrSXgtiQcvQdfeoHbfIQxs6WOUFcfG5+VS3s
GIVYTqUYO1Klxo2ZhzqXk/TapEydxPdBmvteCYTuXWOue9vb4dB2VsdpXS8kfzcDMrBjDfp0jWZf
PoJbh4ey9qnFzQOeE5qe32gvB68iX0amBNzkzZtyzEQnzZbUjHp01Y7Z1gUlYkLoxu9fhSakdE1m
NaSrS4S/37a7oCrYJ4AtDHHCEkKLS2Jm6ddTA8+yJOMLgdb2N5WlYXiIGgiEbKUIdD/ORcFJ4MUk
jT9ptVFivO8VCV55X704FSXPD0Ncb5ZlfVWUs0BN2GOYOxvoaBO2PaJXUNyMFy9q06nPCyeFSrMv
nRrsfADT5x7wZvC/1PSix4Sl6uhDJbpq/+1+T+oe6yVogehp362RNanbfPQJ0m7boF3SkqLd/WmQ
Kq/OY+fQkBQoQ2IgC+5TPqtcH2WL3e5QIAXDAx4lFdrEfFAvKIhQ1lvCXV5h1sav3o1sfGSWKi8h
ye9n7nluJjU0Nw242Hby2Rq/mYVFPxYrz1Q6KluHt3pY9XRji0jSNleCM1xmlTTbsS5t/UE/XX5U
XV78XAO5/PIb1/61LDY3APA8dWT+vW616/mMqjHyiiofgseZ1ebKq4WSwNJaTNLGiFWN7aaO/Bsq
rJ3p1e0CI8+y6eoeZXtS2AxyYH1og1I2txBYbfLbbjslM8vI9M2BMTZfCMbt57hrT51WsbivpYId
U8VAfip3ye1M1ORfFp5wOm87zdSAHMZ+GTnyFKh4c7tjQ2gaxLCkT6zJO3sXSoC/BRf3a0xeHn3f
lJqSUk1S1RTgJfasZqYYzN+k26blXuVwhMdWkvBXBdK7Uh083pmVqCst4r3PgOU0bYXUtnqHAfXj
teOLBiDtXFbQaOKCY5or8PhuwQjsAFyKKQL75DlqNu8vde6dky4O5IwpyuXfUoEXc9QT196pIn+z
9bBFPF5T1B2UMy4cPOtg7kNnK/41QcIQTApgFFIzHcCyRKpY73vTDiR/mLj6sTkakhO74H8bVxuX
8USqX9huAUTwELc3VB26L9bxu7+tdsRx6b2OpEC4spIzhoPOZzL0CWY/+p5QN3s/t6fV5593hdGn
qejA/JKKS6aB5CHlONYnYOEec1O0FMS9gqy9VFXCJqb2Aup9FPl9X3SMvEu1mY+lrIZDPoYht4pT
E2IYe/spL4gIhLNSNLMvCZk5Ubu8RdtMBbQZOUPwokb3axP1F98Sdgm3g26XDQy+G9Isa+twBATI
lf9rqrHIYstXzygH4oOhqvOw9eH6Pjs0C3lQzi9D5NSPTVgVGTBnd9FRTlHI4CPCFDHmYtAw9zzn
o6CLCACBu1CdKaOueIOKnLUkVpGXNQ1ynrHZaYQaLeYQueoP1x3aW/BvCuWAjx/GJoaHyJl7Mxdq
6+JNYABiVMX97LdeCiT6naBppvtwGwN6bmt6s3BmUmbQ0HUgbHjwfMw94RaFl6bLt0vgQsa2rbV3
LBsWYX7t0DzvFJdS1rTb1118Mk6znxH313eGuosjEbKfLY6qjP8Um1A/5kU6d5W7prYr6FlKtuSp
KkPxthadd4CYFI+AuvUDTe7uJw+7f9gD3dFaveT5YesELIci06nzNWLYds+PebWUH74CM/QboS5T
4epDpPaJU9xxPtAi5QCaxQcdEs1Zrnl8WuKt+X4ugr8RQvxZH3cfePBQyqh+1lFhTiDS0KL5th18
WtnPkbGRQ+XD8mdeHKCZct6vQxf8ZeD+IrNcvuC4tQdinMXDVsJZreD0r0KJ6Azt6x0KWrqucTI6
D9M6fMi+64/VoGFXFJ6SYILaYwWhR477PHgFWSA6sxoronxyfUJlN3CR2/LLC0x3AYeUz/VoXqeo
Lt5qIYM6m5kBzoOe8nTPqwoLuYlfXFL56OYAj6BZPaE5GO2VRyoP1ejWRAK5lfsZocrh81zCw44O
Df2KtqQ9ElFUjRlKFqI413BZaRjWm+ayRxh/GGgiPwwb6UWbU/zyStwjHzRe+1t140ailcFRRZ2T
zXrXDf1cZuYirKQDH/M02FKou2aePN85WUl9GqiUMYp2apbHcHlfEL22F8Y2aoyBUssOssqOAR3n
0xJ8hhUN0Y9Cb9Fw7OjYGf8V1t+JFtzWCiu8nvTg3e/JHpuPuBhEd8PHXdafoYeSAJp77PWjN1TS
v9vHpjoEamm8d+u7+3DjVW4D3eibVQ8vCWZzuuXLxeWWFPXgrv8l86iHr9hZ5WDTti/c8Vc88xdM
GyRlrqlBnaOzOcBsdw6sm/yeTc0MHUSxeoD+rNzjuLT5//1x5dGLjHnV60zWAvKy0Tnmy1BSAr56
EaNlYMzKJtkafOJp2Hee/rBDFcB55TRH1A+Fyoc3FkoqMdKa46ahXm63b2LD5/ScFPGqT2TGuSJL
6qG/B1TxkDNUedX/W5zctK99Gdr2xcVGPGZJwcW/HcZoJQi+4GUt77qpH9AjuuSvsndCYwVU6SVt
+9gag+Vwo9CQqbuyANZZvbojVAPBll17kyR+YO+Ql+bqp3E6Gz8ybYniza7h3qf7HPTrW9EOPEwe
jlTGNt+u3i+I19h9qgBZ1D8dm/bfHOGjO/odYtvisIQiZpvtQBiu3Ti7fgbStDtPjD5GHadYO6/J
ylOCDzGoNAn1rKRRRXv8EOLSUs6M+y82pgA3NuGy0XEe63jefhgNOXMoJlRPThp1KFvdY9gZ8iNP
UuRi/ueuPaWFR/i87rvjptZqTieJRznj3jfUHOSuM/+sQqddvxIgpdhLrTNuY8s8Rhjslg1c62DK
XE8F5N+09erdLx0YcTzjfuxcm15PcXMoSR5sb2oPydG3uzQxOWH2YUMV+riO9jqNztR0h2hq4vph
2sYtOUe6jPvhukauYixSsdx/B8vcqIwYuaZDhDbDNB2aJonW/zTQlv+8zcL2w2GbolnmqVnCkfFX
unv44BTMuZDWHgoNEfAJLSlmmnHtU8dR293k+pHf3LKTsu2mrUcO4d/QhmFIgPQiix35j+6ALMhh
ilQ3nrACgIHNQsn6foAPqz8hsNr9feLACv+VrhEQk7Ko14KAkdgJg4ZZIUIrB7dV8bsTNNkUsXvc
Xdm27E7aOAZ16u46oA3nhi9T1VfOExa4S9t23v5TqIVsa38ycVG9QBbYtXuIhRc14hDvxbD/ka6S
20dNNjcRPJuV9Z8NRGCmHcT3lT71cbENfTZ54T7cqx0CG9O2xPO6AQ80510tif/S7z6jKXonQ9Xm
1CJjFju/QmriEol7uiIp+wfeX0VH3r46Xg6xsSO1rsBk927IataduEsjkgXyOWQ/sT7nBJ90U/d/
eJnL4F4YryDdbvVXKnGw2/H2V4Ovs8WdYvyAJvmntCg+FuafzcBz6RAvX+UjL1DnPlB7/ZLLiet6
F834xGEiyyvkVhP+qOJizh9XUS/m3unFYm8IHDMnl8QsapNahDcljxuzyTLEf3VSVvin/XLgFVWM
FYyMg3HeGs5sKiXNUs/Homnd+oAsyT+6UtAZnQcAOh+h2mX/G8WX93fwt52GzBkCFVh7jWkdgKRm
54Da8M+5HBFcuV1Sv8R9kThNukk6iAh6EN54D9RY/9SIbOZH6sTBAyFGo+Fed0VcnKzP+3vsE0jg
1J+3vadMRHtR+LZ2ZvWPiSu2Cdnstj/arlv3Ll2w6e5ZWYK/PjmoXsITFDNZ1aVvQ8tAsg23gzfM
W5ZTKKIvhFXiTRLaOhWdGKTjBJ23vQyEqgTvYpVi+xBtjDbfzizkgKOLfds8dxkZjkkS/LW4SXc2
9FsT9SSja0IM6AlEcK8yr6pDk8ae4FUCyCAKrC8iEOzEk2GWcI9RpUIzNsz+riNzaXkAvNe8ovGd
zcWpKa8p66cpiAf5ODHtMrRoM2+whWVzU1VFtF8lruvr1O3yM0zo4zoi2BA/qVVafii+2SlDCG/v
QLklatBIjC8jGoHorwSb/5PnvC0XSkLW9uCFAchgJBgFrxHse3CDKGF5DoqA5KqmaeM8nUOxPKyV
U1a3ZaU7pg2/mT+CPvG3B7El/W+4vO1vk0dEXiV9rlF5z0EAq6eqA8tAK7I1yZc4w/OoCRgIwugC
zMgfZyZhqCa+LGq1docqhTomSU41y5nWua08DMUKDCG+X+TOS2BDbD/+1qvZsTlBp3NXLD2G0Tjw
qm8/aPdVQxT+7VZcFT/2IBx+WwdN+nNZV0N+O46VM94K6ywUe8OQj0eEk3t/SNqpYTBZfd3SZEvO
YdYWgCgnLFel8yLRdxDpv1fjHyi5b53xN1yPY3frZhB9CsSh7ChYHnOYGFX62Vp8u4hD6yddGrux
X3GhhiJ/BMDFQYUPa6imf67Ryj1qpCwMWyKZ6VBtQ9u4Z6cfHe+n6PJueOOtitbUbSwA1zqIqn5M
gLHHlC+uib6mpK/+FG43uDxD+6xP0b728hYNGVd1MeFdkUk1RNnuuN4FgVI5pbMGWDBT1z8v0hsA
N0ekCsWT8rpAvQBUyRcg2ErRMclOIeZyoX/UOM+YMFGJu5LzAcP7PHH2O3PtvCjOrucg31SURdES
xke56QrZaTQ4QXG7Yqiu36ugbzkulXbCy8oCFl3IYVXiFFFlLE4ovIr5oMSKRKWxMR6WUA1ofKK6
FPbHwN9uI6ErXcC5FAVtbKdjsYykTfhKDd4rMQhBu51rr9n9Q4V57kmZTiTHAFUSzxWV49jkbGKB
Z1cvQbiShksXdY/aVjr/XdOMEt4BCC15nMk+j4MUEGkfjv4go/A+VozGj021jtemK/wAEnocOJfm
MpluTGzXV9zT9P44oTdpTOUNrEMHxXlu7KyuUcNJf1nsPK0psKksIDg4h257O+3e7XdyRfWj41ZC
1N5ibUBI3gNU/gz3uQuOa9IH/BjLuozk1BX8FrJokquc8/YH7oToVSQyefcGnuTMuKtw/tmtp53A
hG3+5Rl//B2LJepOGwwWsdR5v6ljvQMdZ5SA9fLT4+wjDWVOCLt4iVcZ7sel0dPwRqs9eeU1aR/5
35YxI3rf+3ChAtSrbx1GnZeJqg00KNXI91XnoYVjmOcoFU5QTgDHkZ146ue6HfRTMLS1eFxcdKh3
dW4cOgRQtHBztvahdxirUGeXVfUwGA2ngvITh1Gj6/oYRo7+TlU2Oz0uwlX+a4tu7tq5Rqqnthl1
trIlpD3LNPbTUCaXsUXfubTO8NPH456kNfEnj71LCMBTyKlIV2Fpul9sJgoBwBAwdXWAOO191dRj
fWy71VL6XlalzkQcbBxirZfkKZpHjzMq1vsvad0uQ7ZM/TByee+pniahnpulHMnGiDpdXkdd05QC
y99v6W594CW7+OHLJk2B9tpD4HfWTP9YNaPc7mhfwCp/sJEk3XEYveUB90t4r/p8uCbMCwgtyPvw
X1C0bMGBZWua3vbaQ14ZrbKpX4s+F+2xUBuKHdSzW/kuW20N2q1+CYs75HolUPAymPwf5EFpfrH2
SM+lbV7Y4MS0vzsZ50zz02mbmJrqpDPLStJpXHIj1dzLHM6en0hkj3BZ/XlB+7R04MxNB+HozDy1
lMob02dz4bjrhcJC76Nty4SfoPAQG45xj54oK3ZaZ4+W462mO3Ez/uNK7JYgLmdd5NPWyKq+DCMt
Xz83WnbXN0gqM4B98gk2VarDKNlVKoBxIXVxG5mzXVo3v3TJvkOHx5Up3rlByDctVhSs5/YbByHO
olQx8Koi0fKWPYD26wYlsPs5rEgFL1FQtv9WtNbcJO7mble31RpkIUQ4dKfnQfq3vlwn5uG8Yuv8
5OUP7FHTZhgfSbpnhw3qxltOTV628i1I2pE8AgaBVWatxLrK27SCGJV535z9WLLpJSto1EOCkDTh
s/eKnZdajf4f7ARgBLFnlor8fJ0QvD4pDcbiViI4hn2wef/h3zVucF6xpHg/x7EsVqIDkNre5oPX
NK+7U6KRIsxHrrcQbOjHKxGO1d/azDG23Ykr96c39YD8RLkNwbus0SMAkfrBcrRVzRiQInxlSi1M
FO4nkPLc3AyVsX+noiEZKuUM4P2OUBcjEChzpa+IUmrnFXYfMaQFaFufo7h3uktQhaV/8lTET+gG
KxAXWrS1zCyirSsf2LT+we3EO9YCvkJF91zt/3WVjoKMp3LyH0l6s/wCHhqUfs5ULasPN+Z3ylQ3
i+2NBX09TqYVq4LDiHbnEKxFP2wHPY+Mzc6cq/8aEo3w77tj5KsDOHZSZH7d9REqeSIuzA9AnLkB
4+z6GveNCu1j5Y7Nu3Xc+kWgF7gSpxee/bVrbscFE0PakYNz247COxXFnsiM3Irlhadsu28j4Tzl
4LDLNS/zktLkkjCVtNVJQhkRwtBjiRCJcb6L1Hbgz/WDLZf+fcIYh9uictsInYUgPTKvpL1w+iz7
OUE0818x0EVaFYP/yRLnF887LzNRF/VihTmMM5vMPecCHhFms7uNZPXiHwtlUHIDDppEx6FyEN0F
Jgm/miaQw3+RZxfvrtb1Ds0/kDj8hQMUZHkJ2/0vuMTmX0YZJ/wKU8g2cwhk131yBgjxmEOToTNs
vQilSxLM+KND6a/1Z2u6KPiGKvxRHqHZYivpmwc498RKQg6Ta+MqcmTpG7+WfHTD27QtSYWOsHVb
hE5gE5V3DDwHL5ZfN0gDPRHn4Z6OIsnFL9+Hh1JMOnMcg1tx2lEBr2pkLxlRd6LNJiVy4F++VPRz
mfWRN94l8zCGyBaBD2njDigQvm4B4xGfYnzXjF2X37ujX+fHtd3Umz+3+gNDDgBjoMM1OoyjDQHM
kiCI5zf4r6C9HRJH/1WVlv/tLHU8WK4KS+5HgTS43cHZKBKd0npf9ggxcpxc4rUIvyrEyezq0/Sf
h2eiPzVTRAwNptTlS+k+OWm5T/3FFkmAQqrV1f08zPPD0Jm5oebIxuNLu8+Vg9qgUDpJc92P+rgk
bfXpwJ5OD61W8XQMgsSeZeSs5Dx3Nf1S5be8m0GlUSebFwWqfeG0mdxk/BeBT/Ay5H1xp7sI6inW
HisFPyws/74bexpnD60H9gTRv0KYMe45KhLAn6RKl6mqFz+/zF3f5A++s4tvm51pfZS8onOc+4BM
wPZXt07FY9u2kU1nK8PXkBYjn+VIxOUdIVebvF8nUOEvVUUYbPaWQLjxWz8DMwJ5dxMAJTYnrwx3
eABn2+8dNAyMMHQ+XaYpzJ/qHU3bj4ZN6SkIlhXyFkPTIQ+nbb/zyqKKTjH84m/uPuNmXrtpW6QI
TPd3YcLku9JmRPIaW38BY52Lb1MpRviZOfvXlAwtL1Y+fkklyFNLEuByZ1n1u16n9hWyBMYozL3L
DL32ORTh/mPbQnnntdP+xxZlfSIVtLyLRCQ/JAWa37Avyq5iLD/Jh+rbrPZCe7OocLtzUERN2Txy
bEGqjT8blOTsBP0cPTRY8u7yTkapy62MJawCm4w80/9KCunAY9T7G+qx7XGH9rnWToRpq8kpxiZI
L7x1tq54cOuFlWTPHQ50cioCqll2L0Laq+bT4Ho4obVjfiPocR5XXUBtIoG7xdE3JEecRO1fNCki
w6oATDqtzmus1/Gls/32QRwhPhhcAk9btJGahOzZ+NvwQywDvIqIxvmM6lfdxMs4XjvHQ9bqVEwH
xOSKoxsunyyE2CAmXd4hx8F+423unaLe+ReKzZ7wrC1hMdka1BB5brrrrkJx8dbW3kdzWH6ES9O9
dwo1o8M38qmXovvX1hIXwWac1w25xkui8/WuWrb5GsC+3/l+SUeV9Z0rKAuTzcprllbUJNzHskru
1PItpZpyt0bC5eKvozGXuacfD1E4USaXuK2ChRD2CFnFZY4SlpOz2BA7JCWkECbrEIJ6lv0L0Srb
gvYmdkgnIofz2fNQloWrQ4uoKdafzdKAdYEq6ORgl1FfJr0Z9hEi57OxZNpe/KA49FHjVdksUPul
mzcJZh+gRS7BBF7a9OOM+Coa1P3kUM0ix7yrM1G5H1MVOVcKVvKbPN6iX5sT0HPRxOE94LP5Y0tn
hi0X5dvqRsDd8+rdgWzTBbrs8y0OhPaQJ8QPKWLabvrZKQ5OqbY3+Kj2rozFlhoGqm/bl3v22RqI
/9xOOFM+IoSNF7Mny4Utwv+Ih97cTnvYPYPWAHv5EzJLMp4zp48oMMsXEVyMXzhnRIkVmnCRnDbc
b9/tS/vn7mLxKXHhvkvTjn/U4rnPcJI4TVcYot6plzP1WkZmA48Rss9xPjCcelNm22h/4/lFLTB0
8X85xEJ18Bah/llS6Y8gsCwLkIUPLu8crNmcC5OWiWjvJ1uFbhb6gYvdPBw2OFHR3Fj04Www5ebd
M46Imx6miTtncyDbOI8OpNCT0wXAGb5pO9KZNcyqSFtgJzzKK0CHt5N5482oL1hn7Q/jzH1Mg52t
32MZAH+BfRyTaEKkFDGXPSHGYZ1mQ3Outk+aS+dDvsQ0y/zhRoL5b5SsDpid5k9JHe9PhPETaDNJ
ymEcVPe9IpAwmazsnhtCSQ5a983PqV2xlCaWzIhUmyB+sDWGVKxMNVIOz1QPfeWjnUHRc67DsryZ
m5zBKaeKHvKFJK2iD4gBXNbx7AB6N8cGVul1W3xiQS32IlTwTg21s8ak+/X+O7vA75bIOwyfZuZy
nCU+fC90Wxgh6XuZu6JqvZR2RB2pZw/qD7vsYeXyPEiWOXQbc3MOSht+eKihHiZE/AcvbuG1+Vol
t8g61gcNKJxhFiaxojfbm0DdQ3YZvdYzrqHAXEOxoeIdJlYj7bTFaYWGxlAM0BvdYETzn7tVjs9q
3+1lcBtyC/1Rz8hJBvdfVe4NuQGJQEjdOAi+koDhHzXMkHwNQFoqtd+eq8z1C3PrBXN1r5rQRLew
akT/1BPA9QVtsEVWgqijTDG2tXm6Mmdf/GWO7wc95kdQOHj8sSeKl76zPxiKYPCQ4JijmAbzX475
zX3HQ548b66FIVdDMddlyoyF+QoXwHyKGuNemxGNBF67+WQXhdlGD00+ZwuBSzdDrcil7pKu3W5c
TOGWecltyZLe3BFopd+fQumxFxDWtBwiWe/vjKV51mjSGc9VvDm/VSenL4aK8GJl0J32sBZHfAvd
q7fH7uvuL+5X32EbCOc4517a4VpWv1a/9bh4Gl3F/zg7r+W4sS3b/kpHveP0BrDhOrrOQ3pD7yTq
BUGKFLzd8F9/R/LUvU3lIZm3K6IiqlSSiEQC260155iGPOOo0Cx1M0bfyUHaIvcLyxSVjx4ypMcR
cUeru6cA1Gg/Gg8XFJU9J7mv+kxusybSnhIyffLNiPV0j6un2NO2jra9qOpzK9By1HVeUZ0lWse7
QS7SRThyb541qDNGFLUAAJYh5hHVezPKDsMvaUdqySnE4jMJGJdkwEVYfS0aIsgmb0Ea+QSISOMC
D0W+5oxTYgSpxlVjeIRyakFXhksoWsVtV1R+P4vTlhEVm8XFGOXFcx5p+ZXm2drGcqrprkJ2g/GO
KsA0b7y2jDEZxJSIbNtbGW2SXk9Tb670frKuLGR0rzbGEJzjkzioYJNk08BLWbYU/K9gwUVniT/2
DwctwgVnqeLecWT3PQ3ZfWBkmV5qXaHSbbqiRV875emO2sU4N4G47DSE19cHdxd+A42XYn4Iazgf
VIaLoTGmn6EwzRsHjevWN93sKjam9tmszd5ENW8nBbM9NV4klpS3zD5PqL4SpKtmjqkzEUqn9Vdy
8LsLJFRg16BEEZctVUwVka60jSQlcIt7t8OsuGSlGS+DhjDYpSpz/dYWLBMJxsLnoZVoOgaPDuCF
wAQTP0W+ToFfH5HnelWh/SIlNVvKuk2n10hL9ZVqZOteup2OoKPR0vasDhC878iwEg9K+VOzDC1R
ob1qSifehgHN/YJqXNAkpFfEiB+iOEyZ0VDKZbdDnnv6Uo1hcY5EU7s3Sqp/Ky8nx3vFOU1ridcd
gani4rBeytC3i/VYYVGYhS7r94w4pUw8JLpt6+u6yyhhjSkPAZJB102cg9I8xw47tJq/U2M3cBAs
WQZiDDmW7o9zQOB9dYa8acyp79T4WGaA5joLs0VIKCr2DGfE7aOZ8cTaeHBy1U1jbTVnrIwfGZ3Q
eZP6enfDIug0d33vchqfCqOX1w5xuMMsqTRGbi5cc++Mb7pe8F6XaG7c9CzztRQKExvpWF1YqoqH
hmByfVqBSECLO9SRdBdaWXVasTItYpNR/xoxFWJHlCV/NCjGVizG0BH9I6roQ58mCmKNw3xZuPAk
oHOckTLdmQ85hXzvjqZYUjAzpsn4rQwpfUXnpa1Mmsl5RfyRyKCrjWs1jZyZ6Ycl1jmYCqOf11Nf
IUrzUEN3NwNR3BouB1QHmS9kSSC5JVV9Tv/CdZH5Z1YdIOBxkD3NrCCvp33ZemZ+M9VIni6FLVDd
zvF5TfWV6UK+RF5qWd6dyAVhyUMn2+Gs0srxyQK3eECyF0m7KkIaTN6s9tERsaF2LLujEIRrALd4
Uy/oYhfXPsoH/BqlGH7Yg4sw/lARMOc0LqIb8u3q7zRoqh2PUN16VgJLUNMkKnnHks8VjcYfAW6B
XVtJ5NF6j3e+oArHwk2r4pnhQkWyBhGS1GF9GeoNKSUW0i7Lren9942NjJ1awGNuNjnnRC89H8PS
vWNV8NYUtViYooS11yCGdUIwyBmB4uOCg7N8tFNhUrHrATlR15n0eVy3yBEoeWXz1OWgtYgcjXiv
pCBfJkVDrFScWrOYeAG5QPphXCVpYO2buit2SIqKGzTMz3rpRfilYvXItjFeKcOOl2PA0PBkpt8K
t2yuvCRJ74aWKF+FY9uaI98U53btYHwWSnXECgjTg26rdUG3qCaNlYaGUbHS2xGn+VQFyXfp+VX/
0PuRU669OBTDPBfM9ktLrwOWPanLDnmcxHbv9ghLF6wa5HEPxZCH69BiJmZHHtXlyo4HFtbORyiG
dZzagqZTPydyxuj1De1P95rnEcMtG1zdIyLUNSEiNOipF0nqhsVLCGXBX0UgM+wLxBrZOIdwXmfn
Tj5E8coIp6paW3QMmRkGRztPsQ0gisEz+MMmM/w8A8P0pAz0R4Sc6uaV8KuB/aVd8JyoqpneI3wb
2oEGyoZyVVH9MPeDBx5la/v4ULa25VYEFta5eupROEdbPC2phrNoKOBjY2T04IzEiMQctEzpLrfL
/qnqnY4+Nz1qSSUCeuLMrAV2I+qzdbLpspxpgd62Mq4meKftle0GcbOuLWN07hxkRmdGM5bRchwh
MGwqhcd/U6g2aeZoCppsGViBMS3T0YiyG4OqAoduqrso1+mmF9+TjAyJsyrH47vowrhlH20VOqAh
1FccctgLlGcjRvxq4wi6EcuEKsJ86LOhu8qFw6dM4lLLF6VfTNaqdKyuRL+QqGmGc8fgcBO39i/K
RywpLDHOQ2uUatMMUfLDRc1jIXYaOmZt29sK1hbLnyG4tFucf4nlnzsdmvbHSnjYJhDSqPZGWcKI
z2pC6KiXtpgz5nShO3U1hrRWoyzSb5XEObTAPjquG7wrNcrA3C1nho+YYCYSDD/LYtAyZ24MQW6g
3aTisaJIo7kEPjho67tA0INDtjPEl8j/yx+2KnXyuUrZshWCpjbMepz1tCyCmplGdTCM2Qx0010+
xcGPOFE906OTyyhAemGDH9GjEssvlorhLIxT5/vYh9KaJ6Ujom1LZtAyNoZcO5Nlkqh1c0A/rJG2
wUEGJxcMa32oDe1Vq8wunqsoqA/CCIhyP1MGW69mdkfxcD7qUCmfNMsrEQ3CQcmTm9HzM4ZS2yT4
vFtfhvKli+Iq+9VkDq3VwIZmsx1xjLNF8QeoJGGdht3CM+oc1ZPr1kjppzCNggPeNyh+YBl1gK3n
Tm6VN14uQhnOJcenbpfKvnfWWChbhXOkUBRoo96pN/i88xtIKN5NXerdXdOXg7GseSjZgvV4yM61
Jmv7PTWT+Donrezb1NljOqfa3UeEoWe9v0rpC2yKUpb7KE/Qw3PsDyjjw7zYDbx38zCp3IeoqZH6
SzasPyPDH/2dWbC7eIwhsdhI0g0LqEEwjk8j+rtqbtW9ekJlC7uqa9li7ukr+M5aRLxyywqN4HmQ
6NHTgAvk1tRG+a1h70NnEp0Bk5IVRnLX4mYfZ3XZwnuBaVW7t6kI+uo29guimg/lpox1tHS9vY+p
e+nGLbYiFz38sARuhYyavn5zUwxCXxnNJC5G3ODnqiksWvBa0JRrBUoG4BSllns6xzHKwCTwVwc1
C8KbGM0E5zMrmmet1W5jX7faWd8b6DtEmv8IUrrMs6lz+6dWWvFt2A7p6zAkihY9LwglQzZBCyaw
bEPpxl8RZprkGFv98qGFA7XunNDeZz7OfekZ2oUXsOy0JdYlaPN9j6ZRE8Uq4ydfeI3rGOt0atSF
AgiEN075ztlgI1eIPUPFy9BndzlPRJLcea2mf8+9zARaarT6lpNszGE9iIdlbwaFWAT+ZJVzCy01
SwRdE+QSFNjW0jethefqNDLL0SGt3EP9P5vKTMeFkjWaPyNvIaKMR1z2LFG4wmtgS2eWnMatheOL
dkUlp7XP0WMGRrV7qpySkPoyabx+23ojWW1sP1dWHeeXCFEgoKAvIHIpHvKzqk77izRLDjsFP7zI
i9hHydCY906m6ckupiq+7tpSaBduU3lrM/a0RW1516OQ+k4CPzn3ob56O87C5UszRunGiQdlX+WV
76lzOGX3AceXZewYxaIaB6A+VLOZmSx6apQdp2s+hXU+GhwISqIdVnnWNzCa6BjDwMh2GAYl+9Pc
2ioOes1lCt0DtxCMzwBPuIsA04/C7FWrHbUvhirZ4fQh9NH2sVUlKviJZq/57kZ5jeAKdzQ+bgXL
wQY/OFmQ0GZ6R1F6GUw1ZkLTDJMz3vdmnYJRWKZpqzgvYNQ7nAwauZR9W+Ozs5GXLnxpkmTBUwf5
MobfwANYc9ssXzKj1C+aHKIZMwwOz7DL1rk3WXdtJNTPbHDrqx73+7aOEvOWlm8Bl5RDZcBQ0BE3
uA79c1cv16ZGUYzCDMoysgsqthrYzOwZdvJxb6qhZ8/Bzm3GGNMl5UIpG5RsNAEpCmYUl8oiofhq
T+E5Ij53l3XVwK9h001zTHT5w1Dp5dIHnHEWltJ9IgBdPZPAJc5G+wADsUfkJxiJN/iodJQ2BdwN
ZcNkcAwZXNBWs29YWbtFplNZhUFg3XJK0c7slKzHSg/TZiF5+vkO5ZW+syWsfQY/LIcCXyCetKL1
HnKEzfp8YE2OzmSalk9VDSS4DF2+VitujWUgm3iThX6wT/yWNKopavpNF0T51q/KduEHjfHM9mC8
E74R8raQFFhTqgoqQOaever7ESNcHHsbI0ZyIEo/ZcsVxsWjsirE0vR+kD0h4VxTNWU4+sIpR3pI
ogs2bpFUd26t9w8Zmr0Z/iEN9FhpLa3B4MWkt8wDRKNQzjrVsf1RuDQntoI3IOqsM1evANMFvVGx
59KYVEnRNspZ1oj8gq1cg+DHohDgT0h407CuNmOq8nMr9PxlI/1mP8QA1pBV+jtZaeKeqFj6UqPQ
0IwXBwjXTFXipaw43vUpInzd1sMbFvXk0rbDahEYdvkgkjbduAaWV7OvicQ0BuaAkjrvOq4ab0Et
LdkxsdGuscMofzTROHTLJptscIHsOnxkTWzID2PVTLpHoY/Wt1612kobZHzOqQmXqt6mS8dE9xYU
bgclCzzNS4LX9nk6zLejYySXnNX0ceFG2XCutwUmuHZq4iUOfR3TQcE5DYQRsMR+nIMGRvO1TQ3Y
P+PKA3oe426PQD0/x3FhlGcxi1qIDaS3KnVh92ib0xm0JnbMs1pzLP9ChGzaqJ43ntPeoG6LZMym
uMyoe8YgSMDfmaHnZojswDQhOkGKkV3ZnNPppBFv0TCxZnY5qQvK3pwvOLo0WXLJOoytdFbYKeK2
84mDb6ytJtgOweuYEau8cidkRjca2p7i9Wsu5iek/DdY7zse51jYJq4H09xx8kaWVRcwr4PeNe6/
/vFvoZYfkDDlgWn+7ufXiAftLqnkLhyYkCPD3nrqwsz7mdc+MWaaBW9byGlLv9Zi8Uv32r1FAmBq
hi/sk0/ATT+7xyP6daSk7qRpru+8PoZuiK11pdLmVKqa/gmAVh7xeE0tSDCD4F6Nc+++CMU58i82
6eMOP/WNX037zG5/NkV+nY7DguyWfE67dzrB4z1c5KPv94Dpfff9JklmR9AXjZ2mJeZcC5udjjyc
6emGf75+hp8Qf+VRmAIghMzpx9LY8ZI/lnZzY4tuSS9+9vWP/+zpHLFSnRIMnKG0YVdkrnlJT7ba
wlpoF1//9E+I9ubh/7/7fpBVYNyjK77juB1fSnndTM6ZGZPYm0E+GMbXOtDSBXm7/frrC37ybZlH
L7xrgmZqdNXtfCJJljTkrWXvTD8EQp4TfNlPHvlbbta7W8IhoydBFOo7dLAvCtkHBYURtkGXPJ2M
HPjkoZhH77RWvaFka2MnW/tHZKt1UaR/DzX+FgPw7uOPPqstwj0DUBgygjjCaMCjmRWnYq0/ewBH
r6vdiyw2DMwUReY/t75/C0x04zA3n3hfPyEJm+bvb5SmZ02RcM7eHSJZpKKDlMgX6gQPUyS+A47r
Tlzns0dg/H6dQPOpk9aJsQtUe0lp5Bvb5BMU5sO7+MGkYR7BkGu2USEn83KXj8JtF8XQGgQ6GM59
3jrdyjZdQ85sb/qlhrw7kXL/2VM5GuUSZqwli7rc2Xryq7NCpNrCWgsjOjEPfvJUjKNxPlRtTdMu
IhkHUojfoS9E3QCygL3HEtrx8uvB/VkQiHE0ug/SHPaYebkjo27vZs3CjtVcj+jrd9PMbWLcMPG6
9JFb5BQi0mSFdQFDs9Kfvv4An3yNxtFSZpo4fA36eDskJECVdYSQnbPQaKyfmFw+mS+No4GPGcON
LXEAa4jkErrvNiqDcwg0y74odkqERH0B4pfW1df388mbaBzu891kkFUl6I/IKvnRnEP1a75KSsbB
ts/VJmn12yqTJ6adz7D5b8FM7y5FO1vWnum0uyburtz4FoXT3Cz0rdmfl5621swVLXJqzX9v+BpH
00RlNlPFOt/tcqNZEqL7qJzmRDzQZy/B0cxg9Ji4YkPU+4wWmyab3WC5V7QhH79+Jp/9+KPZAZOz
hyU3aPdZUDiXPYaoVDn5NUKAr3/+J+vXW4jXuwfhJV5CKTAiZNccdmUZbmngU/fwkIyeyJD7bEum
H80GmAsyqp1ju7fxts39Qk+WEXvqpUe/x6d0Z2XuynZpISrXn5OW3d+knvbNDsvl17f4FlL/wQz7
lnz87h7poEfC4py4Bwtqn2HCo1DCeVD3t4Pb+Kt+aJ0V5uhiMcKhmyHvpF8eY11Omv4M3f91YIMS
wip2jdPt24nPdJhqP/pMR3MHjqPSIPWl2zc4ZZeD2f+kGMEbbw8XU3yt65iYScSYRXqJ49uJ/+5X
cTSjFDG6NTwfxNwWP2MQLndVNbRsjJwNYpT1UHGi7rdDZTyA4U4XiCDYD6TbImkCuOp+cih2vigO
syc2hJ9N4W8ZOe8ezQA3ttM8vd2j49NXSW4F1ySqLLOkVHM/r7A6U8zc9lOHu6KLvrfBbam2pbLv
gOBpJ4bAJ0Ps7bT07jOASlaDphfwxkYKe2hh1Q5Fgb5yHQx4Xz/uzy5xNP+QMlHa7eCjS4bDsktr
FS6UiUPTkbQI/t4ljuYhrxYFhDyt31ud8FiRxm5jWHm815V/aq/72aytH01GGZR91CbokUun+IGB
JV967gidzRQUNt3oGaUL6oilO5HcV51YAz+ZoN4+y7unY1YWvQDJV4cxqFgop6ZvFrX1nqQGNCei
6f7enkUczVIO4wJFidXzFgARSpH2PCRR9uposOsEJNaVObb1idfhk3VdHG1cdE+WZGjzPZJglnX1
3IY+5rjsV8QNYFBUimvyWb5+LT4bYeJoolG9E0m8WOM+dLatrjABTbdCJRd1L16q3ILLatRLrTX2
TeV8C021iVI2bXUUnBhdb5u+D2Y6cTTlgDQTQ0W1dt9l9ctkx/jZzoBVrMu43eNI2DRwKa1qo3zt
1a9/HTAPogJ2HiCDTbLmLk2HR5HpN6LRtuhMz4M6XogCUlQ2emBYJrw4SM40BlRL52DAVzNcUEg5
ETD42SsvDiP63evneeyMoef1+8nAcolCOdfsfSAEGkkPbY7zXZTFZWxEdNhb+XrimR3G7Edf2dGp
KdU6TVVAOPaxFv5idxGS/T1dkhixGicqctvOxKk0mCAtzQMzXS6ATZ8Kn/pstRRHc1VnyLA2Iy6O
dE0MP3NCb0x5Q5QbtPNihT6EpOlCjAgu4MqIB2e0Vqo4bxP/+mTU+9uE8tEXcDSZxbCiaGqY3Z6S
+pmLz765izzzG/ENm0AoyJ7+wneNp7jFNKspeephfzYuj+Y3uK9l4yLI2eNFqPZelgCd8lFw2QEw
xwgYOfbfx4i65TxxbIKTx+RqAC+cxvQsJ9ffC7te6hOsdN/Jg52Wqh/gGrPzMFQnduifTIbi6OCm
RtEnOU5xcJ2Y6RsIH2QVFVsvwI1enzgcfnwKML2jiTDXg9iGVkHyUAHTsswImCeCyOvNByPob4w+
2vmNff233nTzLbPn3fCiDomJH6TuvghMuei97HKECD5p2t4ckA6LUte/VWE9XrkYkXcOMFEXMUtD
Xsqp+fHjk73pHc2PbDuAPPUM8KJP6fijlEZA+iAzjMqpgR+le3K0+kkbzVkYkr1EdwNvbVlQ2mNS
+vpb+Pi1w9T2+xyDmpaitTD6PbD2BXaGh2IqloUjNpVP+IzQ93wDO8u3fn19uY9fIugyv18O9btM
CzE1+wIvCvKqdDNm7g2kbcDHj19f4uP9jukdTWCh73noCyy1B7P4avbJzgmDe70yTux19MPD+ff5
wfSO5iivgtWJqkTfG/lFpicbzsPz2sabqHcLtIDzIDOWIGMSv1/XVPdH/1m5JrIGcg5GsIrNt/bU
yfKzOz2aqYjCgJqSR8MeQvq8LdTzKMRLE54Y75+cnUh3+v1ZmSQkmggq+70XputWrqbC2fMvKG8z
LZ92xrAa+T9WcN4WW9zqXz+9z4bE0SzTZPBAGlrze02OxYVR5t0mabDMf/3TP3l27tH8UhIS5UAA
6fYRSV+5G98gXdl2bbUpbfvCDU/cwydjyj3aYrVouWFAUxeaJsKd7ak+R22HzCCrtF0AOXNTSVQH
qOTy+aS5J27tk3XLdI8mEz2B91B5PC4XhNE0pRNljOK1y+S51KYbt8pWJaTJGQoUmzOOf1tH1ol5
7JP30D2aQ8ZDZEZSS7b/VnejxdrTmJkkfaWzrx/ap3d2NGmIpsbvUwBSSVoTv7ieXARuVC/C/tBJ
Kp09WMF70biXA2EpmIK6eDcZnGVPXP0wrj8Y7+7hTX23TNRDP8D6Lto9sCL90jckvOtDnknSJL8E
YQMLQ3eu7KaP5hFUBMRQrM4tQtrr0YjjC9Ayf+Xj/ufP4b+C1+LqX9dU//xvfv2zKEe2u2Fz9Mt/
3hUZ//z34e/8vz/z+9/45/q1uHjKXtXxH/rt7/Bz/7ru4ql5+u0XyxzFznjdvtbjzatq0+bt5/MJ
D3/y//c3/+P17afcjeXrn3/8LNq8Ofy0ICryP/76re3Ln38camL/+f7H//V7h8//5x+zJyA3Ty+v
Kjz+O69PqvnzD8/4h+WB+oPP4cJ3EDbzYP96+B3X/YdACyttRwrHYCHjzSRnoQm5pP0P2/AM0M4E
f5iGfZjeVdG+/Zb+D7TxJLUKQ6CdtIXxx//9bL89nP95WP+Rt9lVEeWN+vOP31c6hwRqz+PnWxJP
PZ/kbXZ99/pkASfjUPOizUQuxUoNI4hvxHpzG/n6OjCTU/Xa36c2RzpCIOqHIuI6aChd72hRyE0d
oU6eB5sRU9RccgS/k12YbceJzPXRDcWZkab+iaH5+8j/10V1YesAPVwX4+bRmmgoIgTARgWbprII
P01R8Ok5bhKN/zwxyfw+qb5dimwm0zJMiWKfeIzfh2PewWAviRzd0GmJz7xJaotQeBIdBefWGp/q
wcyt1m//Fbqiv3/36v31eN8/TvOwAP3PNOBA4TCFZ0jdMN4+xfH1QbfpvAlRtsHh6erILyplLmAB
DPcpmvY5UXXDQ+FVbxpKRLQiLZNVhUbzrG4lZ2vfarb0o9Rzp1va1dQM6W1qteLHQPjRZuzi9DZO
9PLRLSx/60CRejH1tCHaoDGeWrC9mIJzTKV0F9CaSzgM9Uzlk4LO2NHqCLz09uvb/X0Z/utuUXnb
um3qwjleyrCB+omrhelmaidaQa1M5lh+tPnXVzkaI4fvVBc6441kaQzG9tGy7FqYYgeeAt25Oviu
hfQw/UZtu3qyXt0EK97Xlzt6W/91OcvVDYuxArjlaGPjDKoKJxKAwSYWwfnBT8EHG+YezMoTO4Cj
wfivKzHsTaYaZqF/62oMRh6Ay0nx/gTBORaE4T62RXo7aZXatWaU3mYoT26+vr2jEfJ2UeZBZkLd
M3Rx3AHjoOOJtMmzQ3UjeCZp2XWXToKHaBajPoYBAgfnYfSG8jFpyMia1ZZ26oF+9A0TXULcoEUx
ST8+VcAMdOJOJOUGyjHQOfpIvDdtDnsWe6h/Qs3xwdvDkwScYZGOZ3hvxYR3M2xnxmHTJEG9Kcka
uJVRPyyxnkJbZ66doQlrfn79/b7V7I+mABM7Bqhdl++YFeb3KaiwBLADLysoFlUTWPzOsfDhOEVD
G7gpuoxdHZx6HbPRItSgRiz8AmfTyM4LlFIYufG2sAzvnMhN9dzadftMpaGTs7D3zVV/cDtDGCsf
v/7QHz4R27YlEk5G2vEuxsDjZBuhezDeBxhTNOZl30lzgsNkdff1pT566SFne8I1dO7DPtowHZS8
quKWWAxqmAOG0s9blIM4tCoXo3uS70Ozs09sez+4P8hzbAI8wyPzyDp8qHcvwUTRJjFyLd8MZi5X
hH/552Ov7E0OW/pE4/CD8WWCF8A36Him5RwrmYpwrKBPlsXGB52ZrzLEfmeZObnLDifmdYuieWuY
ED7nVltYZ72bBSde+I/ulat7kMcxErrHJ9BWTE6voTTeZBJGY9Zwhzou2ss2KrwTu97Dq3z8qts6
zAfPMvHaHS/sbE/sw2SZbSRr1m7ITYUek67RzBWT+RAYigh2t5iw31UnH+kH37PuMMpsh4vz5h69
RxXQ/Mnq7XKDDLVbEy8Y3YQV/Pr54KT+eTyNzF3oiRGYYpRh7KWY+/7G/I3Dz3IArln6vz3qia5g
17lElMlQ2BskjjYwRgrmRaSus0DTMWQacIC/Hj8fPF5mTMLq2J3awnGOdnAuBEpBcmO5CWLpXfhw
/HT0r1UWLiLbj09spw5f4tED1j38XYJYGdthj/r7uCnZH+J9cgtARIF3EWX1fafyU3f0wUWMw7ZU
d1wmBfe40Zt5Zm1NWciMEAyU0PRSw8ylBdAa/tffnCFYd3BxSO7q+JtL1dRppdaXm8GuDi0UpdSs
xKc27xIzL0+8Gx8MDSBQLjtKsl4sXR5VKmrSfroBmMHG5o7XGWR1Y4HBvllPNjlFoVYByCGYIpr3
mv309X1+9H2i8/asw806zAC/PzQNHyC29bzepECGF3UnnzVASMuvL/LBNG7alsfLr3vOv6/hFNEq
ZxCQEiuMDRf+xKZhCga1CzjqrpC09dEMysCpzcsHizlj3ZM2d8ZSdVxlhngNuiT1sw2IFfmQJ6N2
5U4DqmiziEFtZ6dG+Jv84mgAUPV0qROyenhsB3//LgMLxGFKOu8Gsmlmb4axQ58dRzQ/GAzOPRMD
3MrW8/r7qXT9Ky/vPTULowJwLDSc6lcp9fS2jw1OASjvHRCGjekusCE9WzJi759YoDrnbAsgWbiV
ZxINVXWbAqXjHRuX8tvXD+2DuUMKNkPWYe3l9Hq0NTFtoRqZi2JD2Cp6jZLIyoVT+dq3Jtb/dwqu
t7PBYWJkYTB4VkIePsu7JdcxXKwNkD43va0FC0h802oC3rsG03jq0PfBbVmeyQqkuw6XPF6GRrpy
+WiM6ebtvKeEM8yF78LA8sP4xEbiqK57uC3J0c4wdWZ8G+fl0VeYkUjcC+IeiXkOMKk3ttmvqTuU
a71OxY+Dl9xa0DqnKdag4wX8MLr2CzLw9FZpGMfxkkrjanS76awB8H0vp0HvsCUXEXY6rXj++nkb
h8Xg99dXMgex06ZYwaRnHz2ESo7KGkO92mR9TiZ1b5agf1Nwg2oISRWNouC5FWF911gA22eJ7mvz
ojam68AJq0tCLYJ5SLLAdV00yTwjqfemSNtuEdoNQoSowxDqgpgUUd8uap+8iN4mf+rrW+DA9ftU
SlWErZRhC8viZG3xrR/NZ7GqO3hYECMVJqq50dfto28YlExFSXDsXNaV32B5sLPnnv0AXzmyVzyK
U9UfMjk6AqWqwXUjXExmBRGoHAiYqckRJdzI1eRD6IIsmPXSwCBagBjK1pFjlstinNi4DDIdho1X
pia5esBqXXKb42Bc2pQ0n0IJsneZgJGIZxzc2nQm5eRIgvr2eLOda5GE+Y4sGZP88ME/DzqSt+YW
ntDLOGDXNB8ViARc3ZzZ11XfFM8WIdTaovAP+aMOiG53xE/UTrGzI9zAudclrDOnBX0/SUJ/tGrY
+AaNc2wzkNR9rUhvozTQXtzSN3k147R7ddR0M5F+InRCBCCXTstw0GfRmHjtvLTJ/Cv9dnoSRNJu
ia0ghjkpnIvUIIWpGLvyzprqFxx60blZeqTnKQEPUVJ7uQ9NK7VRTYb2FiZCd1652tSuU31yt7AP
0suAGI2NoY08DlLrtTuEwtH30agQEhUisjehNWi/gIOWS4K4JFD5JBqbMwv11R1wN/8yx2LE+yrz
YkmgilsCCyitFakb4Dg16P+LuIVkNvMdOM4AvjyAOa3fPXmVmYhVh3B0PpT9D1UM1jMvQkEejJWN
j/Ugo62KKw1uM3sokiTMMJ25tW0t817F+FXytKEo0z0yd2Y/ISgNWxdP6lkKsPTBC7B9j1bbnJPE
7mOzMpKSZ0S6RCb9W+V0D8jJsp4a9OTJlSHdAuCzpg+XinSMWTwQNAH+Esv9THrKMxcpJN0VIDlM
vWMEn2cySLUH836lVbk6gzNWf4vsZFwIoiF2yMGKrWYS/phn0j0fPdI7ZzmZIo+21OrtBAgZ/6Md
cE7svjulnczsDHtUbFovoECtFXI2c0PKIhtyy72VA6Sipsk2OSvBLYzF+s6KHXNDKBshWUZBB7+o
s+4ia4UkmU+Y4VLp+OJmdWU8c2RR16GZVHATZbJTcjK2AYjte13TNbJnjfpMHLJysvhuoty+aKO+
2Tm2rAGuaX26yKFrzMCt98vCA2kcAaoAApUMFV+S7UXhiqCYEW9kRdyMG2P+D0KKeZBiu7ZdNmIo
QSA4YHAIthKND2UV2CKL2FpvNPd5qKKEo45EuJcTSpcMPgiJPNShfUGXT6Y0OGunSiwcYr9of5Md
OZuitFsEtqdvp0kfHcg2wt2b0gDgEIGT0TvL/dFhCbkHsgsep2xbBbw7PYBnMGCDzTW1B3cMz5vJ
n77Vw1iuhyHSX6MqzH/5WMDvNWEXz1N17WuOwTrPzLnGwRKsfMKuLonIKc8cUp/FHFFJhAfRdoo5
lAl+7fTRAmNkuXajvrxwIHo/l3U0bODRDLt+0sSNkrBmWnjwS/yWObSkYdrJDk6aBzCDgELMvzdV
0xmvdku7HOaVv1ACZLqVG9+UMCkEa/kB7IPHdPIoP4hxnziyJ0IyILswKQpokzY97Xu/19pvMuGY
F+S21S3B3uf0jECob4bGGH+6zpCrOVBLEzqVqHBhlZ2NDCPGrlUFo3k5wmaC/ZXJ4RoQyPStjQx9
Q/KNQZBSS7h1ZAJmwd41aM96PEZr+OfhkszV7AFEhosKL8nngBrQPMluwipv+nUyF31vqnn3f5g7
s+W4dS5LPxErOALkZSWZg1KTNdrWDcOyjziT4AQOT18fbVeVrb/b7oroi7o5OrItZSYJAhsba32r
LiDI1lmOU4PIFaLxgI4Fcf9oeKkHH8fzgD4lpq0+eCSuGOGSamtEwhO7h8QciKKwetLUoSC0OjtQ
DwVXcxVUB3NcxyhLlPPoqSCmOeMYxQU3z26xlCt9TIiPgRke5A/adZzXvn4jdWOdmJzLf+hNOnuZ
yctiuhqYIKMARutd7zD5ElAow3Q1mpDAZvnQWlUAiXX0dzIRwLg8kMtDmDpt/EXoPrgdFHkIExSA
86BcLG7A1cZPAgrANQ4DEXo6vYT0UZ6qOSddFkPxweks6KMQ20Or7dojjy2gJIMjzXUFqkhTZozm
UhsHuMLuRQsQiRWEGuJlEkBBwpb23EPGIWXxqTTI0yvA7J1glgKiGUfcEYRr/eMZarw25tK9ALCj
PntCzkc/HfM7G/L7sfelesD6Pe0raMXfwFCvz8ABy33bgl6y7fJulO5z36U1bORpitZpnuEd4AZk
9mpiImnhRvBJwQDrz27putcj9stz5ZAdj7sNP92MufUCirg57RQ9XNDNqzNcKrfLHmt4/MWuQ39y
VWl3um0Xgg3P4+B5sHY5Gonw9WtuQlomd6ubw0DtRk48jYaVDR4vXnPDyx7tSZoHIovmR+JA/GOc
+nrve1kVSRvIgqutYCdVQqe7zgb/YZUNQTc0NWOD9C2AI6mcq7tmiBWQG9tIM8BgFtVpL51/UlKG
gOQ6vRlhZc3uBGSsqKzS1toReJTs4iVQFx6hfhFXv7xyTeO0cNzw6tDuuZihKtPJcD19FPEUcMip
u/JKL2v/DRNZihtVETxACGyrdDhPbM+iRGb2fg7WMaySsn4rjdG6USL1nmBmevZusHRypcsM9lmm
7JLJtIHn0QPvE/umFuOdTpR9Wv2mubCrBJlRk9mXC9SNXcLB1Y1aiKaE+rdedhUfE6Uy26NZbVh9
YWGwcJ0vPfuA0IczFy5GH7PaOmYRTaLcCGJedW/iOt+7HqT40FWY4Jiw/kmdoN6vVCuXhEu0pybX
9Rc9Jwx4mUSKYLaLYQigWfmtvkoyDh2IWC1v20Eme/rA2NUxIkTKdV4Jaew+mp037/J1tD5lvW+c
hlg+W8paQ79oNztLCfqOkEvnIpsDQp8aOP2AkPIT8X7pPtEEvWHzNk7ZtASRZdXOVUyJYE9TA8OA
rWOYMPvttMe6b3ByEy5M+w/2EFfHPOlSzJl5QXaap+tDK7VzWxSpc++Ak7mBrTMxfwWkSI1ywzTE
/UOXNi30PBswR1OZkAXMxb9g7DfIHzsjIkwhfp7ztr8zpibviHKGY15tl6iXxXLy7HyMZCa6k+zg
ADvFJ1Y/ZvEa6PQj5+IrZT8oS+IHTTYmYHiz66QXFxYX+Wz26xfAp7jNiQ452H1hnizy8cJ4aoEs
Gp3Z3VPgvJGQ0LxoHN2XOu0+jvHcfZZd8NqrjYMhmQMt5l+ih7KIDKSX2PSaD+Dt8i22YL2XxfBs
THF8yG0ju0vHtYQ7RjF9JBhvBsVTr6E1iikau4FcBZuNdRcM1bUpeqj1Ymj3cUuaN0nV3iFtyuBA
KHdY9Xl34cosu2YTclxYYLHeO4t1qNo1+Qh4MrlYqvSe+MdHeH8q0v2gzmttLOHsxvUVnkWIeZYm
Vj52XyGCbLXdLPaBzX8oNvd1pSD4gHo8pxSPkdWJ+JT7K8qCNfX3Rt4bh7mbyt0sqoDJYEbFWtVb
odldL/lIGHE3PGPehj/leOPZDEy1Ydth6ltWRu6FJbIA3j+iwcw1xFOOfbcm9abNN8GQcnncrABQ
cEJc2GiI67yEkmKRO3nUlWEc1wxkEfxPeZ37c3U75576qhDhHSHuPIxN7JGdspqHFJDRR3IX9HFi
67O3m+mxDWabQx7lPZdZVlx3SQI+upig+BlBEJnZKXPr5VyaClZNOZk33TjoI+E548lqE383EJ8W
QYfqzyvY+K9T5pBJvlmckpZ8zGD05yfXXQJ2WYYKpXLTs7TBw9ep85KVno5mh9TncpgY4Vbc0RJo
Tl0FIS73MlZFq5ypkoysvgkAl+3x0I17eyLO0G8ceYGP/6vVZ8MzEAf3xIyOhbKDE2XluDfc0Ute
p8UDEtiC22ttp3juxTh+6cAkkgUFLNLWJhw8rz6S9epcDlPcR5yTdzvbw4RjkHAVnLKaXkLjzmq/
KKgGgLpAilSprt+AOWeRs4CbzNdjOtJmzkjusbv0Bh58S3QZi65pxMbeAJZ+7haq6VTH+iCx0kXc
sjJMldFRgg8WOWL+0eGa4iWyfA6osau3PUGhwFD2Xk7wcEGGkqXnJTKWsjtUW86tQ7DF/YwT/ERi
ShJNVdHtVbm4YSCZewR7GMI+q+ZaFPPMxtQfDBKtivpgDW17MBKAAUaXOKB+KOyz3ZQX+nop2+yD
FFpc0qPpyCBzVsapOHdEWNZRAO/71so86xb3i3EyqOou/GIcQ2Q98YEsxeSeyK0t8bmdogFyDRGn
ELowFvunEqlwOCOUZFJpye6L16sS6zwAUXFTtq6+q9b8RtcU+MTHfXNbbHGkpFyDxQh29mTbb02q
iRBr6+VulV55sM1UfMK7Z1yWTbOSLzWP4GVMMT7F2gYZwtFLBK/tZtD6hTMBhevS/FiTqnprwCuK
xhRfho0xOSSfYDqVVs9+HfLnndIEPoJ7N3cm6djYX5wJxJk7ni1tZ2zM23gzIKY87XOxT0FIPE+W
DYgjz74W3rRetT39yrDJV6I+Mg4/XD0sR6Jrqm+a2uoAISe/sAiZ/jDl8JFs+AcXgOOIFew6jh/D
tmrdF1cXxD9UJdFnll09GdD7Lv1ebDmeAkHzYgkOD2P0WdB0br1ZvPqJAheBtS/ddal8LVqFznDM
rVOQuu7j6LHlrUEHRBviADFSlTu7TJSS5SNfX+TI3bIUvscEVtITqKcrqxghncqpOU79PNyU/lo/
wa2sWVCaONrSnM4TZ+F7eBsg2ktbPAoSMxeQVBeBm4pjE+juyzAm4KK6+QZ6IbG2NYPbGwN1J4CD
foWu+2y7U32lawn9eCFtbfXn7BxUMZmxspdRITJ7OsyiB2QYN/3Dgs0pHIm5msKphCW3U9CrLp14
KcIkSd9gbQOprgyykkthhsC0qrNJdmhG3AXYp8FJ7YNJ/FGUV/mpIbpuryCzhDYoMfDEvRuW+Vhg
RXHXN3xW7hVJstZ+WuNrI3OGBwcE4YEjppi0Ut+Meks23wgHJ3GxNXqqA548WkjgjCUHJB9y5AHj
rmR2/CizeTp6rjqPOOxvBogbl7qcX4Ki+yfNcnmQ+GpPk9ctB3MNTOTLU3WedSNQayuh/zFM09oI
441+Iooq/Vj60Jq99i3vJHtNr4H9HNew9mrAdNJeq89J02bEUYLu6vTkQryBD7YSjUhmrwA8aoM8
OcW55ac7WIHiiGPBDedtL6/SpDnQt4vvk4nJKyY265QNNdiipiTVWoEqypMCexXwJEgVEo192Qw8
SYWxLgWs3J6CsSnUC7Cr+TQSqEEnqgCqO2Ypl9Vazo4MXjvXts4dzLojzO72mc60vF3qOSAsOAcW
5ATJFYj2nPRkswkOXdYWJjt0IH+HlB2GtaOMNlhHyf2bd+7SFXov2oZDNs9dSHm0ks5MeEOtmiLy
IFuqY47g+oi8K8KovemxIUmamCvpXRAJ/oHUDGffJJTg6eqXoUvMQ5gXa3swm7W4IFHBZOHw1fO6
5S3uKGbnJGSDBzLBLpPlIIaO1FHPGkFQGXlqbXHG9/SsOBEotshhOP8JoC5FGT2LyBFgBBOzLpFa
QjOK/T4+Wlv66ByXZggPz92X0NDIl29CdO3gvEk0g25PFzEj9YqO2cEKjH27CmCoMeaKtYV7MTlB
fCon90M3AWBpuo7yM7XVk6ndBpvObMM4J3iEVNp4/sjhCKgqHIb7BoPU28RB15eG5fEuNzS4bqqv
sMlUesRH4Fwjz7M/1UIWTAtU2g7Ibjv/RyWJdZSx+xIoVZG+QzzqiG7uwgJIciENC7+e97Hu/fpC
Vr0innx8AmJXXJYuUQdB1feRh2FiXwX+8Bm+nPCPSzwNe+W6zL997XpHwrC9h3KGrE6Ua3vEuzxe
z1jaz+Q7L4cU18eLQ9O12E1d6kdtr4n2LpHOyqDP3mw/y26IavaP7LSAJ1PxnUF+NZdUBmTuKhmQ
t5CQ6DII91xVq0kNC0aKlkLwRfqNfdmlgphXotE+BEHCgc0UMAobnzp8XGqgiD2PLNsp+5CU83BH
nrH4MC8OJHl4hndeAt2dWsy7JMHBpWgrnPFLoesOYmwwu2TVcQ0fzI3wvSPIW3zLONXNdtQv3Yfa
nlkwuoXdDHXDmYDp/prFWoZkPcjLFmwsCG3LkCfiB6qL2ghse7exTM+t18efyGZrLnKpzQu/Saxn
ix7ToVgLTSSCSehHuOqVLTJKl5cunsUpz7aUO3B++4zcggbp3UQSWS3zjxBRuwerc9ubZOyoucuc
AJZwZiYDFbsaHSHhSRFADsKq/mUjnXbo2XWVRESYzdeCU7DIWcv565DmcHtaxODFYhGgAJVwusUu
0d01cWFflnGtHnMrKagmgNwRNFaofZti5ihAMRAMnQ9jQWJ9ICWGVsv6NmVld5UnU/VqwoAMwlTM
+Qe9wLyGyKgycVUNNUWA3zb5Ve8PnPbD+kKkLefM/uhmun3rxwLB/WLp+tLOfRbmOZc+geG1HX+o
SSJj6WXHfWUSltySulNDM7cmT5za1pTflgz94Mq8+JYsTeJfUoeJk+W4rKtYMmFEA6LTZugVXY15
t/boFMGffzSS1H0Oymr4atYKHlQdJ7nPHMYZ6cRU9TL2EL7XSvN2x9zIrpIRvRepqM5zSSDZm+u6
5gs3GbadnQXdfrKJKxnTXJHE5vqJHwZiKEEtOQYyIMSF/qFnS0f/vrBPcerYDwoH580CzRh0abWx
dLf8suu0rzirmsyB8CTTpUlOLswmigyS+amGY63DtqmMD7b7/X05MdjdnuS5HPpJ0X7uMZ/C9y00
/1UDM95Uz3wSSwa3DvIS0NdpR3uElIETYM/5qYnt0jxOuODOeUfw2M4WYwFls5YmBKl+zvqHXE0I
JmIzSY6y4pg00zrtH3SuCuvgktdyqHKjTiPdOOWDQ75JcVH6cZqFg/Y7xONEbGXhWtUO/onApbNh
89THY+50UQ/2TrEgpIgmqwU9W+DH1aWc+vKh9fPhqMYKCPMgRy5Iv/RcUgu5EaQoT1nugVGaWwcO
zKgsqp6j26LnxGtHrDwvDmW0fKClkXyiDc8OOjCUexhBpL40vezP9M+BNlV5+Qy/krTwgPDAsITP
f4zrZfjaT+NwYy2g5AUgsewy4Lj3hoYsvx4iHA7B7cTSB33MU5+0MTAFBmaIPBkhHuDsz4JM5+sg
z5NrCVfkELc6P/ngzcghlUvyahlJfuUtOZoGbfs0aDtB4ykEB8v/FzQtdaiA9DYRpKXmQVZqzsOs
L8ibGLKR0ZjEHueUvc//dk6cXY20xp/pCGRZ2GWqY7Io+/lLE3jtYw5B8WuuY1vSonOML4aNLNNr
nPaRrqbB5g6TY5T5hSN3Va2np850uo9tQMOCYB//mT2DuCGDiGjAsgium05QH7RlL1jksTDugJYL
CFw+9Xhsb6qJUhHRkac5arHes0NwpNSVAxPpDc/BUIUzzdkiJHoCDSPw0aSPbOJPQIVhQkyOI8DV
T6osMj8sBxSAdLAYWZ3GRevToSdtrHW4ES3hKjvRmSU3E64qNjbkuc7S9fE9CgvWXZrB1W2GuhX0
N1EZAekTH4KhjkvCQ+mr7gChDV9X7jcN0GqZIeFZS3pGIOY9O23FIOiF+lzag/gmnDQHcJfYtCGX
ienBHFA9DmThVruSnTn+DIJTFs4YTB6estl0Krla3THyCA5/TFODIS8DRiBMam5CPXJydOhBfuaR
zj2H4HfbR36lA6s60aOangw/y08mAodbhwODB45HyeucGLgsC/F1Cvj+YfFk+1gEftqfM48sTDY7
UxU1mlw5JNNIkCkIVqC9gdFQmQ3I6UBhBEl+aNzYbsKVPuKncllt6qxG2f0Fevz0nqWoFZHfgXm+
EMuYnzpwvd1VwvNRhRNHHC9pydAuOL26AapOhJnXFAcCqJh1iyX5xOkUl1Na9lLfTr2/UHSkyUo6
QLzmh+8H1yMCtDdFHKu9b2LNdC+UwxBu8+35hno+tje+VXEwv/TFYROzeGyyiavYA3hjvudF+KXB
Mn0snYC28ASC9WEgh5mjqDgfDsTEAO1mATgE6zxfmV6cEG7UqPs6I3iWIN5h3lPUswKBt70y6Tib
RzsnmkWYfsc1QPf7oZdx470UZNRkbCFTQROVvvrWoeImzVU5HJs6ZTPUVZXwQ2whorxN4S8c26Ft
LkxD4aJsDPM8rCn3YgNaQmG1fZrcsuudAwn1iEvStWBunwiYvi09wRyZEUhCHyFumETM1nCe2VKa
xzIn9xj+c3rfMb5v2xnW/4Q4fz+knj4ZCQBqNVNTh1WzcpE2cPFwCQu4XyJZ13Raa8OPjfNSmUQp
NA0DztaEhYSa+K6jDa9pigjqpdg26ZIeU45rrjgwXQmxcQpmklqSpMWJaYm8eRjbx1mRLxcR2BXc
akUCA9dBnGKCpcjyJe8mmrqm40Sk9844pnDvOKQy7WxLeY9k9hHQ0BvkOSVl430pWVCokkkuP6lk
us5JBdRXHIWyZA0ghqPaRf1H8ZCfgjl3TmM+e1gmPYaK5oQ2VD4nHxPmIWdnpsv05JqDoG7sWKQ8
30Hf6CzlA4WWgWPPTxi8Qx5wRpkqHwf0JEsWTKpDm2ToYrxdWj3sJpW68y7te2T8+Wx9oEd1O1ou
BUttWjtRszYYxowEWs3GeRyn/kxrgk/jpQ4hSLTGjdNMXDmRw1Izxxt13zNVDZ6b/EWo9l5HiS/D
Nzetu4VQBKnTpib7RafjFe46lQDUMdKN9ONKMLFDs1IMpL2x7KBXbsCi1L3JM799rR3Q6X8ReLxX
75gCNQ0KOcwbHALL90q5gpsUjwKNSjxuvpSCYL+xN7KXQnPeki7ZOu3iLnUvlQ1GsmzHY1vVHkbK
2RZZqIfeepAQLBDhjNOnCajy3y7Qe83Z9v4QW4I+sD0Hxfw7JV/WUEUPpdmeWo64oGYykHo6MCe/
1EjJ6an9ReD5zsiGCBIJzKZYJ8HR9xFObaKeX+6I0Q3+oIexPxkrL7tzrZGVgk8m/D1bRfeeQ4L8
nv1RRAQj3Qmf04ZdMcrlCtB5Mez/fHu+o6J+lxA5JtJpTFJIwy24w7+/m2qUTcexMTR0m5P+nUII
ykNDP/fcspWHeE1760qroPmUgdql+zcc+4nA+p62ZL4bYz+9d9bYfCE8mtLGmTtmF+LR3GcyMNRF
t6SzIt8Ve2w40welG+rjEWqwRF1RlhMLnzJdhHZS2odYE1Int9n8+0f8/+2Yu86+dk3fvA3vLXO/
uez+N/rqMNnVOO1+88dZm/Hj/+6q+/c+Q3X6w5733YP3/d//cNQZSLDw1JmbLBgJMjAsHunpu6UO
35yJ6WpzxtHzdBwGy09HnZT/xvzCVMMYwvaG5+q/HHWGZf6bgzMNtwTZRzg0/meWuu+euf8esa5w
XBxJLp4kGwdYgED79xGL/Ro0QLoCuSatte2zY90x8bVIbSyOK89wn2O+awrE1TIcXKZW1AZDX7fJ
fhbLMKt7OdbNSi9cg40x96039VX+l2kv2KaNX98lfG6UwSIQjqCAcb1375LAO7ydYjTe1jZ2cqqQ
ckZqunNghvj0BRwLKSmIV5oX9okNqDYeWrzJxkND82HSV8JBXUX6TjPkTJDBNObu8BoXRc0nDAA4
8VMdAQ/b5DksK784NRtRXC8w6WVL16/S/RZHpoKui1iDSPULFxzo/J1AbMK/9/SwvZEO+1fXPa/2
VFjzXc5EzBoA0FYprsyyBQAjgXLUuH3X9G77CsMp5edgcJDAjPaCQuzVSeya30xsQMNf5elU8tkK
whh4Vcq4hZdDJEG2z84mOEw/JR6SibAcM6d9Ve1obn8/pBb/mv5+zF37cSnw2lM/Mcc4HRew6dm3
g2uyi16ldyIgj2Y6GOyNKFXbLsuC8VxLeDP50SPbs6eFFWtoycne6+Ztkelh6TMEzHWDa+9yIjq7
IQqUsf0dR1XbB91gzgyW4cdbdsEk87GBAHFzOJHgBCNKlqAZJTEc258RIpzwTTu7OZ++cMftrf/8
Q+Fm2zUDervdHHLg7PaV6EU+sFymzngYXcvkQ0kEZNvfE1THC09e7BbXuDsHflTljF9+Hw8iF8b9
cbtoaTt8lxumU1w3bbtd4V/mgQ8/RuivFsd3yzW2JtbAgCwYB2scj/T297+sTmXNuCOXML2ZBzVs
4Yp2vxrVvpi12dvhWOpiaS7+/JK/C0B5OniaMQy5jsuBeoDf4/eXLPxydGevzG7h8KHY2ymLXl+1
x2pBnMR+JaGpzQ9LXpDTQXwv/dxnj1Nrrtef38Z3P95/P7L4OxDABJuWlrpdCOe99rdXU7sowrj3
jj+bvLJI1oVXSclMIqpKcezDl6XrDAYCuZ30EIlZGgAlXE4Zu0PrLkBoySVLZjXw406ajfyAiAOY
5geQLikDrv3x0BoLsbBDhM816FqYb8SQZfvM6bfBaKSq5RoHPC9meSgIloVeXjMbusmxRkjEz6FE
EXz58+d/dxvQqQZMzkCQOVdxffM9kbXjQJvuSlZ+QKqDMqrQfrlt8UkeS+dQrkUrbuCldMUXglfy
9TmRbkwb5M/vQf42a0rfxU+Bt4F7IFzfd97jEm2ZlO4ymBTZJLHW8GZjDovzaK1z0i84Iks50Tu6
EFq8T6YsR/t/RJ6BKi+x1+BZxFrBAMAt9/tIpHIrRrKrzCvDXrbB//MZwJmrGQhzWllc9Sb2V0Zi
MhDNXnEchibhb/jS9zWix6mU42Omxsvt8pbkO020N7gkFuvGe5SqWmJCVNehUBgP8JhlR2Z6uQ3P
Zqp99y4ryOFyQovI+B7NhG3m1XVimdsgBV9Wsl78+Ra921BI0w8YIeShS4kB5V8gLsmwEHjXoPrY
QXVfGKi0vxj/x8p2Ooa7Y2glpsPPp7Zp6pXB/3Nkk5q+PcN/fj/vhgxGA24Xh0wYzxGi/cs9a6w2
mCThos+irGI+tDWQuTztGrglvJ1VJP32MHmEB9mhkRN98bc34Dm/D1rIA07AtEm7CYGHYNj+PmpA
BrKX8YzsadI9AaChT6+Fl/aWZeY7YWXbpPbzO78ztqHkmajPmc0EGkA7dBBzcJWU9C3eq+wqJA6X
yYriAWQ98i/+UEzNVsdsKuN2eKL1qzrvM8fLjW7oUzieNanPPyecnz84SeRQ1X5kwPO7OQfcpqbZ
trc7kHX9yBfUS9vc/nNA54H2+O7nDGUv1rbgudpO+CxLlm2T2GaK5Q9lGWj+pYUKgMHGBlzyh0FW
E9nJNImFhp/78eFbpbZr4Kja5gvKx4azttrBlBzsrIlTGTp9Mk7mMvIsb/vxOXM2jWWPjXUbNz9G
GIbM7Xf+fGc/3+efR9H7J45ZR5JIj/nDsxlI/zKMxtjbNiHT+jx2VWtN57l01vkTQkXJEmuQksds
lAR6KxOKsver/liWrdkRVmrDXb9N59nOCMK2VE7ky1/e27ZH/2Vhki4VLxt4y8PswV7+fcULydrz
i1oan3A7mHm+C5RjNbCgkopwnFMnC7TXAGZGCsBmWhJZhkFR+2SQm8GSoDxkQwmbhRay555kQLl4
bdC4a59MjDD6/s9v9t0qQugHW2hYEJj6bYxV3rvFHGIQsdRyTr9Oid0y+ZQeYHymhQHYFA1+UtZ5
GGJNNLEdUjbnZLyRyjAwjv78Pt5NCz4oaSK3IIOwS8Gh9H4l8ftaJJZjZLceFkpVAGWiPUxmFTkH
3NAYGg5fRmX5SL+yIRZ/mSW/u1Z+uWe8Pg0FXzhyuxxM49v7+6WOajs3rYU7yVsf88YY7B20Nfmb
6ZdSnEnCTJFQBSy5+c7JW23fNu06xf+MQ5w3bxA6mn4+NROmkGEXIIHbVsLCGsj105bmZ3Rb8zOx
FGrs913s1HxJ0rzL3wj22yrJUfE0PTVskta3IIt971OF35yfd6u0IPliCJIGoTRNX/eUWsQt72PT
/F7gegDY7v207uzbYPbibu8NuESIYM7AP1w7hpWIT3Y2msvNaMKHumFL9X2HsmTx9DTm3vZZbb9h
vNHMI5SR0J+aXx8kaHaRE7Qu0VN1IrZhjOqwsfNzswF1TjYRaIxpP9OogGKr4xesWdYHDcizXs8v
niKrnTz7GOrO2xgrr7gmpj5DG8Xky3tqERLre+Re2uN4acKWdTbiFaFTDwWMj4w6yCZfRA1lmb8V
bpbbT8JJXIiCxlYN7Do6euITIA66wX9Zob5XTr+NBR8rs8PEQlmDUes9hzhetLUFSC8fXM5mzeve
G7Rx6cpBtq+G4oOb5xXrTkHP28q395IIOmTxwTeceXJDu62JYT/YCdGHFaIixdUyU78rn5hM7eay
a/0qPmJVVvGz1XWVa0auwcnrvVtzZsh2ER4Bv5T0W8Hjb24LSOS2hA8hieecmIdi2xCSt4W7cc7K
aEUoI86m7dbcSq8jxZI8d5eTuC5stkHySthww71EU+oPTxwmDdm1XGru65+f4PeNOQpACjLPlpKm
AcEI74oxNU70TeldEgaR8c4xMqGZiDqzTSeaxkWRMVdb9HD/Ynp/vxLQmxOs0PA6WA3YkLy/W2Ph
JysmiOEGwloLOEtj4ndZMyl2BMBLIj/zZ5w5KK1o3jYjl9aXEBHOTbNsD5UIpplL200Yav4yt37f
fP06kIQJ2GNbojAl+VCA35WFZQ5mR+ocC5tfV6xEY+uxi+Y8aSYHLULwnKlPZTdtG3QUVs62r6b7
wCizOEdJ9j837XmfbFvulcxlNphzrsghPy71SGbOQdokVf+NoPudqfLb+2aTt1XV/rahoWx8976z
sW+GdvYR6gshF7TzskKBs0n2kB5FTCNbMZQt+VawmIlqRj9sx1IUX0tC1okSNkkgcKqzX4hU4Glb
/Rbbjx8DCXiNyRjLCVlbTEVqdedyAkNAEj4kXoaEXGu5rNz0e5doHSB20PeY+s76y5h5VxPTxt12
jWxf6XH9H1pSAYJ5akSDkPbSWti7F05DgyKsdDnyWtIwS/oEtc8DT530vXfQWWLrbfy/XW5AsL9X
DN/Hhgm3gdnCgdvzviRd+op9tp03xzIJ1PzmNIM7fUyrBGMo1aIt6PFyduQMis5yNSKpczC/DOau
yTJQbledzd6/uPCHOiUDKw5QciI1zMZ5FEc1D63+VicLB/aMwyKxpzvd1WsV3/YiRYp1qN2pMdSX
BTM1sR5jaky+utLViKkqQhhKHRs6HCUqYFQpWVjGR7sgKBDvnbSNcev5p4Sg7SryZ1fj0tC6H93T
WDExi51FRLGPPTxrl845rtKqYxujHieI2XmcTX9e7/GsBvYYxmsL0HPfe4LA7L1BhgFmfMuo5tQ9
N+PU4iyVc0K38eTiyVvUtZ3W/WRdYq1Pp5GHuWRKjqw497UmM+5Hn6ZA5MNjN5tE96HECTz4vFy6
nsWIOLqKP2MrX9Bh9KeBho8A6EyvqjfqeJBHf5pSOUUtK3RJtlRpdNugaDBamHuikLdek5kl20hx
UZAzUth1DHz382Vk6277mqXG7R/syFpreKIJdIN+c0CiOs4prq+0xJLqS6tLs0ON4d3w960x9/xq
IwlypoWpCCxpnNCouzhUEd+VhQ7pvvTilZhGmyTf/3yBIkCPi6kl6O0CWZ/DJQiVsoA/Hp0BRZqF
3QB/T4y5c1xG3gshbdvUsUxYAuQxt1oKmJ0pCdJdLnhwK2M4ZBYvte5XQzq2f9AWLtsh0lXq8Wkr
S2z1ouiCrYmolT0YD9onTrcLf7bnvKCc6AA2PzqGegjQgB8IonA5MS0cU7BR7lOSq5Dr00/hBZKB
S3bHm+4b+1AbrUW+cIW1o852fKy2NQ4o/kwYginPdTpEg85SDqDcvGuNk1wKA59xltH0vmFMsQsL
3Q5ZoeIWahaQqFrSdDRxA9qc6kdcFA6nIz0ZsYPe1hxa/wQhZWvHlgwhgwA0MQhMBq5CS3YP03AB
Id6sJT2/HSINNx0RDytBYrbkMF2H1VyxnIdNb3gqPzpmz+q8L8jPJSNDedPAoSQVX2BYrNguzUei
C7XjIQV0U6OcD4SDGWZ/5OFZctw/RC2A/kEc3o3LAS9RO3FUHg8OR2sY1pClHHyqqdrE3gEZFy2t
mw4JBVXTmv2W2Bu74gVdQO+Yu6prXLvdmUEsPGNLc8dmXnpy3T6HpWX10opsWrOd1yEmtqPGFVsf
70dPNyEaZ25O1JJlbZwYoF554+GsiodrNQJ2rMJq6X3TwB8R++IFH7YULyt+qvZLktua/SIia8Gr
99se9IFrQdEV/fhnYsadb+zqMuaUPYqFdkkvtxq2VjbuW+mUwTkzlYhXUhmxQOFsyiZvxixOsCmb
Enuofb5Ufrp9LN/pFdFjKI8zn8GJ7BPRZjlV6VRdpCYd9YUHuu997zM2NcXxstKubIDeoZJM7Qvs
YyNuqKXHTIWzXZGMyVbXUFLgJcXBBzl8jZH36nBkJVdyX/bokB9h8SJOvizqvErS6x+XTMCPIsLI
VCyBISO5qrK9pFMqnhbQN6UbYpaKWxzSVTtxdxp7HPH8ZpnNp6gGilu0iX6gXX9PmItdISeFLO/j
hUpyikzdc2JX3DDlIGNAE9m1dXD4D8LOszduJOvCv4gAWcxfu1vJcpI8lsMXYrw7ZiaLOfz697nN
8r47WsCDAcaQ1M1Q4dYN55zr1joFfdW4bD8LsYUVKiNgRbiExYVcbp8GF7Ta5ZfODHW+eOsBn0nc
O6r4lXAMa5AKwQvNDUGcQTxLymmk2qJygKEqyKrlr0B3IIpOuo5buBX14o/7GWqWDFIQaJgJFMpV
vibn1hnG0Tt7O8S29Q74Wzflt8jukKCG2kgUR4/zUHMy5Dmp8eStQw8s9Ob7Pk55EFVXcpsytryC
NYPPlwAwr4qqolGhTZthkOfRMNT+eVYBEdv3MJ86230AzGP71U3ltXjklz0Z7b4/lWsdwoPK2mtt
pWx3qICXLJ6KxOfoaogfTsgTtGF/1oOF6u97WFGjDt7VFNrYQk0Vkuv5kRWbTvPvpNkkNUeY2NKi
qNwSWYGz2gEgncA0kwa4lHifzCfekJJnj6Odf9JjC7aEiHxvq+lVzU4sCG2++3PH/6Oqpthw0RFE
ik/aoh8yq6Bw3Kyh98m2tAlJHIcGw6edotD4YBFc8hwlPOYBfCeSRwp4s/Y7WyNA4NSDe1Iusuw2
scLWwkbYAJslHsy2TJ64bpqc5yCjInuy0BE1opuxTWp+6aPIyr7PYVjI1+vV4SOgCHv2fw1eN/i+
kV5hSEqNq+KfY/wyPjG248jnf63mPQ+r95GX8PG0tvo+uUXMLh/C2zR2cxe9R8QBCvpju1ukivNC
cshzpXvvWq0ft0EDGrsj/1YzVYVVNt3IMwO24nY9RpuBWhXsVAVoRolpM0UrFD8k7bMnwc4+T9VW
N8lz7Oie16rn8prCaCgOpEBSOg530muHCaGXCQNAqQp41Mmi1sDz2jbT1FxsXcNDQnAjzxlwJ9O0
Q1jRl53ry7Kqnt/FZPy43QQ7lEdxWmfn89XYMgCu5ihoLrnTDVw/3FXLhXPqJgxYvYbzVNIHSgHD
/IOFr3VyLr10CNUN9dG0B14SzJE/vMVz8zqgZHNhMwd+ijxl9T5cqgzaRBElebTeJI2gXfJTR5S4
Wrd9PYl7MooYFRAmCIxO8Uw1X+3WaSb/Edl3WzXTefQePeVk0c9jjJWCF85C40yfgr5qqP97XVv5
F7QbJIj0Pdrs4cH4FX3G7pC6koQfoD/xdcqQ8u78lsZkMiB1SLdnqp8wP/8/okljp8DbGOO855/D
RPa6S9ryTtNsfJnvR7XGTfh+V2NLKsQblVR5oQlfi6ZUgHgGJ8ikvOoc/hZtwAeO6TRrqKpNhzsy
l5aUCym0dfgc5n3A0cujxyis4rikZEZ4V6DuJZ/ULihSCoq0R+1uwddTF10Q/Ay2U7C1TTQ8MIgU
j8DtDZ6zvuPM81skEdrOHbfgg9+xgqu7KnS6DQIxCZBhv5BgEfdh0q0K7jKXHgDZk2Xttr3/iXsD
i/4NKhJeOcGGj2yuucyZ+E5LuYEXudv1LNXMdJrpcw05fEeRBpx2uun9kymZI2uwUVe2mmXj6wPA
JutTvwEBBA9Mx2rx37ZZyrf58aphN8sgakQtmR6ws8zQY0IfQnFMkf3lYS28RtKQ8Or42lHY9rN1
ZwZMXTiGY8FPKX1Rebp5Smq1oJdQRaVz2eZmxls0BWfU/3385tTKRz3c7A6bCcJ9FcnYF/jsHthB
d6KjMiHeHlDzN9XWtoukbtcD+OeBnN1ruF/X0ceagjVwGl7V+JBWnkupug472gC/h1spi32o6N2Y
36HoGG8JVHFwPP2581HLgSmNFAg3gtAqi4Pat0TQfrznPFK+BZJaAUbTZeVJNYOrk7sGIS0+Weq5
YEpsOuJyseEAJUx7ebUyxzWPGjEK+TJwmGsJBObjBlVPe4CKOGcXD9kdUnee39pUVnha6D4+k6C7
SDAQW+HL1JvnM1FFMFOIyO8G7VzD/hqzDrb0iAdMmkBVY8lAmEkZNwjOxR1NbZGBRzEoHHh1uwpy
Flfjr7LawYjLQETrorl0PPVXDMKxSiK4vWwuqrZUBs4GRMBRSCKitmaZE3I3bOo7r16Iie+mA7HR
ZGXQ/VCoIvNaZgDUtFoa3MbWy0jVWSBfmznWeQTzkQW2sdiKgAbG8xtqHUkwPeZZI8PO2qUCdtOT
Y9o8vkdQ8iPHP+M91mKoeHL7qBZFEYmw6ZHcNgJyzzGCgiwSlISksB9s1rgQA06bDhG64PifGu89
mqOKUcnassFgxf4uVfpWIyVA8NLSLg0rVuGg1Xf4YH71FmfLYuMFhIwstehIswRWLxGkwUgcEA6P
9t5MhV+0Eq8VGxJAdKhWa7HxyjbdtKkCHbHVnFf0N7xpmqiCC1z2ixiSOVyRuH9rVsBhHjHJ8jVj
m700k523FPXKEFEVdwq8ZQRz/O962krnMUo2earZoe0GFuBYnumB+zChGLhzJgFU+bxxDRRxZPsZ
c42CiVS6id0kII4zyBnhedi0RIXusc5cENXdj+QAX2xzL+GjgWJUGvCdfdMA9sAypdMV3EL5dbA+
ma1oTFIwNXKeml/uOB4sngBgJ+mXLum4tQHPmLwLjHWxCovug1QEpQKBDz96Syz2bYuWjWlxdOVh
f1C6m/nbBMGOR9/cXQ4qDmoxxl5ez7LcdpQY4JEydnyyzxMcgD/QWZUtmbpZwvIpR0csKCmKPKr/
cNtpHd1TMYeSGDiysGaOzXg3+zwyDul+hQYs0a6r/N/mpz4daJb6ZOZ4O4pkJsvUBquUBikgRGvw
oWt3rfwv7ZFs2lAB4omW1hPjl8Jm4dmBFcqRyyodWcHtcdsmWUtetkJjjTf5VSax0FIcL9ZxAA9O
IeZOtxn4kKcsT2WL1WElhnHoJytST77HpgqqN57tJdv2eZ+6WM1vyHQoRpd2a7LwBnQDKPcoyDq6
+VhE3e70f7bk5Xk0pSb5Z/VRjcSdbhL5pPmejRbf6j8aWEjIA+NdEsgIVMNBQoxXapTXk0kkzK72
FwO8AHRD2ufGXMSzazzYs8MhNdvvwmjdEEXo+njll2YF0qIUA/tmJTjml2ZygtT2uMqWxxmtUgg0
5728t9dFqtumVNqFScALkUKXl4UYgPoN4czxDoFF7X5EJLCVgm9Zh/LUNdJdu7OfOHhLamQOYnGt
ddHdSN7n3vL2mYoteHeomh/R+cjqsDyFK3OBkhYcKXJJvNnixbec4iG7+gLf262SJ2STBASQuItO
wqelGye/fjf7Uxpndxjljl/O0SDF5dGrbQbf9rKZe1RBa235R7WBaPY+FaDpZdLoH8HfNJsH87Xm
OdFWhrpE2rQwniH0y0tmNVkF9KvaAu3z21GCovqdewx1p6OZW5nNboY6O4rb+TxtkvnNqoiZjQ63
CiaE5GsXQNn8bfAWwCbqQAY5xHH8CaVAuc8QLpSkeg4Y1hiEbIneByuVVWWGe05iwUHkcF2pj4d2
KMCapW6KHyWVbBun4kDzpJKug91jeQO+r+tAnLHPodv2sf9Y4N/sL3ZVydMguNcxcZk9CybJn9Ax
y+9KkiPcpY7QFqfWDe5vf3GTwOMHJ6mhl97T81ZAIvhXVRc809Z6Hz2g9dc1O6dK8nr+Hi+Of6fC
mPLK2dTwBYnJVTZtKRwjpNXCqi0/KuDktA9YxMmiQGh2wn7caiSpya3A9088GrteRsXv7YjH+PWE
/Tjy9HaC6AnNW469Bt1RAHoZvh+fDOQsJgM5LSP3bzEsoA5+4V+OS7d9bstDDTvUeL54xR9akSWQ
kD5voCE9wJCRvZ0iirMPX+YZus3OxqAWUdw2K3KE4ZOZk7ayZEaX0nMZXoeuGFySUFaCiHAkV9x8
NDEyGYC8bG/ZNt2e3Gx1KRNXlHkyMgN22nntQwW2Muf9jilrNScDsBBqc/zzC9jTUBR7icIdQM/n
JAV5APRg20o2nEE8TIpO2hCstJZfIugnvl2bcof900Rmi8dsDnAL3p7m632T0iHutjw+qfdp4nsH
XC3I0rprPk6TILjvU+CIXBmyrnhleP0LP3kHQqKh9samQ0/W57XmKbBkTV/XOcVemVgEOer9Baio
GEjstwA4zHihkyff6qE88EGnrDV0qtUbcVmfAKZUTAWDFaXxeHMACItjzvcsV3n3BRGhihmZOAQZ
fDOFxogkfedH5LNmH4BoHJ2AfnGswf/rdIKsjgKK1PXvPIUDXdwC16ixFeSHKobAzHBWdgLEqQ/E
y8yhynjClO7wtPCgbeq7nxxq6W3dn1go4oGXFOdkco8pMEtygjTMCJUHtOnXnFEZhUSukE/C7z9s
LIyeDitkdrixHAYRZZUtxekvuyKKAGlzgKbMTy4R71jBFpn8IrkLQQfDke2qivDjK36oPNh/LnZd
FL2I45X3Bstj7JwBPhE1yNLyllXMvrFKnORX+EwxQD16+AXjTcpcFsfxLGVfignvMsRh3PFirFq5
0K5VfzuONyQOBCITBXnC3cOSJDomsSH/mN9Ff/uJTP/CgTbNthhpAEwLn8wLhBnCJ3OaZgYwdrV1
xNxKnvawqA1VDNa1qqkEc+Rtg9SUzZaR+loWflg03Mz9Y2L3clxnvuqZzPm4nT52B1gmOU1VEYqv
MkZoNWNGj1PAr4qOaTDzRrawF9vB+uaTxrlxjLNwXAXhLXkFcygYGxAcQ12M1D3jt3A5wwp69+LX
XGwae7Gj5oDfxbvBTASxkj3dxdeTHYECPuLoTMzgYfQNMGrC5KceWr4BWNybEdyJjPtxWBW6H/ha
hyQj+9Fz5i3N7wL8rHT63MMc51r5gR91jgEkmbfwBYPgBDsudg9qDIfcvmt3ry8OnZG36GwtVzNh
oHNhnrp8cIEMxTMbTJmZ5uLA5tpjM7f2J4VwwFjcT/BkGdQYyCQjbdaFuSbaO4K1AmkVdWwlnHim
BoKeuO3hATSr3CKZXnyKlJl+mKFUt/Ej6ifWOH0yhljRy3N/WY9hi0i88Fa+P3QjiJQMHIt7B4Bz
qxCqPLBuFrwpMZq2X/LJ8phJc5Ca9WCOG3POxJUSO1Zbi6Ad2zqUY6YMC0fZ77MpjnL9YDV1SMp4
g8zsPIHAE0NvjGa6IaTKEb1oWb3GqJEUFucdsK3sPAM3NmFL5vRy6BgMH90q5MQ+1oGxr8YX75Y+
5MoIHAqSL+7qBPcDaIAsnyVLI668HahDxiEl02rwzFtaB8MtSdq2Hz//cg/7afD4uvGJw+PEM6MS
TZ6ArRe7dzml2mbJ3O5NYmWDZ5M/zGqm167jie7frEikCh6NyxpEqwzVfKw0EywYr4rOIA3fA0Ao
r5fnUgw7T1OLFszFQFnX40ytMuWX74xhqKLF18kNmb5+/gplUfIdxuOyDTD72EY05KUF+Q1uf5Ig
yjnXC3Nn3DxzpGRLHqdAgeCr0rxUdQvwrG85+ncUFk5tP9UIVtMVJ9bppx7wr+Npuu3Cw6IxM47i
tAfZ2UrajdzgaawRk29s2ANB528p5ESUhK311CPqHdHWtnKKwMms0+5XROTxKSLzD2r+VMN2LoqX
sm5ne6ZyogW7371PYM9GUovxiGpok9TlYQFcH1Wh2ppQuyQVOFoIh5SUL/foX/U0jhGCfV69qz7+
F2g0NN+G26Gotaopf2V2EyxI4VBJQ8DuhhQQhOXqrC3HFcmqPAvG6c+kbCPU8s77sGdeeIMAxeTO
t12cIULwCYQl8Tl1V4eaRXc3L0sKgZekCbSCC+1yE8/7C35jleSfBkLYInqblUjxg0Mc6hZxehIr
rfNXwKmcF+eyBM+bsM+jMClR+yJ9gIiKqxeaE8Kx7kd9aRDZ9b4PK/It2VmXxQaCIMytAC1YF9zR
8G/yWLN6Axh9gSqpWyp/5QOy930+/YVuZmRFb/sRTsh2a00ALZwHCyldS99HM6jD/LRtSe+WaG76
dhO965EM8b63aBPW0x+VnrrAOtGQskU9KiuddnpwyVIGLSl2KJ3LFwVYQP2xSk6TWoHlZfhv6D4N
/Uvpkty+zfo0y/zTnFKPv92uTArL6xeE3iblBf3H2HbH+mkdSXjOH6IN/dT0QiAKknzcwPY4lO4t
dx9Pa5lGrfuUDR2IpnF36+JnsEBfeDL1CUThbIuenMHizSwRn9l779n47haSXoVUPBAzoTRZA54j
jT9QweRkmPsiodoypNb4gLKkvVDRIZEb/rsKUKp1LuhOiSyenzkFwBiUWjJ2MA5ZCtapQa4P23KA
nfpFcEVRi8RBisJ7UoRvR9R/KPE6E9YDTlQkMJegRQzlxdUICFCVTYFt3jMlcrQtyKTNz6s7znws
G+kc+EG7NaJNX6oOmVTrjKhnASpnTVTX6xtUfBCPvYTlpOw/rEQNnQMbPEwImyMnSoeHuo284huc
0h3ZAmfKJEyKJ18H7/d16Mo/DxBOAYuRJ+HWubxR0YbUltHELn4enyVcomxx3yfOjpyDnF3dHZBj
ghqyfg7DuXQ7ItJAahShPckReRW1dssUPKQpvIvks496SFHdNQ38yuohCQF5kAHE3SCtkaBXvSJI
Nutv2RFzbv3m1I9zrySPpbeQIT7lLgzkDRy2K9+pm7IP1KXHYe6m84iXwi+DIGWtlUOsh2+Zs0hR
Zs66mi+vBVnqbz1H//gtytKwKW7BZfHjpWincn6P9KS0mGrroG4/wK8mDWRHekVBGx03RQcThXLV
Qlk4i4Pone1VWF/HpYqJQsNAVRXnCUGf4RuJLnmQsaRzoE/YuEtmpz38D9upOJOhLXf5ekaZzg7u
et6JNNk+9yk2gxYqK4jbJMsEcRVXbqnCm7rI1nq59DursruB9+dr+119MI1WKPTcbWCJIUdEUAdm
wS6aqFS3Sudj9+jWIrKwAHRI/u3DRbPVyd3G0L1tyTaNP6quqNr7tYHG8lRR5Bi+gaWSnHtCzYWH
rNCvx/7g3STIuxGua7BzbThJitqcLPCj4WEgMwCEx7/ZYGC1qAVQQn8k+paQqKibigmYKH+jsnQw
69SWXHOYKZK5z4Brm/LPYfEJwC6UL2WVJ90KNmwBOQActEdsBTG+ruBtT0AjyHVe9EDR1DnNeyQb
BYL7WPf3VOFo7nhheLPkO1rwG73C09apuW7s0HXzZSmDMOlvUWO0VHoih18O2U3cJgKYzCx8JoVS
NYLGfzYbwCb82y0gPYKUV40A1Y2NlS//JAvIRMBgKFj+FwdRc+tnCI2B+3vIJs/DHeUaEGZIy0tp
E4b8kOfM7Ua3sS9WgPIdjsgygozM0XydwLauXZSj2dqHNY8RJY2F/ECCbNp/tuKEFhf3Bz+UIkOm
ZtIOw3kcw8waz3YNV1/fAq3YbOfWjrX8lEAIU7DXZ3S7FoQYg2193n16jm6XVJFYKE9FxQ1+zjac
Q0pSsQOu6lRSImuSU0qeRcZDAVHhPFQ19WN0AWRCzADb5Du7f3UxpVOUBRGlwI6gdsanpwF4Joy9
TMrjpykYfDrq1lRUOJcB74hZ0BVyOKgF1K3kBNFSZV6Oa6DqgV0akF7B1kpUHhXvJ3eNI1H9oZvE
R9wcQq5LqRJMNbQ8eaS4j70R6UFSm+nPGKQDPllESq34GXI4cAfP0Un1HBY4+z+7nDL5cl8OtJhD
gcUhwrF/IHaRZAPpH/yK5DLNNETYHjfq+um/ltmhk/z7NeU9rEs8jgA2bgo/qSPom/kOMv55sAow
5J/mqsk2VKmplTMpJThsJrHAT2i/iLMUfOU0telqn0RRGoQPsFUkAdHD8+P4SUJbAtcV4TieHldr
BmKT7SCQPBq0WS5l/tFb8/XpSOMUqD1hXEa9ioufRPC+PhTA8XB7vbWSmqxHhgVttBmhUXoW2LWe
6JVuPNzElhlC0i3k9PaXKudS6I7S2+WC7NVqhZegWlrlXtAu4lCsKBF0jFEYZR92cFnrG0+Ncni1
kYXcmQ2eg9MZk5In8dkvKLtjudxN8PvGWdd2I6ZVNW6tPi7J4nLfdgb3rU65T73pDufoWr/20DMk
9jABj3KTJbukKe0S8IGPnDGntcQQC3XfTaKtqFi+Uw5qsv4CulWYuf1Srvt4qQL0gpz7BY6oFH68
DTePwjAqe7BXehSznmwwNPtLT89hgFcgQMv1KVgKCd+MtU6twOG4OZhb06TljVzViKmnhVkb+Ben
qihC3o1tTLkERoPEN2EVSXyspwlZ56eW5UO7gLDDr/AOf6moq5nLbss0cIl2U9RjaW5DeaRG0Yi/
TA417ssEpZjSADpq/vojmbYCVfh0Rl+KZn1I7m84rkfyEMAu6YQTHUZ4Ax/5DIbQ80t52nZYKOqV
0SQprJHsEb9Twaj3DUz0OuvPKHaI92PSkFlOQ4n53Lc1yjXU+wXkSGKWyxqWKckpWSw0Tci9JwfK
W/9ybN/KVwUhhwkCOZLp2XPqrhV3SN/i9xlmyVDEUogrNizXQ9XDE3+xUZFnINbrGCEBr/iqRvJg
fCiHWYLj1SXA+lHRO5xHNdWrMgFqSrJkqGV60UaxWCrHJApIhw/qEI/3x9CrjYvrTslU9qCVo/rk
gmpCrqSdY/zeOxuE1fQw7qsETWW+iHmuFvJK222dQ6JB2exKDEb6RY4s/2BOEee3+wNHz5S8DcqA
RLcG4mi5N0vajhtEiaHJIQWMqEX+2OIpq/zTsZAOD0Uf71nUkTfc7jQ/kC1xna0x9tbSuwB8nK2W
hqJWlT9TsJp5C5OEJDwmG7EWi/wuPzh7dV8W61MEbQgBN29KNxc1wiPLeyQvprRI0CObM+oMb7q0
kD0YILEuuTosDGbZGJAEOZzpoT5+96u6Du+7Kx9jk0BCcFTm0AIJ/s11+yZXJ1UMPJPGz91fELdV
5Tswq0zBmRI1h/+tzhYG2Q8W8ZtbeCgliktqYb9yKMmWXijs8TpAjZk1M8ZO4clyG6K9Xp+Mzctm
l/WoMGzMj0nydGMp9sj3WFNBgBwsr1aDZ33obF5R1qtw79H+4xGqFYg4Zs93JHUbA0oqui8gjcUK
L+L0UNIYe6qOd3muuWq5etx8nivcSlSFsBsm/u61ViEpFdpIlS/L5FA/f0ZBVPNNs52O+SyCLsWy
Wr4F2PVmDzs7/SsJMy9NADjbE0BSJJ0r6gSlT8vY+aFNaMgQn00eCmRQRZ96Cw4ZLYpPlp1ufXyP
Vt+GH4anOvgNQvlVVjw3abZF5QW0VK3Lt7FjETmliOcQF7dFgDbQaaWI0+TgFLx1Lpo7l6wuItF5
7Ydzd+ZARKj9ZtzIfrgsciBYeAxQJtzuXUBHGzEFaNdyVzcfFf/46yS8py2yC9hNALUXftnTYEt9
IJHv+9sJ4HtvvcRNDLSMo7bLZ0KmslfjNxAnq36aXdhwSMj2WM4RttxWu8sFcO7cSDzWll5wBsRA
e/HbMtp0lz74HLdDcQoFj/BmyqOdcydAWRv60HjNwW9NAaMo1WM0o4tMetC7+INCN/sxTzH30Zu9
DDRGNXGycF8/JiH1SOf9hmCKd9/v8Bw/F10dOrQU69N53C8H5mPXJRH9rRM1AUS1IofhQTuUtcnj
+j3BCvTeGWKhhybmufFidwSdpRJRS6BIPaXuefCXuX+Md8dDfB380OJNyOfQjBT1tcXB/76xh6CD
ILKkkIrzm2VNxP1qtnL31mfKtjOUJ2B9IfSgLV+p5nolzDVBPA5r7DKvsx6nUxyjukTCq072YbkL
rzaJbAXdP0AEr562KWKMyvJvLEKg4f3SVI1A1uZgZd8hGjlRV0aoWHZcSTsUcf4Lyk2cjSEFpvCO
bnobuv1elC3AfCHleb5zXvvFnv4aKKGD8UzQrvQjiqjxNu63ddrG1oO7Esz4iCRfU22ke8WIc1Yl
FcJrbNnkK2xNTEcBU4FE4ELxiajcpOT2IRA8l3aALU+PHdBk4s08BBbU3+SpaJzBt8L9omsLlJzY
g3oNdKG8K4NgBJ1gt6tUhcZssaroAoUKxOrbivQz7SRguiosCI1rlnn64Nl5v/pvLLshzH1P0IZf
lQ5YtuR+BgLS61NXrimoxNra14Lpc9qQIgQCcLAbz3UOAHd/6P0RsenzYi9yTrh1uU9/AWKVWDVI
2qCXhjLxkt/gGawQPJw+TMYnQ5pdaTVV7DdeAbjiXbOEYqOaROMUkFFy1F0GIMdezj0IGCQqFOhv
Wj5MqF31+J0METho3X4oLfj4TyiYQGHjUFyAKmFY24Jg3craniAM1qdUM9e9YSnTTQ2+xcVeCk0r
j55UfPo8gLHftvPs7+5AVH31MAH8cPFQ70utTmBi6uV9DLyGR1zW0JnI24Vh9AiV+9NaZlHyfU2p
L704kBe44zi5+4TYbbekHYWpEfoxad8k7wH+Av4hH3iiXtNGn0k/SzrhOK62Axy4rHu3UsPMiCrL
C9UCSrcDShFMfIIy1H/EOOJ+ByhLDDo1xP1WKx4jwcMVzlhY4hDXMGDaD0zQNfoCHTQ9hII/XM9N
OzAWSKP5VnhDOCxO50QLkPUJXo0z/VVvo2IzJyM7EE3MuVNESi5CC1wVrd+J5arQoRq+BapnL5i0
a7wSAQET8iy7fgxS/Jr1fCwJ16GnDQ1XCDYAt8cuOekfieAE3/UGaynaKY95NxJIb5bjLf0FIb0j
Zexz3ILxtRz+WYqQFFhm1ZBV92umzFqRaQ0vjZPGsEdUXiG1fg+AIw++5juq+kBZYQN0L5XnODR0
GD0wh705HjXiD90PgBrI8Z1sKtfzs3LyaIgudVmBHwZAeKV+j6m0W6xAfmKV1oXF4kB6Ebs7cuSI
FcjsWv0goSGHxZrQpPx2S1e0IMALtGT3YeHhzh2PTbcfRCfP40r3aGi3PYMQLQFZJ1Qe5ISzokFc
jTHDGy4vdTMk80ddOnuWgrRQVf0ZtGHsf8WgrfKE1ysD75NAFBaa4+vTMsL//XSwMgMbSXY6qBHg
2xnDE5B1QwXL5x2PN2hSGuUUqAaDFClviPVWWRmN5hZdNTIXJxrLpdunqQgtaGxF75RtcUIHtloe
dz1AUJ3gRfhfEU8FKjcDRuFocoA1Fz+NDxIR2j3TzvbKLO5Q7vhMyy95U/KMHD8H8GpTTckbjH0i
xFlrnRhiepbBYTTf7NsUh4aOQ0WrkcmO2hLJrtxxIYHZ2nMHQGHjlNGxw245486KFOCg7iJFm1AU
aCk8dM/b5lfDdDtTnGIJjOlQkj/C+m4LME/d8iwdgJTgzYrCMIdfkDjC5d0PfnMU7Fu/n0PYgjY9
Buj46q6XIkiRQbor/Ljo9Hmg8rzFMA4mMmk3JAWs1HtYnRDsPZQUDHH5D/Ior4RxINF5NtIgtutC
8fOQTf47oRuXHlfNcgiwmz52MMPNas3ArmxXi0MPpQm783sG7KvWiJgEBQ8Vk+v4SLTB4ntNpifx
txLWb2+LOcYYVUoVNlSuAJWJaz8hxRYxzlMKREQlt1WD79H/UREcsjRcl8apP9dtEptcORbrERDR
wrc4SWlQAT+kCpZn9AR8JK9pIrVsbBZbTx72yFccQmeoBQ1cRRgOjmzSX+zWqzNDoTJ1AHTFlAP+
cIqZ+ha9ejrZUekwc+ffD0cgjN//ppHGMRJiaDMEHseti/bI36dAwRkFX5JD6cTNYqcXtDPEI9lq
X9LuljcK0Cs5Kp6Ze9UtMnoS3hEYOOMgNU51IJPwRAUSAgkB+tNdjtoORVFT+COA98P8tu730aW8
W1SibdId2hYcwuIIDUcd0MiOGAekhIlDunwfNUExZq6JJGdyBPVlk+V8r8h9KYoZRBnLn8LPX2TH
dBu+scPMQbN3KdIit99RMNxG7214LXbsR53tyCqY2qhLfYlxWFtaQhXImMdNRGxOpg7ZSqJnGka/
y2ep3tJDTW8uXkZYpx3tO45y7S9IjecLyscMVXTUSAd47AxO2KeixYT4v2BWkgPgVXfk/fZPLsUy
Gf7DbltQBChTRkcK5Pcz/5rOysT7qBMi5+B4Dly8VxPvRXsaNazox/aYgdgFyIEo0qHEE9ArkVhd
HfhA16lwutd/4PC/IqNzfwjMsYoVxA8bSOwrMvq8wpFIXD0/NhkNyKBNIY7rh+8N/NCMkj+UA5iK
37/7tQfxf616uO80dkUgKxJBIrrovTI8JZPcuXiaD5btoB2PMLXdXdefvUmtmezlkrXvMpqC5pA+
vbor63cADEWaxWSTiFgl7ZROnUt713FF/K55WfbIqjfc+TKgAB0Sr7PCw36dQJj8wxuov+/bGPkN
Gy5IqBB2Iknxmv4NzphM+Rxbb8q8WQmIhpyMI0g5v83q4pLbHS99AvPntaD5cjr7id5t3iJHS1uV
nB4Gewlr8x5WpENDVehFGW7w75/x1QrjEQObPtd24PhMMTb+76bFWZ0Echler25nUqSXSIUoPoP5
SPaQvjW+a/HcURqVs7fQBuAKtvn9EzivVF7kETBsNiAnj9DYuyp1/pdiSE1tGCXmNXlTwgJanRui
UBoK3i79NGXLQ1TPJBRuGGixWYBrvXa8L5aupl0EySriCfrGyTY2Lmi3Ikg/XsxOp0+VfO0fnviV
PYYp7NHQnR7QfsRt0Yz7+6DNnpPlVE33R7rhyuln4Iq1uipBDeSQyUAbZG9xfGQNJrES8PiJyeji
noGLM8iY3z/cKx0ani1wQjuwHfLbPgJar54NzfAuWfD3Hg2+SiPAJqb/AF0asAeniYD8bKN1FACi
+MdB+p9pDdm9PtIAoS8KQ6+nlbaBnQWiv3+saCTPIjJQR+pIK7uX5LbEK+Z5qA5LahFeqBxoMLGZ
VrhnAV/LqlUSSpR4BPFH4UmwpktZS4Lh9yN3FaD9m8FB4UuJyib/4ahHr6RreuyR9sGlvIGKMmDg
DUDGspSctuagGwK3Ye5onKtRqbMHHVDvWvtcPHAjZAUTT3L1lUspkyKmi/Wxz1D1ETI/G9NtZAX7
vpN6ZLrkgqsc913gXenS2qyf5dAhbI6EIYAMMoAqIrnNCWzsGm6u3OA4j31vvrJPdhI03aV1UxKA
ZwMqG477eKUOwRu7WSDwXYsCN3etUnqQ5uRBrsnKpgVphTx0P87r9AuFNgxX9aIl9gT9ywtdoVXH
0xqJqwj9bnnnhFLa8m4kuVS0FwNi8w9cjpEVJB0HQPEfPMbXx5SiTQ8ukigfcVRxZv59R4LI8tS+
t86bca5Th142oCZSB03za11CHXj1vEOhvLz//aoJX284hUl0HbzUEM0JTOirM9ovo64pB9/91GIy
8QD7tiK6oGhEZIY4eY+OS4iW3XYDVGIoHzIQAYQdNYKTsUtVsQfGfBOTWEtuyfEJ6x/WBDU28IbU
K4lVOgIbYK9T7D6QgZol1rToN5Y9GDYVhI6Mv+09jUYdOvYMIjEElAUlujOuReSuZ1QBpjr/CFCE
3GWXgtd/Y9KLNH3nV3lDuPWzGTLqq6cImjsRieFQ6RZYSXRxZkeglPQaJOTqMkfzifUazdDrWPhH
c5eQxTpFKKvzJ/oHXeNG0mQsNFrkChPND5FAjm/CGji6cw/WFVHrs26QSgZE4O8rqjtIa4iTPtGF
UX3Q4OXgElIh5oopNe6lO/d0b67/dcSjB5a3aWEqkGQh6Oe9NWbW/4oOh1RpjqSpDYl2+Qx5Vl5R
9zXhQVwgQBtdFJLVhGC8O3JPMFEtmhNU8SqCFIuzifCZppkffR3prc5TGa5TE2kJzXNC2OInnCh/
fvZ3GhIu/6R+9vqUUSj7Ic0Zgfi0o/B/lNm8LLOzXC/9ZwfCNg8TTojMoN11aE0NDVUKhEEgKBBL
w8fhvTUClQp9tGG27ewu9R0pexMeoPz0D4v+lWMjoaAbKlp9EJOErPy/b7cuH+g8b0X7M2UAWsVC
GKb8/hWCHKE0FRhXHizyBG7QwTrgIX5/e/X6bJGTjeUSRki2cMK81qvUzU71BuWpzwCaRaYJpKpG
sQjUT9TQCRxZFZqCk9sB1LDF3vAWtaSydC+0Mact5IdgbHPaudDSiQjdrltSkKc+QipluoUQyiso
8uDe/aGstcIX978CGBVNr8XJgRpJKwHdwj/o0cU8H/pSfUcERAEVnBwv//vXdaLXjqTnuWi04kaA
/Lbd/3GR3JQuMVQv26cwrckdwAZBpeVio1BC52P6hjXFT6e2R8zAXARsaESQJU++xhM7qNPdVeds
l6WfRGrtP1cFzbIyspXybmttsYbHGaGCD8kcU2fQLVq9DUgG11q9cx9AVr0FVpg0dHAI02Trb3oa
zbDd+lkyqdT3RDzMzixJeUz07uIfxNHn6QvtRhDbOP0fdWe2HLmVXdF/6WdDgXmIsB1hADkxORWH
IosvCA4lzPOMr/e6TMgSWW3K/ejuVqilqmJmInEv7jln77Wzhi4OOIbsvYObhJWoy9GTddOrNc/d
eGdhY+R7LAC0KanfOFloXzmR0TmvRUwLGRZDPyoVM5J3wNcCH421Ogb9+35m093SMXHzlgf4ZvNd
WjS9/sd+xlfVprUb9NMIgAf/Yak8W4hyc+KfrVmMFBnfxkRLy1Uy8cabSUvow1pNQ56ePKCR46Op
ahEjvihGemN+orXsgoKaUYwe31xWvja8B96/HtKvxtdYyaIPpbMqxEqI0TKe9QnyhQHjKFYcVI9j
voS152Cn6X+meUEKubB70+KSycNcWvLndD2kAdjHoo+XGWTn6C4zdkk9nB4wMUP6gpswaKzsKtDx
b95bk96yCsw2ipUfcUVoDvOTxoiNvUZj3DxbHx9rMw6vtLhiOOPfoWYnP+ipn4fbQ9J61q4aE2Zm
4qig3SmZQTEuWyfKOy1zRx55+t5RZ3RQfkcOS3GGf0Ds2pYjxjimHopLgFAH4LAfNmVk/F7QeKur
vYYAKq58qYaZ9EREmMDfGda4EOXDvFHhNcYASdLohVJkGBcZEiseIk7eD4F9NGJyM8mfAsBQfUfX
JDbmJhR3QJ5b3XQ5UUgbD3MZB3D08HewNw5aM1q5mxRjAceh1PO0IPFvyjmQuaPmYOX1wn4ZjYu1
tWpUec0sKDZw9TqHMAqxdm9AEugN4A7GMsoD/VtLelhCbeQbDcEPGN+RhtoRSfNJzloiooiHNo2L
CrUoWMpYU85bEmmd4YejYJMi0aTGjU0oCTo4ubueZ2HAdinP5PAGlxEtOQ/8F0ca4A2FAaswDgGN
YQSWxo5btIxljgtrV5Z3ydcY0WHkbzjlHbknz5B62PZtRjPDTcQbI2NVr3KzucwmKpYXTmmi94k2
ceEgwVCEJlulBEyXs16uxvJIS4EbKtTbhX9ocaFq1mYOClKysYJF/O51o+tTqeMbwDQkWsNtOfHp
6waacLvBbRx29t+UXuIw9ecRXRBvoXshOrVl5Bn2L81IA6I8SvPa2CLcohNcqllhgcHBE9v3BNcP
dNpJaRecd/Y2YdqkdSAO7xVzD1SRf7cvf343lkXF4JA6xOkPFO6nx+ASBIRbtTAKbBTVwe9zRw9f
9ZeT93S1/VeOjvCYk9j7+8gLyJRCbK+IeT2sh3icUMu1IH7cEyBtNUisbuiTe3wkvYuPxNBY/ClF
tlAB/k3x88uFdTRGqYop2q3/pA/A0EiOotiO9mkB3ACn/zuUH/NyzuFOUeOmeO0xy3fEcr3b1S38
N9SMq8f46+tqfzzNc+ZRoL3CDlTprFJq/9JyNntScVQ72NmzKdQoIL+EnmKVYLGbC1+cLsDk5WF1
DEbMmng/If2yTvIt2p1y4a2NurWEXAu4+eRYsKrGTslQmORhGA4OCqU82CRIC/iZayEPepn1fLFS
sNcGqVRowtDThPRU4x1pXmMsfQ86kzmtt7Y21+p67QoEwIT4nas5AZ8TVRju0jKJCSPOmBirHjQU
UYDTHHm3VJyo22H63lcsOQtbNPr1LmYysLZB1sq0PVViq+WjbGZxXxSQ31imrYIXvP5BqSt+NIMt
W6aeU52UbO1ESSyiPueutTL5m20G4kOv/igsKeIr11GkxWRWyYOcRj6cXdArrgMuhAuCu0HYqUOj
r6P6oNpKkUa7tadqnHDGK6/dOtHiy9KMeuOi0uNUwhSmpaUTA/l470mj1xblIPJnUfqvf3z9YU44
iFH01CXiZRskOByx5hO8GYm7sFp+7OgGBjPX/ILyWHzodm6FyUgaaaBjk6M8y2L959f3qsj3+LAj
0aID9stMwCTrw+H/fTwKdwtSzMCxwoNttqyIe6RqwhVp5JXDTaqeCM5JR6YC09mTI2j136x3bmVY
QllJfCDwk+f8ZA+V6HnwB1IkWvwaMilHfKx3eeDaJGnZXrmtpKKY2v5Q9kNrBpsgj4VFR8Urw201
czFa5XJtMvyhFNACEkw3UO00dCA57r5JOyaFrmbZtz8MaSdNwZoyMuf8V9pNQ0ZBsptZu7OEmoSY
U53sxQLknLoJ01iMfx1bStGiWJLD94iavU3ReqRRZ4RYVGBwFfo26EIlKLYEdult98BBGwyRb+nt
RMIYVngT5ybE/XY2OCmFQjtU2lUGujAifs02b3iYttFylSnYy9/GAGh+uM0j2SlD8gYCpGzfMcTK
srQdFaa4wX3QyHGsu0YXTUT7mkOOq+OK0DwE5qT4DkEvMF2kOs+bODaUrtnQU3aIKCqA21TDVRyo
CXf6OiGYCloqWFZPdxco+MKMNtogZXlD0BgIPVz9p27feo8Srsl8ebvOyNbelTlXYnqQQG8cx9dp
qN/d7j3BlHzDJS0E+9AZjlM9r1vsdOomlXOSy/lF0OKQALEUvRPxbWdCD++tZHDjtNq+vsHF/fvX
Jy4SA0YPpqLynJNpdX66v6mrAZ/IanFYTVYsXmwK16NeB1WMwpEzAc2qr1/zvWfy4UVFigxSMc2U
OR5S6H1cVP1EuEnaz/IfBsZ1Q856OmPKgj5noPbxglSllb9ZnafqUs0OuqUFAVN81p3W/toUi05i
vvV3WqCiuWpr40tLsyA33hwmgUQArjvyfJosQVgW7v91fy5Efkjv1/okq/q3oiZAlqdDWwZM0VZz
c20bwn24ik/iqm7ZC9LTuM6JNPav+yGoTBa6IaNK5QJiSGxTJ/dWT6N9Mv/Zp7EEKB9SJw9omsSf
/Poif+z822znlokBCPWubqO2/FzDEyQkK3Y90zk63YIzikpeazUfr2qL1ba87s5fv4HPRw7bUbio
KqIS7jF6aJ8aZ6TY6Qk+bucQ6IoYi6zDrXWgf0r6WNuK6wKsTtO4NRPg63fzKRCM68GUi6ABrihd
BZ139fGeWxglDLo+hmdpHwR1swdxGGr5paL3CjXfCQMOuJ/GAFQA4NAeOEZRL7bvI+ERBB7/Dm06
9fOpf4XSJky+awAj1OdEaRCcXCi5IWrjYJwyjsu5k78r+y1adc2+cwzh4mbjEk85njhG+nOoQTKk
QDsVwaS24pTGYAJtgbO7k3Sizvr6Ivxy8rKZtnEdgCMyDjJ+mR6Y1IRawazxkEE3Z+dbxcoEiJOb
+VqfppDYHITYTD41vUcWIfniRVvOjb1bSSQjtRtP4OnkV7ISu2OhrqMZaExiG41PTlgQS6Kxvw5q
nJNBhxaSGGmvnWbhtuOHcUoRV8Y6WYfzBOcinvsGg7nhserkdKHvqApzCbZsSpTeJLVFuUwQeDCc
ZACssJQhv4qB7iqEJQxZ3HmrTfo0TlrwzvHHcNGK5jptFSGKUgusTqL2eYcW2CfPOmzcRGnR7+B7
JNR1cOJa85BnxIPyx48c0mBiP5jSRHjWuwTN0yL5SQ7oPN6pa6rEKelinAHJajtc/4j3vGDsxZhh
fWf9mDPqObRDKNvjNj05EkZiLNDYVicMzrpVrSd262So7Zoq7PINlDgkscDfaFoydsKOXNhHWZ3H
OtuwtFq+6KB7d9Urp7dUnC5uVOJOxM51SiJat4RoQmjVbrBrWnLn9ie2g8V8j+uTa6YY7tRJ7DBN
rZXU6GF2G9UYh39zp35KQxM1ILE9lMAO4TSKiSTy43KVlrBsZUaoZ5UjRbB8FwL7hid2O6E0Xr3t
a17HWhtgCxMmhc5sxB0wya0gBqyzif/T9P7zBudQk/MfUzWQs/AuP71FFcaNJNKbz5K2F8Z7TgXi
HGueLO1R0wj6xHpV17KvIi651y+bqm6i9G8CGD+parhkSAjI1aETQZ6GhaLn4yULGnvGCK4tZ/Dh
hNI4jzFaX9DfZ7HoceOIdm1rtbpxu2hBZyScxBy6ABW+TXoPSMZoEMoQlknk4fbqBnA4+EXqFxwc
9IIi0sypaMq0Z6uawqIWe2PcDOxVo22SuulB0LEbqEhW3WR4mOO2G5QHx8JDER1qB1R0w1jErMTO
qMRCqYvmij4KjY2KzubXO92n0CtxMfgLcAGHd5rZlPAfL8YQzmqZAVQ9gguJdEhmHKlGw88Kkn/C
XcgJsVO8sVbzwfI70Wvr/ZYGFrkNtt3jLujd+tTyRd8tWDtcopjxDPHnaVZfQHNMhvta0g1ZAI2d
YQrhyNr9/GASRJE0WxKjh6E8p76sF4ugSHmYls2QY2zeM5yrisdB0QbSwIOsF9fl6w//+dHvqLTN
FU3nZIUr5BfSf1RAhmebj8/WYwZHV6Wuf2AG7PXi0PYFTF+0rCcuzMpO+PodqJ9LfBRe4jaECyrG
do756fJjS8LfHdhUkdRG+XQBWHxwbueI8FEUb3lVc7Q+2Q/WKfm6VadIkFlDqJxEC3nlxZDBK76C
1SUTLOSYGcfhNK3U6LdhDSUDmBVoN7SBieaIQL2gEtPxOwlBEjcxCunTvHU96qyfeh1WlkZV1Mvt
19fg10sglC0cNmSO17b6Wd8SmUhWRm69M5BhmBIvVrrm+inWJsL6lPz6lT+OLLnvmd0w4kbYwyOe
ztOn43WI9pMS3lbP1uu3DqWT0yl5JRRN4LDRQp4Owiuo5uu38cv+qFNiMt0iT9UgqfKzuqnQjSk2
o8IgiOa9milqTc/V3USUkHydQdpRC05XGm7I7YrzAAaOMmAtwL5+M798GzpaQ7pfQIk5ECNJ+Lgf
gBJwCDGYnLPihLM6wYdWXpgNipw7ZQWOfP3Cyi+rkaIK6JZs2Kj7WJWfvo0IeGlUOll97MIQAJk/
hynm8+0IjD3IflQNZ4i4d8EPCfHT2hlZDYD6iSCzNrjWw7psomYkP3Dt6J+C9+D5m6PjQ3NbCscL
h5aB2d9sqZ8rRec99kg8j/kYBIt9+hx4yRW4QHF4DHpwX0gkOD5DbDrB79bV+PWl++XKUZKCsEQ3
hD5O517++J2pw9CkKKykY+4QOo50vYtESbY2Vk7HuWKxBaUI8J3QPHz9+r+sI1aQrevYS1WbGuXz
N9dhTMwIaq3PYZhzQr3vx1kEoCGOEyK0Hq14Gx+h4CSqtl/VFuv39/X7+HQdxBo26D7LoqRDa/NZ
ZzakWbi0uaEc1xPlcpLHrGS005x8RTGpp8i1r1//Uw+M1+esp+ClY0tXRZLlx+/BkXWIcZS1xzAr
hZpOmTA7MPbrT8yXr1/sc41CAwQZMinSlI26eIh8ejX0RvoStol5oegi/tT2QjwTw2ON3wYJqQrq
JA99moopLRnc1UjFrU2rkhnrPNa4QJrhkJOPYEcHbmE1F7pfiMLLFX3tifPYeoGi1qGnf0DMkIwE
uJ2wXZ1tI+LyeYYY/E3OcMBD2dBw8Nr4vN5xcJxtSHrxYoDG1fKe2sThujrVTXVbCbUYkpQkx3jL
kyGXzgdSI4r+sDKkwuSdUDREyFygpJe9YGPFtiLYUxCAxMF1PZSvCLSV/bX2ndZTZMIVYAF2yBbE
aTy1FKRKQQj1KdrnPGyog9T3U19eJeInz1asmMlu1Oe8dXa9Yoncz5PiaDoVctWJFLnic053FE34
KC+PQFO7uPakUwGxdqZPax87nCjHeGaLDSk7wd4Lm/ir4ccYg7xIH9aOLUp+I8jOpQlhRndUlFlc
qBWadSIhdqfSbgVetkC3WWIrkIzoeaG4W4FTK09rlRsD2RVP/rKMe9FuWb29zYTWFQAkAMl5eh7n
2W7WdNd/KX77/2+2ds9Zdr75GcKx/GtetsbW87+na7vYgH7Gn3//KV2bLeo3Ie+kpafR/aUo+iNc
W1H03+gsCvGdgsqYxtT/pGsbv5ETr6N6IFROEXssv9SWfRf9xz/4M2hqKa9QMHGWQTv0j//8dyLL
w5/l9amV2H7657+m/yrivPlnx1HsYDKOMnwBJMHTkNLFFvcXEepSMeTVlTE/LPFkulp4LzXpvAmD
YkL6P38fdezNTnKeDodKztOD1Q/xHm7Z5ewkp9j2D2/tr2/l40FkfSfscRzRqRv53B/fSd9GaR4E
cX6o0vEQoNjIXFWPfxhOpfxNGfBPPzTXEM2jaukal/rjS9VtwtQv7/NDJwcPAA436qSeYw3V9hTT
yrYKAphP4Zhdkn4HSiUuZ3DyGQ0BVY33St86m7/cLeu38tePrn+qyt4/PB4HIhQ1imaUmOrHd8QU
wehiw5H2XS35IyCcmyTY00gsbqEQD5s0QnPbd4mPVtMh5oImsu6XnK2ODPDqnQKk+DgDxwGN1obg
rI1n8CFeXh+GrN0qLYyqeNgETvKM9UxhoEpZ+kZgkm76QNlTcDjnerdD8Nfte6ym7mzmfi2ZD/2S
m5slp8jr87MYjkPU3/dQRdwaoshlQP+fFA/1Qk8OzizFvyvqaF3TYexfkI24PF4u+0BqtrA/VL8P
l3N5kn/UdfCjzJO7fjpGziVVOafLBLCbndzCbKHhhL3RBeVyWQ79wbS64IXEHHcesuEWLlR31Eup
vrZzh58/K+Z1VDfJxQwq0pMHG9XTUtU+WQLzS7Qs2UMZWxtj6AnKmcm/0Mv5XKqBLJrLRQFf17Wj
wZ/n/JEYbhUEhJ1gIAXmYJkXZuTsCBbaZFGuovk3N7hqe+y91f2oRfrGQMOXeYmFgZJHaBp5uRoF
rtW2JQKNFrUelIgNnmTbo30ZHK2mIIcMIknsVg7dOpRXpmcPmbwdsuUpwVHeuugIi/04SgYcwFEV
E8ezgubJt7JTHkpVJLU08lmjV9KF1CxvJR/20gqqkhRI5w03wuxKAEpwjlUJ9ilWcgLgf5eDDNg5
SLvOTGZJPnCwwsNCzSkhTG0vinPTq5xa5SEx7PNSa67abCDtqCh3U9G9Jk51CWDjfFqM+3lRzgpZ
P2hqnAJhzZ84GH1nsvYIfVfnDDADgJjN9sAZPN4X4Ce9UK57v5R65bhk2eClFd9r1JI3NNMGxeyd
M85Az+GljV2Dzk4LjJrtXRgRkUCEaHROWE5yg5pXvac8cV4wNUrXTp6PrQsfdob7O9pnlt5Ery2M
qqtk6q0LuWL8SZ6MrD21YeIcQ2w81Nl4vFw6odEhYjz4RgJu+KDUenCj4f7D1lUa80uBbvlSS+To
SiAJ/IAx/U0Mgyl1c1Piolmp6twSBjsZbtaRhOz0inJR0P55cQiFKjbVxKCI5IvhWlukian6VOwA
SFVnndIy1rIkYZSVxpsOYUnu6zAg90sbAwVK5uX3Og2D/VgVoDu04lXtFfMBNQiTkj4rrgcaBId+
icybcQrHC8A3y0UsN9m1yOkmu4LoQncE0Hek2HLO28oqd/PS2ZpXNaptXMI96/b0iOf7qo61a0x8
w4WRzPIt29triks8d1UrH39mqnaBmCS6XSpFqsFbFpoP7UQZ2k00uWhDdcnVjKp7rQ35rcfj+FzI
3TN2xitJtuOjDTdskIId0vfOxSyENFLv9YPRPhUje5fXapuKvE8X7gIQPh3ul9JPD9YkdMuqdb0U
D6b4/ZCScg+LuydlxwqcEDtTe6+hjEJjZe+nbNrkEsMExG96KKXwZ2LDclvdIn1hGGvf1p841jBP
1es3LonmZ/28kYKwB/DX4a229/Oo9hyFUsCBXbNVp5yv82yoCc/K3aXokAEue40EoMHJGk/mniwB
xPXSXSBXRzXf4UR02WmVkiyUlyzo8DMrjofOBmjTVnHywUWGh6cyhwugPBAOFmui2xg+WBKpeuNw
6EeAYKF2jCcyqQz9SEAcAZPbsXqoh6OJTXqxmaWoqRtZKt6F2Lo2+td+LCx3SLvdUkt3ZIO6irId
1X1qLS54fbcfetjq0lWSnKnA9sLE8vGrebXxHNnypuyjfSgX0V4FVLBvCQeuI81Lpi739KJQD1Eb
khDY15mLQi3U+v2i3XJG8ppCctvhdymVos1sVl5Yd5hnQxfI6zG0e2/UMy+Ig2ucgzujKZ1dFDXb
SPiZF7qpJjs51n+cw7HphQVomSHaAKD1Mpz+2EpdcjQ8qSHNR/4WRiS+aBV6TvGkWZZdNt9ZbGh9
csWw/JjJrLnhLoviF83+aZaS6ZIpmO2Q21Y+CKfLZrqQgvlWwnS0MR26p5YiEWnf+guO3YsJ+SWE
A1jaQf6TznfhVVivoBRpl02hHNlAvK+f5Yb8sSp8f5YLBQ+sBxEtynzi47NcoR0wGEaZHuKpB7of
c3QKL0c9yPyaraNqEM0VyN2NUkI/cEYTVsU4bT+qKN93Oelshk1ij+lsHDKfD924o8yYNzl0usuo
nBYaIqQ9hbWvBNiWkLGXNxTJyjVjk5ZdUX9B4HpVLzSpy0R5DBgn+J1chq6q7KNouMcwUG9bs71P
JJvoxaFnTUXN4GNE42uIgx+yrg9wizLXYGqIYmapod/bl0Eyq5tRC8rvTadXMXdd8UNtpcu5T8oz
iDx38tw3WyMZHqSBtKg4OaM5SeiSqt4qQKgAo5Bvhqntwpn0XZvnPbZuOBKhga5rSs+UXtraymjv
E0yBCI15MjUIbsn36+95dgVuV+YjTNhAueVeOephkV6NqcGkrLO3s/joDBNdvZkGnh7Flp7qzVj3
rVsr04zTLGNPGEBashX1UvSjy6TzWFfcyGn83OCsMs3OZaNNGxiz9/KYP0ZEQbiqButN3pXtq4nf
1V0k4A0JNp5DX1YVHaW22k+tsyehbc9B9XGYuysSFX9C0YSrYJglKi6635BLaafTNqd/pLt63++r
gkdhMmr3GDZ2jdy+QCJjsYH/8frsyS5L2xVkg7Grd0BCHT/vVcblAC5ckizyc3g7jzIY593QGqh2
uxQ5cpuhurV1bOkdXMu4vmxBwLi2DFuMjSPcyG1wraKXdGc8sxz/vlsKN4gz98Svxrn9vUPMs1Hn
5Ekt4fkJt7qbFvPOAkC4XRaA1Fz5lFOYhRmxVNWzyTZMZLLFo1ENzxUAhfuyyV8g4ZBIkxuZUAp7
xdBviKErACdN7CraBjjdObjA3SgV7DbytCnqA3krr7rUevBnvkHc3kgRhzgrSuC9RZovRd0ZKGas
z3V8jJQCk34g+4s93gSS+q2VIcElJS7DvLyUabvgkOMeyCRfZhjt03+jFxgjR1W8mYwUX56yPT7a
7+oS30yaeUF54EkDD6wpebCL5tgqt6pTHMLpLYzU80ydvGoioYloxJ75iMSOVrzQRvSNoTnYQXNB
mbWpwtSL1Q62HHLS8jaklihHst/MxSVWAv6s7E7Wo9YX/tgSXlEHZzmeqLZvPTM/L7uNDfBsAZsK
ZQOnxndb9vqKdRiW13Gx1Qplpxs/rcbYYodXpQvbQGDc7zQ9veRscA5GZmMSp9dn8GV28zBSviwb
WeRI8fSansJ213eCNNKf9/VVWg3bsmGzr58Me37Wo+eqf5Nmrv24eOh1reStk+RNplyHyn3T1T6e
IVdWrwu59acKsARcVzOCKfOWFHhMot8nMcCJt1X3hpiT0sBfcunYqWi9K1z+N4XWwndUNuPgDhU3
TzwTJdhd5jn7j8KIvIFClKqeeG4QNkpeB6vuKUMUpVHFqM1Zhy2Uqwsf7mbSWaIcVeLxsipTygOu
cGe7Tan6thNdSti+VPmo89wM0sB1ap3cR8eXOH8lHOjTkLt2yLddW5I5zKZjftPqVyNfNjPk3L7d
EY/o2wC/7Ty6orfqJYW9QdROCJfXNf3G6AIfAb/fdJOndixFEIU1Bla13WP09kgldYny5qR8Y9SA
acJbDmGbwbZ9s6p2o4ic06JtXQ/bijTBNmMgFjzmyrLpoTc5yWbkDsxGMIHTuJ+dFtk8UYANJ3N1
Pprq8xA22ySGIOTI57Apz0KwCg0Ugoa8E9iOhX6hJumVrAybyQAPKp+DjdxJc3Ocl5RlVfptI+1R
eGyWZGPo5o1eOq5uNOclMkwie9AQH83IELvHRUEWhqlfJeqTooA7yRVyNotvWs+m3TyPxRVZaO4S
vhqlvU3Hi3hq/WJyfEOOKZ6ATwWXXdbv1JwHdrs0vZdz8TySYEKguZmzo4eSovxVxNG0ukxBzWJN
kXd5Gn8rGvsbfus7yPaVC2yt3YY9dYQchij1QM4TjzVv02G4wD2AEYidAVKTsp3y8nvehL9jabgA
lLycEe51O+mhcwwUmFNllua0IK2tNdzNgf27pg7XjeIzHtpJemj7sdQcS7CIU2fvCNfizuasgKrt
J/PAEBZHdUnvDZ9LYuvflRbJQGDku39rTZgxpLymB5xfzeVCBCKchpoeK7k2uzBJRC2WS/kh1rOM
l64R6nUxGoYs1a4Z0MVP5GDYx7Q2kp2Smd3fSMgUVbQK/uzo0MNBxmKChRIgCdGb/nT8qDD75XOh
hoeqo2UDoKWebqgNO7eC6cq/7KuzQNQni13Mhwoq3HWGMvHAp4rZvERNE4jqBuBHgrZDlDzAX53b
4r0QSt6LIknUR6Jz6+uiZipF9TSJOoqsZ0qqqk4l8m7b6EGppvbNlpL4wLPOkt2QFPuztmmdI2NN
/am1OKm6mAytC1q93VWhm9Frahv2mUZuh4uDg3IPW410bSRp8BIunXrfdxKJhHkVn0shtSLuoLtU
pkRLq7y5sM1cRotEbbmIKhPQQrsNVEMJKWEUanxcByGNg0X6ljlj/4o+bbhl8P3A+I0YTp3ttdIf
0bI7gDLC67RTzicjIxc1G54XMwGaglrxOJVT46GhvFpCypw82cyLUMqkxk5GzehHDeVurIQ8w9SI
XbQrfPTGD1MGURIY/WOKzoibMyyc5BAOYf8IQXko0UJn0MAnQp5dZELOGbmmioU1AgPzxiZQXMQv
tv0GSHvHZurUTvst53a6bUVJV4rirhRlniUKvvK99oNaSR3YiJJQF8UhqLzy2L1XjJkoHiNRRkLU
XS6Y0uNdFUVmL8pNXRSeiyhBFVGMFqIsJS/Ir0ShmouSlWCt9FkTZezXh+ePg6X3o7MYcwhogE5K
ryl+/S/dSNwX5ezIMjRnYmk2yC8eR5v026bSD5E5Wj6EV1w3snn/9cuKft+fS+bXl/20ZOCda8pc
z9lhrEvgjwbnKiVtNU+x7W9fv9I/aXL+9QNa8scP2BOfkaWNkh2iaHyRwhgq74B2YoELHv/dp1I+
FiJiJ1AtrJzv15I2p/zpY/25U0V10h8zseOw1O2jLnahTuxHhdiZBnMMt4nYrZZEyw9SLLYwtPvK
jqwdB2MWgp5TB/ZfmhHclTn/+3fxZ17LCjVCGHXvnes//+n/6xjh+S2PId21XRO/duzPP7mO3Xx4
+49/sCfzdbAx4zihxw3IiDvkfx8s/FeU/3x7fnl++9ufcRo2WOpvtq6SVYwuAZsF/eQ/hg2W8hsK
R2w7zGVNwtbFrxQAb5goqNpvjFCx9CCtxMvNWOF/hg2q8huSKVN2iPBBIkCL+l8ZNqCy+bjQdOD4
QvbA4wm2kYpM7OPtH4SJAv61i7Zl0rHFxXSVkMCKA2LTuQ06Sd9M8+syYSPW4oEDCynOb8TeKk/q
JOlnhCirPiBOx3E5/6VbfHzBY6iM9RMOIeVcz4GVzwwz3DRICRYe9MBF/JZtrMjO76sodq56Sq3E
TUCO3GFoi7d12+q+UWixOLA554iyDo1FETDaTB1K1UCuWWjGFZkNyqM02KgdZYUWlWqXl1KlQsQB
HChFC42kWOvB+BZK69tlHXlTSodYhygPQ452s9qgt3F4mqVWre0cLagP1J0cv8fkvJZn8xzCEO2L
Si8vCIvv/RTU7S0t2YeoryQBVwIGmBvbshuJ7Buk9lzOlQRb6NTXh75RTU7vVAF0VSkkFaUndjB9
spUu8TCb3vSjMRDdmD+NwxQfOJsRj56FMZVApXnmSDgEvclHyRK1HlErcQttVu7OcUPGfqibOMAX
ZzojWvMbLYfjwkhxj1QKqpDSbZlcvES2Gu7DOr0bJHrhhnDA507a7KsBrn2p9m+yoTyRGKfuOKl1
rhxoNpdg2qmZ1nlJHzwoxN+RAOZcqhFMUjNziANvbcmb7cpV+zDzh4w6SQd35LIj4ePBL+dPUkZq
O07J3QSPcx67gJYajngrcvZmU+8Vs0U9ItEQx+HulV1MrAZKEOpsUqnBLG9RRj8irvjdsLP7xh6v
s7AhTVn/kSZjyVygJpMeVLLbFvV3bVC7nQVjgL66Q6sb5w+n+PyHPtH7T+TiQIxH7gaOCQI+HkgA
CNRvxLpdIk4gIjF9IlTX8Z16+SbNymXQFSrZe+M+IgmZpN3qDtnhsMHq8kM1yvvISA6F4QTuSEHu
mUZ/byHh8BWVDylpd6YZRxs9mjUWDekeeEGYjNsXQbQMIuzMcAOj690UdjkM7j7dhhriAD1YGAGE
0qG1q2PUNq9NO7xwTPxZkxJAL2cmqz7RONDI416iHJQ5KTjFchOlhuGNzfwgOR2FeRY/2FZ6V08A
C3W4o67c2ucmQmQKGNjCtTLs2Af3dhJ+1xLpPGJMQikXNbs46jNvgaXpozKkVrKYeGhIq/ec02E4
hpXEIGrRNgTQX00Sa8hUc80b46JmQFHddbCKXKMlLkOKz3On3QBJ42gfzdkZ9C3ZZ/RFI4OAcrcF
U+5WY8ICXGi1tBUBC2o8XwLsX7wq0c9Z0qZrt/DqVbib121KFmqbGqOXZdZt7Yw/5socPW0pY/Ju
nIDzX4H8Oe1RZAGDdOukfckWVdoENqjQSOXWzUU2iP6QD+ZDCOJhm6rJ9yaj2K2iC2Nun1NJfZjw
CqEztXe9NE6eLam4yy2OGrWln1d9twGGQJVE52eTqJRSc9Z0HmJ8i/RwuhdDamNIW3S3s5Y3ve7p
jYr2Yq2qR3gRvY+U294GVhLC0nRoU0yWhRm6p/E2n1X0+TNGoPiYAOiWDvVVwXQmjVLuncx84JFf
bvIA/JCTtfSyiV3vO/22V0vdjQYLCzjZOa7Shsco6F/snGZskl1Oqra4WDPvaUgpGwKbj5oD2Ymh
grUtpP5cVsqbUI+fbcNqGaTlBcx8uxDxPKwXp+02lkJ8H1asLUFO9OmhOGxKeNE082fyYoxY3JRp
dlHIswMqw0luO7ta/IW0OC82EsudJHXyORtzk3cdpX0T8AXlQ3mBj1/eGXIDQL7trMMQDTsSCCw3
75fq2LT6axmFxnnQEXXOZGJjKlABytI6B3VB7c7Cl8pqU5YhOSgvSyJt6sFUvUIqaX+wt+p5v6l1
2zeIHLkpYwNciBGKSndR/BSuwtbqwvQ8U4YfhZ5cIi8Espel5UYhDcHHitjj9QoYbywFdEpjQVpb
L+Y2AqK7J72A4Ag5nveFbJI/EWkk+Awp1VPZbAh/gtibNOcdUZ/bQUKsOnSvfN4HsvHoo4zF82iN
hOQFsQvVHw93/Xs0ytF1OERYn9ud1jgEUcSUEVCI1AMFSeOy2eqY3BGcghy+GypzV4xd7wfdRDDH
bDwqvYmLTTIuIj0J3DhWb1tFmq/MVnnRqLpC7j3s+gUjYFM6H3XrpTaVOzpQqYdSuPWUIqdLpIIm
UWz4BEPGlZsGKMTFm2INOJTzVvYKO3gjSiA/ZKNyu/TzAWDe5KqGDrGwLYuDVczXhQM4eiTVnhPB
3X+zdybLjWPZlv2Vspoj7KIHBjUBCICdKIrqNYGpc/R9j6+vRY/MfOGR74VVmuXglVUNI9wlp0QC
OHefvdeurDym3xPSMWWGB0mzn3OMgiig2uswqqtLNsS6WYBf3ShNHh3tOqEXuFGRIts5ZaBfdkq8
XFQl60+Ah2vHUpcze3bHYk26lTiZ7mJZqbZW3hpBMsucrGQuU0UOfUJ9yj1RlVeD09fNBP7OnSAr
7IrcLu4WbNUvdNDdLVMVUh5SmE6/ltUpWmd901GNccj1/Eyzl/DR1z+t0WSpKC1fxpKqpBebns9c
U3qdqtoeFI/9ktflYaXVyFfgGjmz0U1OSC72ppWSzrVSLkzsgdfZQ1AexIVzpSc/pml2wN9/SzOQ
7DZqcTtUhuqo/UwPMfWgz4WmfSUtKw/Nknin6g64k12TeRl+lKF9QVeTbsd+rn0trpadWgySqw0Z
mpg4dNH4Vqb6hhJmB5HgThkKfCDxXigzK438rNmFZ090BTWl+q0PUr7RurLk1UcIZWVBAFIzg1To
QzDMiKNpkRJhnmjHQCj/oFv5YsSWFvTK8JHgTU/Shv6cdZeVmRIU8eB1Udftkmqsfduupl2W9Iav
JChDipR9d2oFU38eYXAMU+zRwpVyn6+RoSWJ5nK52aekU5krVpv4A3nIjCKnVaBAGexcnFrlLTNE
/Cpa8xbgD4DnHA9bTCeDm9dyAepXf4nTKPMydoQXa+QTwV5QZq9kyN4iKYY/x+rHKOnKHnbqY6yJ
itfVfHLvzjeZbLmrZLP6V9LYp4JkDUYF4pFTaMNljJdjSwB226jNerJmmM6xwLCglAirNEQlfjI2
jTsps+ouqy4Oqs5iMo5D4yM2x8w1gK64+BpKbkF66jWlXD4VfVNMTqxcpwf56rVv7cWjlrW7U+k5
O5Lskw65rDWTKw3xyuoplE8T94pgXlgKxnLD65BQ/Emn3WhyEW/VWemxfExSeCyTpD/oabPN0gH1
T+ORDYp33rfqyPqFkKLi8kPgYSDk6mRdXT8lOazLJtE3kpp+NJwNXgY6EFkEj/Tc5f0mhlYuZwYP
U1NIexoW3mxKkv1B66P9NKVP0YDfQG+VCzluLEjKASNGdSosCze7xT5SKabEKVee6VbI3lZM5Yeu
jBtwMCkuh/lavNh+MyWHbjdava+wg4yWMNpHWZffJUV/38uW4qlgxneq1D3A5H5oGRoosKmrjdE3
/Dy2veUpZe0LeUSeT6cEeTaLtmi05pYqmFOxltanoiYDHWuqfmdRXODg03xIFmkHw23wZz19ZYo0
OGSvRNmbbvLVJD+1+mo54H2jg9lM9Ucf6zzvl5Xb2zhFmxyfGp9nZVvy4OohnPiTKaWnsKQ8TGsS
4bUdDBe0udLFYe7rUovvpJvPIGOPQ73CdWourWQ+jbUFxqU8TmvFXiB0ZlnwQWnyTTetP9IrKw1k
t9jkYxf6MKlcxUxO7bSyDyC8SAIveqRwlKeebmwGQRN0kyLcr40lXkQZ/eCdOahqKfm1aLc8UW/k
xGhuedZTTGZiPy5Ke0XM5TGQZBacq7SynmMr6Q5LPdSv/OvZM0/e7K3X5E3KXTZ1ikm/Tdi1uZBF
cm8SY3ygijC9SUulP462dQHKaW8Se34aEyOxXS3plTvA5CoU4FRy+utmCohk76+LyH8XV/8NssUv
KgYGvL99y817//7Lf7CXYAK+G76vJsNuyH9XPPDuXf/m/+kf/k1PeFjq7//1P/9KazA555MQs4lg
EZomyPxXWoMbf5fle/Kr0vCffIfflQZL/KaqytX6zB7Y+KOtkT8B/nmFA5hYF6+2+H8oDbL6G0s1
Qd4U/7hN8TMev7/ZGmWUC12YGBtlXQa3qqr/itKg/wyR/EHSuxqkEb8sHJdC8N3sP+VsJGbIpjJG
24NKPTuiZrRVsDV3mtsUnNZDWd6yMXb18BWVmf/3BXXIzdRd17OFNQtvIknmgQhyquZ+YBDhOPqy
tBxCY9u3Bbx2dk+dFj3Ch/iw7J1ejL4yHeuRFebUOnXyaqy3AnlPaBvJBrgcPnZFgJ18swyqRxxM
9+Ouv/Lzefpsres12atrz1FOFGfdUmt/kKvXkLYv9g/Cciy2htPEtqBbyzFYeGNOdbscKSriJm/O
N+rU+Dq1Zx54dDaBebBUMc657l3PlQ9KU8/X0gAVI1iNzaxf8ovVCtcyqePsDmlFOWE1d66mKexP
u8OcvKtT6dtNHLD22M/LBbuDp2cP83woKr/Ch9PbbLbpIKSB+Ril0gV2ACapt/Rq+aCDwh04e3fd
RzThf+F+MTf9bautH8bw1cnpF7rDhyp91H1/szbKSaZKyix60D8xZoerZqFA0wrS6EsfYscovybl
vl1ang7vCyvPpPuMoWLnNV6v5bGfFo8mtLOaysdKL29KcBAE854EEVcqiqjFAzHLKmE9i+i60E9M
UMkzkHFYgpeG+85WqxuOTp2w9nPL3cVikk9DD0rBBx0hVtApScItmaNGS/3oRiRdzVhjf0ut6Wqp
tBV6tB2qHj9L94xp7c7oQzfSM2xBPDEYIEMK8irjtlzkl6I5mAwBlG3uhkz1JVl1CtMXvfQKbcmp
hfpUQ92zz6l5Y3N+H6Qnq7WdqJd+1IV2P7Fv1qoX2QalPtKy04o7IYxXfMJb6F77vNfu0lp1WghS
ZrgTzd2oW4f+hHrmtdnLNfSZDTdzGDlqZmAhnRW8CQTxNLcYWxotb9sejmV8Gih74c0wu3udqs1U
g3VzCKc9mRZkB+OhWetASF45QS2bLrH5AMvZnQzpeRRj7bCJOVVtx7PPdkyr/KYt3Ikwe9jTPAFs
S45WxDofsK/mIBXCJk6HLb0T36NdM1QxDdFVHaxG79PY+67mGCkSedOu7wh67FzvW7stnHYcHvWp
d6psPM9m9Thbb4safVTjAXbhUySx+56E15fyHSrU4nWIJyzMOFW61jn1CCtuYGrA5Ri+ZmnYmlH1
HYb6PSHIXTasqDTVodXOiRneZkZDbeBjNlsvqVa+5vEAcI/xYGVaDIQFMt3i821JDGy1cW+DTnNy
zfhU7ahw6nJw2noOhunU6cPtEvGGGeLY976O4rLik1iLYAofC7ZPVRXo0bxL+5umea4lDsAcAgd7
oxiqnxvDzQC5bWgv0ELg/NzAXNKZbD+b2N5Myi5ijxs1uzj8sUooB2JPv6pnqJt6Qn/U3hTR7oeR
fbbU4HZen+Xrzqp8N6w3u9xWun4iS7xX0kcYobhObji+Okpeu41g929yEm4ULEwWfRGXdYC4XXUM
zq8iDAZ9L0WWN/QnjD97KP5OWV74wOCpUuVziZEgXgakyi1mrAjWfFgUxy5Ft5Vw6EwPRMb3xvoB
MHFxSq0J4tRbq3u+2xoVQU6+OtYfQGS6zD5xYlCRvZN6ulXbV9A74IbOvfRZz/KZph2Hdj9nKF8o
n4Fz8jKjtg7iB4LFJm3agKViOxgwEbU7K9/yuPIiY5vmI0KRHwndX4wdlfRIDAph3buluI3EDxrB
UfGYOigYlNVtTF3G2mZIjSJY2++02OnDxxiGjELNudF/oMS6mECdHh/AHN8ViumkLFTq9FQr1n7o
ToKdZMr92zLxZA3+Ms74jaqHXDv0ma9y9jQ0H4j3sdVmV9YbR1p3+Bq3sx7FDhE5CG5opE6nV260
lugSFr9efTvSjMGke0RV47if8Vu1teNcicOwKvsxxudYjwP9n4c+7F05FJ7drW4aXVT0XKOlVWzY
x5xKl2E32Tly3izdmteL+UXGIC4wOhoGpwoFD95pzdRLpGizN3badgQ46CiC6bhLraBRtkDcn3L0
J477apa5sYGHTwoKC3tmw1rWRrkrZm9p2KnpSMnRB0kIN21Zc7YHqnY2S8NvbEjYOVFllDvUld3Z
/Yee9U+QSAfkJmkXz93FVLpjktNV8/OCsJ80bEahkp+zZXUaQ7+1rlqDvbY8wJ65iQcqJqIpLJw4
/koshMFC8sPZfl1a6N4dbkXDrazXn/PSv2E8/GXHFXxXp3fMhn9eff33nCENEvwa0VBg5QyT5Gf/
aoZ03svoPa/a7//x2H68/5KgYdr75+/0t62VyW7KUAjyaQbEbDgW/9hamb8RiCAles2E6CrD5K+z
JOEV22LZdeXM/zJLwvDQNII10HsEf+dfmSV5Jb9sreANkrLB9gg0hl4OBt4/baWNIkqzcs6FB9Fh
cBMYG62TWiEZjTaud6HEqUVq2p0eN9FGaUO62eAZQqC0nwcpjn2AuVh8gX15qxZhOE+x7Vv5Ai9Q
XdyGbQ/Fi2TtEjmujgMGxFiOTPTl/qx02vM8MuHNU1771BOB6UXkcnpVQASHrX91llSMdYblNxOi
w4Is22F14LCbhV6uU5kwTgtRu2bPbg++uLEz5dmDnUu0olOpndBWZ1bJG0x5emWEtpNf1Rn+b61/
IvXvsWtcHDD9UMsaC3rVqP8o7P4TThPav5Y+kY78BAGqgGSN37RWGACYp8rVOblpirQgWVEsohbq
FeQcYfZNcy+9yuj4XTVXlXrFUWRaU6MEF10kxp0Zrt/8RpjXFDM6lDbcBaJJFGUPzhJXKOGhui9W
gZM2tteNNcnyHpxkguCWboVVjdBORzmwYutMMawnpWOgSNFNYchvkkHEyVqYAVp8eWarXcp1PiXS
7GNgrbxSYg7Op+dr54yTLfUT+MKC9HUzONADQywZJT5TSFvuqNCe1DRfth2+LSsuSxaTOdsv03aa
mVBmLZuNuwoj9TR7uUcRyV1DSG99PR1wRd6GKUBBwKIOYOpXymxAohrcJuNimXwl40RCuFbwccLy
aUmNoJqpwU2YbUIzee+7eYd5HnpnQ1y8yapLqLZ3Q13fQ86mwDhCG7Ks8YWeyEr9hvPu9lLNyyIA
7apsqqZOnbwVh5Mrx9EzssVLCJZ108nTJ2T9m7m3eXQBeojFYAeN3WwSzdUn6aWejetyK8LawlCx
zIbJMmMlGQSQ252wgA01ZvxYr5n/9DVQQwNfpjmCb+WEwz6QTiI5OTHR+lO3fqomTuPcznGnlfGp
V+a7pWfGGVfu9fNYBWs5/wAgkblqaALb7stdZqUPMT1LnZ4OwcgUfoCISBtIUc0Ola723kqHeVOa
rTG4i3018PX22bLWHR1Dj1WH5mJOw8eAnsfztJj9RrnuRMYjOG86l2ztrVxjLOdJ75SjimcwrxQn
M6oLVRlYcrQMP91AFW3Jwshb4noL1qQ55zqXHnSkM4XcnOrk+Klq6fYG6vsep/WNnUuaI4R4UDr9
SVryR+qQcINnerqRSmZ7is32soE/eJCMB953VrbXIaSmvHhjhonirUkdbaJ4xIpk2UC7AAXjLaSM
Ky3X5t6KKBUUxXAXluq7WZN/0iSNuWLoqp2aNHWwarzp2TUNko3P1ookx7rBT7LI08QSaAMmSzMR
Olswhbhukn2GYt7Wan5PkzErF7W8p5CZ88CoxTc4zjjwsr12barAndoqv8aquNDaqPLElVGgAdb5
RKu2FEOCkcrvVclsrveN0zqUH+SnjgjOHr6E1I3ZsBPNMnftGh+F4HjB+WEniNGwp+u57YXU+LU5
LsbiHoH7Q5ZWfZdEY8lMNN00egeNcdGVABoSJ4G6+xi5G+hzyQc2V9cg5oLoYyZ0O6u+LaMfbms9
05ls0dvHyDRvOIlqjlQLdvUrzVTqWNv+0Da31MntVqMlbNw9do1INz1mCfjNPaEsPhiAIGWfgyJC
mKI85SLl886ScAMM1PIoL9nhZmo9mW7p7dJwnDVwDDDX0SCopkp408XNXTQXW4zyX1naY09buxCs
fR4HQ60dIw2B2mnApj1LKdZP7Do8LKaGqI/K7qyV/l5u9e8eVf5LA85/x1lFMmEO4XfCXPKXMwpB
8ff8jzLXL1/4j5HE0CwmERh8vwtcfxhJwAIzX0BfwB3wc+74DyMNEX37OpFQlqRf546/y1t4bAQx
X0K2V1IBWxzrXxlJMG/9MpLgIiK8da0GovMEZhkJ4V+NNGk7h3MyzqrftZG4mwxWzlVDpE+dPgji
j7twnY8QxljkSYOnVmCgY9JwG3aldESs+rJRs/4Lijj3KL25p9MD33Fns5MajJI1cXY0JIWl0lif
YpJMqpS9/uxllBT7pmxz2alU2U/w/7g47PfqIO/6VvNlDL+oQvORKeVpKc1jhQLhQ45bd4TWj8k8
PZRKvm2Hq03fDB9gfarXUMF0lKcB48osPNHTozfjs+Cyz9ylb76TJL8LheoX04Q9RKkOhJmJvA39
tpTSo66HsdcazaWMCdtUUsmutFQBE6/RKerHt0zntHWtzXOo6Xyo8JeCscy4iQq1ClC5s4NVjtz7
y8e6X1jPI0kFkiHN1+U2adpRNbAkLch/QtyHXXuhMbALFHk8IcO1myZixGOhj3/oxpbmx7nEESRj
mp+f8Z1kvqSEr32DKQTlE1tQv1VMxdet9iOMTB5/sp2eFZGv/mDIKXYU+WZgqKO3twtonuY3yPNm
7gzrpGSswaWO3+4kmQSWOXEmto3DyZQ/aSI3nbqbbmuabYI2RVLA77qhGpzTa/vOvpQ7XxudKiuq
kWFIeVVhQu1JWe7tUXmJ6NzwVkvsY3BUQTxTYl9HET95Hj6KZFV2wxInjD9iwQokvs2i+wZqT02c
nIJzjkdPSUK/srtsUw3ZtlLGBf+kthOxeMd5krlZ09wC0+Z2uhaUT2Nc6jU6PNU4ADe1VZrlNllW
SKPxgPFyDh/HpaHmYiABNyxR41hkLxxS3CEzpXyQVsHPmhpeeLWt9Ia8jSbuxPJATkpOQ79VjWWT
UjLka0MYtJX1FRJaTqT1c8nKKFiFFB9GHpoSyQGeEOH92kfHMZqeCypUN8xAj6FYa0DW1eTOVg6u
vER34vdN+2qf7dhtIHpVecvXaqoLe4lOxetLKgcFPJ+9qwf+gtbgJmN3R5o45Byq8zhmyo+v9T6a
DXOfKIiaBSFzijPbPeiviGVMwkdqGaZXurS6zaiZb6ndG5vr8pFcY1MSdRsqKQrUkksnJy2LP7Xf
TYXilwUhGKuuf0hKe1yZRJvefLq2xTm4WKuNplq3/RyX7hStTLnAmgOlQ+mWF137roDNBTmNmU6J
605fO4MA9Vwi2JWLh7JGNIWUpCamB2sYCl8j+EBlpnxY4D1jDlENZK/4WmFptCRLJv017Io4gBxb
BXA3a8ShrHLHei48uIQD6+H4wZ6kA0n3j5LOSEb6kUpkfOWuGAgaLUltHGspyS7MROkLi6xwo4Ti
lR06qTdreUvHFPi8wZVSf/Jp/zatAmx3fVly4xv/0eR2dfM0XP0xvZRlfr9iRIMhdI1GY6jIDB2o
broywOofowlONQqZgtp0NtFq04dS1t+JLM50YYyYRpJRvSuMkOhiRRpy5ZIZdKi+Rd2GSBZh4VmU
EHlQYDVHURFpMFBmUH7Ls9DzOyBfT5GqIXx308AFlc6utHDBFOlIjFJGgyBD8E7JCj2dQ3Hopqjw
Vwplg6Wp71MjNzcjWlY4Fp1XROiXpJDfOzoy3SWhuldLrUdl8YfKjVMhjnlHpUUtqMDDMOBLcXFR
JmBfqdGXBGnFYyKTlaGl7WCyXcTvx0Z+7urXim4zT5K0F2NB0pUWDIEzQiDk8fLA4lQw8UUa/o/w
0azM747w9NaOYgZBc+rdWeQE5HL5EOYUM9hD71LQKO1WkUx+CjuFBcvPloFo9PT1SgivuTKkqdvq
pXGPHyPAH/neTin+sN7gDp1qNV8SlU4YdtRw1I9LhY5LsrZ00bRiUtxWtzFlnGHagvOq0trRLw2j
8Oes9ujJm/ycdI6koqIyneqSwUJ4Lj4yY77J0BE5kWfeEDaExvT2i3ouziZrmmxI3uGVS8ipUKAz
OylNM0h//GhsIbGxKNNZTupl10R84Es4zETq8qcw6WRH5pr01DyyncEomn0kdRo9CgpiddJfWrmw
dladfgttzIJpxn5plvgzI3Ro5/9rTsgtMIBU9su6rrHCFH+9t6yS4uO9R3T640wHIumfv8k/Zjv2
Y3g3DUDAoOCuytH03fW4s43fjOv/vnqhf7aw/kFukn/TCPOCJ1GBbkLZIEPw99Wl+E3Ba63blOKh
EQlQ6X8isPwVkUX/M52EFw44Ch8k90ihmb+zQv4QgjBY6LLbahpPGtv9lPJ8aQid0yDTO6Y2v9Nd
t6WdibpuquvLTtYczpHWXpMGhFCsqxz91sgbCYjs6o4AKJED6uzniVu2XZsb6g4FZ3HOLpBr2Yx2
xla9Lrfkwv7ByZzdfouva671mRDr6HUVm81KMykvttHhZXzVcofhaqjGYCIWu6ex9L2Ihuncr/Zb
lWOdUK3wNSvVo5n38V4FmEHjajtvp5FntjW2z/ZguVYSvfRzzqqjbfCWhdFu0Ao9aDQ9dvRS7M1m
vCQqsTdElJjUqka+vqXJSJv1r1Hmxtq3MhchAHknXWME3/otD4026Lo2AMLKDepnQ4nOkb82pMnL
laVwmWsl32zFQ2owRpjhWa7U2340OY6zu8GxNVrpCR/qAY5kyrrJ6raS2k21g8HSWyoxfasdd7WS
w25tto84mv14KT6o+Tovmn4G+tvgPubXZean1cDjO86YW9RqT7sya4j+JW0aaiTMs8EJmOJUUKTL
wBtR0bewt5i/UOqMyAe60gY1hWJuVJA5stRwfrD0WL6NlsLcLSlQ+mIqp90ohHYHiar1qbao3VCu
9XfeDcUVRoWxRm6XjYyu51NCI+F3wtsXMAmopNPi7I33xr6ty26+i0b1yR55VKJIJedKliMMibk4
TnSkbu0+sXYl98uNJrEcXrvy2IdwUBe9K/CPJgc2+oMvlvh9lLmpxkqcuBIFbkxphfJut9LqjEOz
bJUEB23PXfy84Fviy2c4mwJfazPpwsmayd7CQycpPY05adYoFI9qheG35Z/GGRob/pRBs1IVHCoY
b+QH6iSVU2My3HaL/dL+DNQuK6NTGCgrTjP1emrBwtohXdFb+V0Yg3FVRu+kEs1BLVko6RE/mjR+
LCUQiLDJdvQHYqib3qTBfpE0ufKJgXOgKcwNmFvCa+FibXqCH7xT+ChTY6dGIg0siF1adzPSiuyp
XHUulSJMDF2IpzTUPSWnQMmux+eiXk7E3PW7TCfC2StYcWPNvsOc2/qA300Hl8tXE8aoZLVc+61R
vU4GRhksrxL0ZIeCbOGsudjhyMBLqXe3Br5LM9aCZlJ+KHg4kSsWP7S655HnatwMw1Vc2me6XG4K
ibaacehCrx/CDzXhJ1mwCbNLz9AMRb1dkvYuKpC7KgxNBM1c3RpPcZG9L432CDUsOczt8lSvKLv5
xPwyLEiXGA44QNT3ButpNFh9Ifxc1B5Ncp1nmZ29iXWseJnN27cM1rAx7Y5VT8QDPMvr0cWj7sFD
OYGmFh49M7z75l2iRwfStezTcj5n2Dk/9TZ6BAl5F2Z8VBJzWDA31y+zuQCy46BQ5SjkZsRxFewb
G0ndDC/pTLOGxcxtpsputMHhQTZHg5+ewibnHVom8uFaTxeXTAuEFRvP6vVQZCW06eQzSnqIWd9Z
F+OTts4ab3x5trmhpCP0DUPnoNjUSoddZOWf764chTh+zWZzJ8p6u2J08I1pZO40c+gG3fhOrJdc
sxbvpLqjNr2ob+2FgGhuUn5j1HZQs30NAMc8ZE3NyhtU+yaZxsnXGvkcq0brJHjx6Sypg7nX8OHb
goQ1LmPGqrXZJwXe9kgarO0K6NkhtcEgmmUYjildORsl21exTjuLjkqUpUL5pk0JI0tjSy6tPI/Q
iM9mgevREJnMbnitLjhn8hNHqGKTrfK3bq+BguR9UlmkuXNhnS2VEWmIh4/QFHym7Sejm9+sbn4B
J2d40PEsX6mNvYW73p01bj6KGG+iTHXVrvSyKTpMo6Zu9IlMokEtywqYAvSBfBqjoiUcv2iekac3
MWwrMv2mFy3iokYA+qKo3NAT5nFI4FJI8Zrb611m4ePQFuyYNDqA1cEdFhnxdzYBvcsJdQsFP7qN
57RFEQXUFrllBBGLJ+KMjNHbG0Z4DDYa8+NYaM+ZOX8BzL6f2lV6l+3yLs4kkoCd9l4pxYPStrAv
aoVLGm+ta036kZ6+gRZ0Tgr4oQpoYRb29HYC8MHrd1NVOo1F+lrLFbXi2thvQA2XjpCbj05M0Gui
AttuRZTHhLlhqv1TpK1PYSR9DPq0j4fsQksZ+qOWP6epqvhqxeayX+xwwyfwIFLzczKLylXsfqPW
EZ/JRroZMLqy1+mzZnTSqF0/9U6G4gHpMJnmGlZB/9qBB5iWMMBuTxW0FERV3XtqOxUcPEKCBqs0
ev0iSZs4YWFvRcsbZ3xe5IAlCC0c7dhu4cFI7ffarvdRqnDSb6V4Q2nl/ZX8HS7RD84yHuUUu2SE
nTA3KPopPAV9sI45h4E0ljhMJ2Gxp7Q38VXJarnR6/dTrCfknDJvbeeLLkFOgvZ+wR57TzrY9BTM
g8duaGk/K5JbI1weB2k9GSNFKE3cPusRS6ApaQjUkbr7d8ul/5dtdhXqFS3ifbJ+9ckpjMH/dRJx
u3x9t/+cRGQ3/Ofv8bch2/qN4R2dVANy/bMo828jtvXbtdIRMLohM9pSPPEfG13zNxotbVNgGWTy
/4lz/fuIbf6msIK9fh2PWkPIxr8yYhOF/5N8+qeXjdnwl5xxuSxtletK4ZemYVF6g3U4MayzZF7A
tAVDOjSuor71XDVyaQaF+tLGYATq6jgtk1fWd2uR78Cw1MXtzG5urIa9FbNMqMQZIKefl1wqhTU/
YYX7MOT+sYmXXTWTYojx4i7TWx+Z93EznqGL0oxsGl/92m+05IetVZtCvZ3i/qmfpRuh7kGCPc9z
uDX66U5Y6bNuSKc1NCBu4B9uq3dpMg/1ohwNDRiwRTxcPgziAdyJy22LdMvRnGMP5sKt1SmbaDo0
xhi04XocQcSZw+iHhNSWGuUKnYfxIlJi7DV0Cxlq9kTEfcfWegtQFHaLcBflvewrf17Oky7vcAhB
37mY6bIR8mGaeyeS9E2PKmqq4w4EkkOf8ry3BgSSoYERhz2uNBrftjBGTeTnYLP2WD7EgaXbY10u
hQNC870h26mK8rop2TU8xauas0kky49juZ712O8VaZOv66aZc0fLIiAfw4EeBDQIiSV1sVBT1Fon
+PVbEH0Ge3ApRPocXVbJ8WB+j+0IV6lkvmYXlV79JnpylxtiV6zzp4hwW47abSIqtsPrQZoZKtjN
HZbss5DSsxXqj3HIonEzGdmxayv/mocv8ZywA2fZyaa2PPXmcjOucIhieznkffjY5OWDPG47FTtR
3e5Q8IjU2SzblVsUdEfhmaHk2s3Ya25GlMnu7XsdKkKMNgQhPkjk5rFoyL8lNp1jle2tIN82Qo8h
z4bIWmW8L2UkinAO9HB+GgbTB7SPuSr8MeF+LEaENRJcJbUGBmt2EpgEJ961GQtDLvZFMlK5Yu0S
Nb4sCqZyOfSyKBmdljJpJftG88UoTrZKZEFXvyeEZxVd2aX8TqbkNJuak2NgdbpwdeO+22vDGDTo
eZJVqVQbQPBZk8aJZ+1dlZKPmlVhb6HFD90hKvLN2l91XvuQh+cW5DplZdt5rHEeidYxQTrljFfZ
COcY/apu9H2qPE61cMbyDJdjM8ffVlvuJT4IVj5+geB2M6sOLEJNZSi2UfoKGqjE62uUMFySaV+T
Q8LMT1J33VVR5muG9jYiXTYlzy3mg2aQtnGaHEPpnOpUqsYY6nUSHTvmZxFbwXUmwaTCNFVXt13d
ntUSO6iqOcXa7zLmHRPEV9hKG0VIpChr/NvFV5d1L33UvYqBdSVdhqEWbgyUO2lCSuM4th0jY2aO
IxPWu7XZ+VKlHVQyBrJGWlNDNQXgtWg1wDXLJ8N2TaqoeC+qU4whTpIe+B5nij03PedhFuqai7na
XRkJzCsZSz0pkPPwb+Ga/x74kxmkDrAnP4mhj2GVEq3YS515ogT9MHNskKY8ENH4RYDDM4e9lpgb
okgPFRE/mbqnvqdXrrA4jBC/42NidsoN3Dqshbxl5aMsWurPDqmx8PMsAbSkAOgNXfYqs11+ukKx
YhK8IHS00WfdtITepFVPBhKgwJDW0WqK/qDsS2UlcVfxekrJvo1WXgSrov9Hnumf1fCfQ4ox+f/V
I/z0/ae958+///vj2rJ+U/43eWfS3LiybtdfhBfoExiaPUWKEtVWaYKQVBL6LgFkJvDrveiwX/g5
wgOPPTv3nBuKKhFMfLm/vde2b5Ib0A6s+3RB/S9N7GbnD28bS/ZqrC152//nC9uz/wNrlEuROAjd
m172v4EDwv/w/Ij+brrhYdr+P4ID+KP81ze2xeoURc+mkfW/vqkLQsrpqAt5EFUgr0PdTw/En/AE
xRCUAloQr7bbsqnhelZTTm7RILd35WDhHseziuAT42XlXp/IOjnk2ZxvARRMv3WNq7Qkf/KlvUkd
IlDhyLNFoX4ADQasIetq3erbWielHK3mcrpn8Zw990kxgOFDwvCzpsd1gbzDUa7NfVQn6TNZvWWb
Yong+tHGm8KfJS8HuxQHr83La2zX+V2rtP2ydEV7K61PoqeyjrBjxWP0R7HpPRZ1VRGIM0SGSjo7
4PD2/S5svXCjxzo6WY5T8J5GOiHgiLMzGJoSxIDV3GnuP0df5PmxrzPxlNTpfPEy3b/3bpssq1HH
ZYojmIFm44y+tzN93/7QX2yumI38dj1NmfVX6AGvh5JJd+mhEN+Htgq2RV4HjyN2oqi10xPoF+cy
1oE59DRTPamiq/7U9Ja+5iU+zJVbxPpAdQXpMx+LxIdqx/EEs4EKYgD1+Z9ElL3ZMutF+xIsJ443
t/swgdarAIDsrzf11qUgZ/uvXEb7XAwxwYQ8DaKVRUwJaahUzB7FEr0zeaG205NxN5uO5YU7ZYC+
Zm78kG4zX74nQJ6GNXY+57vr5/qb+xtB/XHo/pVB59mrwsJLtygkz4acMTYo7NaDR6hSquGZnpp6
740vXRoD62lTH4xa+86l+xDegK8hlCkiTQlWL0q3nlK7uXZ+fHSCl4b95KYINL3Bs673oqzDlZXG
gC3KXZ9m9AU54wXGKNAXGrFS4cYEiWfnkBSa12X7m3qes0f6rNaTxwKU/Ni2KUhOzANO23pvOSAl
RMB2UcH2crkzqsl/Gho8c31dLYeEsS+LST3m8acuCpzH0aM7h8Fv0VgON1TDGOJg+CRTMTHKRM5v
1yn9ZofRsO0jFpSkZhWJfC59xvn0DBgu7MHvOq71w+DJ8iQBm5nhK3TZgrKFwWIW7wXRtDWoJzbf
H4HDH6ssSaJk1jEviz2tmM2Hy9INvtqT4xPhbKzytcTYVNkvk1fAFszuuykKjxXwtjIX66GJEFIb
dXVspCK2r4/aYw8rETDTARd31nyzEo1WTlRvayd5Dxtz9MBeQjReQgLGoB5H0oLS7h98+nzp0IRj
0QZ/EZ3/Cad4mCQWCeaYn1yEj2WesJfTEB0dAWDbB3aKGTojmUcl1UZX1sliSVyjUayG0uEvrR8h
TGzxMa1JOgUrRyK8+TWcwUxc6wRdGGEFQOaYlyDPiv3geMklUBRv3WS4sMOEsWAUF7EGT0ufuIcJ
axRRceho7sQy5IOLymsIwPV68GDl0XCKHR1YLNa/6tntm9+petXRYhM9xzWGh5SBme+nW6F05qPj
b21nbO9MWbsri5bD2GFOkHzrXoRyo0fNEhyk7w/LRGqQaAq1RmBPk7H4q2Ps7hhJd0TdNyNnbCnU
LqtZp9J59tz0QDRkeo3EiBfVMvZ1lqmg23xJVhnv8UnVZhOg0V+Ev3zCpraLddLV0ac/dyP2kzam
1alAENwkxq+voZTTp/H50BzTyAftUz5ljZjmbbcjLJt2y3jqHKbPG+XirmzpqsATsjivrbJhbHHE
nuKMzzfQ3fesF++T/W/+vWRx8+PVtveYysE/5n2vd0ncgm+M/G7Tav0WjBZEgjAJDoHlvFUt4NvY
6XjcCmyhUTDpFZgWCb+3c5CpwXGtw9IPfyNkQpm2YBuG1IfSa7fbYRo/qkhuxpkx0LcWc3K8Or1r
OltsK+Njuh+HS+Sl3Xqslf8Cx2K6YqI/NY3oHnOjPqfCKR8bL2JUo9Yzw3aTPCQirL+TNhHfNI3h
iYMc6V9i/P+bMiE1vBozCUfByWdYpVbRXg0mkduLi7UESBtLY78wKcGX1PlmDTTuEFOcXZCF7ouy
OgU/y8GZjOXEcJyVGHUobz+BDhEsY/rnvra1s2qBrn/aIujWXQEKWhV6Tyr2XLSZTsA4NBypKSia
AX7cnY6d6lCXMFZNrfdRwsRPR56vN8ABA2czZ/CG1kkWyq8ubMQhqFp9AsuzHJsq0heBXweTfiF9
Hj7ceN2WY4zgOLuCeFVqPIqbkudMSlKl48gPUkefzcRuAoq9iYs+gGUxQcfwz149hhcWLOzN6i98
mBCOS9/Z2r1JtsZugu0YNny/a3IlyMo7Poqal3GDPIdGu7uluPgQ+eiJC7XQGB6k4S+6sj1Wag4h
OUp2mo+EokwuAr4N4MDo+L3IStgl0cIdqI/R+JsICQvxdgBt0sh27Y8okUsnwZjBYaBTcx3F6X1D
x+GYVs0+G6xpo0Yyv6ZAl2UkXyL5R5bjRhv/N7KNWPHHd7YZNcv8dtSrbnFWT0sv7nPLU9yqQDkR
D2LVXss7lu/cEBnGThR+qtVcQ9YMwbJzg+HFsdx+qlX/Ldses477zxKjwlgQf2LywA/VBEecUXyG
k/6qy/4ctRTI1x4ZflPpH2U07jBp6RtkQG9dzemnfBt8UKXcg2cFt+x9vqb95S4q9TpWKQFKh4UR
kPsBlvVOJ6QvMW0hGAb23VKxFsirI7D0NxqVP0zYN5eFde06Z2Y4QTHlnrx4v8K98Wiw5TQe4TPL
P8QlIeCSS7EB1t0thlVaaH+LEvc9FiJ2o7EPG4R/cLTXb4U3/M52eDHmIQzkX1V7j5Ah533rWf2d
sp1VEsWrTPT1zwjSk5wfKEN2V23afzDkjKeJhCMsVjxRcdQ5m8XTWJSD8ppOJ3tOrFXdGxdIR3cS
80tSEncOHZYmYX8/hB4ObDURm39yJqI/U/KdUfd8TunMGQ0bpGosN8CB1lyxLo2V7ZQt1mmldsPY
vGcNVoq8qd+oE18vwj7O7iPFiPcVeDFWtfZd0cNH5mPZBFn2mdt1dPGps27B+sGMWq5BmJ7nvL0M
lXhUI/DdrCaywxl9wJP/vlhlTL/0eAzK4T7KQ2SJHC3qzseLBKI4O6oaEwgTwJ1osrcBC/MzNVK/
bjuzWnrOIm7EzVjiB184obPkOxYLvNn6XGrYGqZSX+GSXz1NxBAEAXfcUq9Y635EQHnOPbJHadvd
anGWa5YEF8AoDlwQjyQeiwPyQg/d5MvN7dcUUGa0C+ugv/d9yyc499xXxVtkoFSyy+37vHryJvNr
wgQkY0v+Sw2EpnTk4+3IgxPwf48KouZV5faLFr6NU3o488yiPCz1H+zUBUeAjuDsROxLeqQAKpB5
5S3oP8HyGIUN9qk2ABVZ4XeOLcoSuLv/va1zBiXXaUga3wlYojjUR9AR0IC+D2ru3nOB5l02xUU3
7bnuGGon0zxNZM46jI3Gil68STNpAF15JgVwKHRmmDGazZBDpQK6QZPrvyIKHifIqDoNWaB1PM8Q
zdCq4jPVSnvf7zehMz2GKRWOcXBP5QWqgiJVGeeNOkBXi9oNi5/zvGALStMOP5fb82GE8LQ67Od0
/9FgYUqxixUdD6BrA4Fh2qUvbR+E01FGHSZJZ/7h4Ae+fJqZRXEBzndu6jBTLYea2TTntTK4sVkH
jt09B3NKy2WJf84qvTsbytwZjeQUC5ZoVfHk8tPQM6pDRaSYnN2psOwXycjj9t5Xr9gm+mPwQGOS
JrPmrd3FeUgCsNaqaM+8k8421HHLkI2wCdSlHOJR1O5bG6B5VWXAUEbwtw955B6HcL42BSuDmhTw
sJpAZtnUSDDKdadEWM++PcbbgaiKNdT3xRKQjgEpHY8ruFKc07J7CQeNV8yG1XRROgn/JuxLguIW
OFH6iweW9/Ass31elVSRT8OOF+hvQBh1zevxTBcIKqibXizjC6xCfximiAmSUt8U+cTgE9t6SxnI
s8jFpW1ch2O1Ld9UGPBg+ug3SVTwOCwVWJ7WPTZq3rUNuc1Y/pNhogkZ8FHn2fIseLfAh3qzHHUH
HMw/1NWLZwgzAL9u147NmyXsBnrCCTpSFp6Btg0WWDtu9N2UufmYwpjoy11uQSXCcUDFi3d2KbJd
jaNit+9GFvfengFo9KtNVlC9K0a5x1L/apnwoEP3XzlZJWeBWo5eibGr9/dNRxh+uI0hMSLvMI7H
qEVzHL2Ep1uOz3SCgO5M+ojf5+TuijC8NqWHnJiPD/i8vsVoXTHlHZSAsktYDNdHfOdIN933t+x7
GDEsW9oBoZKrtfL4RdTq4hbOHwnQbe257Rmm4I8RS37pYpwxoJm/Zv4vIyHBDT1kcgeIa08r3x/l
2s2Gh3l4ctLcHA1JcUKD3BEwft2Y1PFHTrfttjWpeqyxg1yjjEfKoasklBimRYHge6uCb/vxKaef
bx3XE65Z1Zy9LpRH1U34zRrrq56yf0uffQq/HND7ZLuy2xgKfSj/EECWfxotHtgS5BvuEfDkRwRM
ryv3oVOdbaFv6LcCSkztR08UA730VjUf2DIG0JSjE3iSH+pXNEZmaSBwiHqd4FLBPudQ4lpRN9MZ
vDf2E5885MEgyJFAUzbu40wGdYwIbNnBmsezvh9HpI/SZa9BEcl6zNAHwtw9wh8hDtNDxq6T5wH/
jZads7eskTXeqE44IA9hkb44smYr3ecjOXnsoVAfrguTQKH87yGfVmn8UKQouFP0nRY38N5Y/DRF
hOwt/a3jIgrYKb03sftYxxpTASO1YPKaWYREccss276qtnPIksNWzvITjS7k8DNA1FhjorWhcVpr
jWc8hT+noduzLbT5orpi2xUzMdMelylRsVxQYA/yxzksluRvKrh2YrtNQgxEuRol+WiI3krlDg7U
8HcS9qkOFvyRKn0A57NboKUAvM/pvgFJIPt3ySl91E6gNhnFrJu0S/5y1F78OHmubtaOvkA7Knlh
uJKouiuhJCfun8Y1j1PPBjsEHXXOEngMnf2V6+hnwuWG4YA03GRb9Y7h/Oo0jrsWRcSwQdpxxXt1
Z6lxujZe/+6wM8GAykNixn0PnyWbwA87zFZjV4I9YI9g/BcYzlu3I1qoh5EvKf4DHD6+O3yNdfla
kPPzi/YRtWyiSjAi2d3kL9VcXaXb/yYJgdyWFN2NBdhyyOLrSS1rZwXNmWrB31KE5JE968ljMWJ3
C096DfwpgBATTrx4Ft59JU+Pn9FbYC3Wl7Y4axfa1TmNYWGtJj18Dw7c8zrwd+ydmEeDeAfl7r6d
qcCFep742W8Bo1OPAftyo15TqfYlFopVh7yCA43bSTf3b17uflURbwKF3w1DW1VsC9t9qDH67bve
to+VSVz6F3wru8KAmjZzzPzAxWmTquUPf+K1p+onuPTbsfS3xJjkQ5J1zZ1Hvd+78jBvUuKDCDTm
f6doeZzndmDzFT6zQ3jFhWQ2FKGTms+Ct84YLh4zarVG9JnK/rnIqm2W5H9AUlHHJMMX6Yj7ZtH3
BYuXpavvq+DVFwHMibp5z6V7LK35Zwho8rHkA0j07cRLdOdF+KiaCFAgft2/dQNTRLigDPh9hMWw
7jjoSXuqjcB806oWh5B1iOk440H3tnXgZcyXuP91mtyFwLkxA0flZhR28S5vhwum1CQI3vOKbhZV
ZjthdcehWc44jncSd4WKuptUn72VU7arHbsAz1Se+l7h/aCKxumvUzrdc4VtIdDphzZauHGAMex8
YHjoAvxeG5gKVJHFRC/6Re/sKn5UFecO7861cC25ovyWZIrdXiYrIozlFszP5QP50XxfzOkhgSVW
+Yi1vJ9KO3uqqAzyjbF3oXK6TQCak3eXJi3pYNttKJXhjuAVUBSFTvS+szh6MDnaz2Z4J+FyyL0d
qbQYSzf9bjXazxwbe6XrbwSx7VDY43bKHMGeswQi3gZ7J6XbyE2iHeCWB1BX9VF5D/FSnCw/Oou4
feDieQeC61/STausdF4MxWtbu7LeYHMiHLWCoX5+n9L8wPqMGQDPlKC2QLTvccmkTV8KcIPZO2jz
fMveK8ndf0ry/QLjDEbiNHxUDiFWe2DZyULXSuQd6ilOJiK3Rk4gFP3hcSRSgZlmfqn0DMdtvOMr
dcaj9KpUHK4ABL5hWi7Y3eQrzHSnoIku7cJeC6P4Klk65zq3k8v9al4HajzxpQB7Uq+h69xcUyks
VevgFd1joeWfomNqc4SE9x/GsEu8hIIk2Z/KDJkvYIUaeM+2Wx2jKXroidNIt9yYovoREyIXcmS5
dtDIaAu/89zbXVl+dF2IFx6bXeHqfZ3ubXe+BHPDKTA0ACpqVr4uV2iJQ3tKA7kVfUXVG4O+T4/1
emEbiXkGF+tMomIY1hnYtEKXdxQkEEP2qqMqnG87s968sbHXfTdCw/LiH8CkRABinm9bcdbBnJyf
pmHKt1Y7du9oi17RJhuyMXqVMp1nXrrp5+CvUOPfisvSpsKOdE5MMXJMErKJYnkISn0X9kuxy916
g8+AMUstcOIHDy77sx+Md05e/WqKmV5Dm/WjHwgJSo8PRZWxugIUYvTJodTJoZfbcIz0PiYCSpfI
dBKuID9QlWcvcQ6N+FNy/djO9M5xGf/OiQstPuJZzfLdGLW3QiYl2b1GUI6qOnY26C+EsD/jKn2x
lTlHKtnVy1PlMjj2wcZW0S9t4RufzUQkvA+3kt+N3e2yJadbYoBLaL0HUhwxVRNOrA6RUW9LmR2X
pvg389nOAePKmD1TzWJxzxt9cbLD6krCyazG0DtPUXqm4GHLlhOgGsi30bGKbeyG7I8L5NQ8VPPJ
zlP/HrAXNriMTyFGmJrfCpcoKoK15s0bP7ZL8bKAHGQ/wniLI5/kQLeVXO92iuDkyuj0JZTI0FHM
mYJidAs/lJved/csSD9Hu2SMTXYirjx8Dv5rmEjNHsV5LOHBrCy/88DnwQfBY7Fg75va3Yykue3n
ezePvk33JCc/E4iisIbn5pu3N1dCvK1w3Hl03Sy9jKNFikt8jtoZ16MOdgKzhHYQR8TAXDKuXTy4
+4hm7hvw6TLwZA2heeYC9xBwTvCfw/AcRO0xdvstpUwUK/lueg4UwRBprI9JlvfQz9aNlf9jpHwj
+Q6csLuRDZnfjkCGxUoal1W+S7CrvmmgMmTvnYSbtEFFdFgQ5PGPG3E2UbZzMFl+Dc00rV3lBJvW
sgmqLQkysfwd0Tos3pw4a/Pm1LByMdW0wXLoXltCMQdu/N0pzhnREKKZcHlfriwws1vlxmt5Sy4P
jh3u2dm1IF3DwxAB/7atx24igovDF33V2IcsAaJY9Nhmc/fDm/jiLB7eM8oWgh4CsbFzcouwgtNN
5bbMLXNo2fcqCIZD7RfoOcUSvjR9PFLwskTdo/Ha4EjlR/xBJnO+Bw7bfgYUHbAXMGlMkBxE9o7c
BmGqeKAYcQDxA6SJagc/vWLxie0NNlKW0rE24UvV2dj2rKTu7vVEyzKHbqLGXQND8ci5g3jgTngq
8i9Scv06DoZHvIHZhmbhb3uuzq0jdqaoSb+VC911pN8UPoEBy/ZlQS746kFyPZqqSPl6FtE19RXC
/TQjpVVR7+NeTqti340Vn1Xqys/CVg1fcWZgjN5kAHaE3N1N6zTLXQ3CW3CBISRedWG/V6mfwZ2a
7Ocs8/x92M/2DnsnoTIEkvhf5xQWqxuEazkW0YmuxRyfvJdtEzH1O7JA5GP4/VGiNOWYeJ3oktHE
DVhoAiPoBz0VrU0nf+acFSiIxptfgD9jSW1luzLYzQ8B94g7XaXlRZA1xyqkSD3qKCCYvzRc/Zjs
E5KI0wC/PM2n8aiWcPpKw74CT1FyacaEu7bTgeKVjss/xZjYQBYeG2AJZ36jI8Z3Gbg7q4AZgOPf
pIeROcddJ65UBQe2T9h/EWGK5bOSZm8Hef0weybC4iGicZ12jvw1aU96S4Bt4NMWxeuiBkqqMbLc
CEgOccup6PV2KLv2IN2Z6/VSxt6x7mN1GiSz1Y7uad5EQdYQ3VwG3zn3qWZuUjC0AE1WO3eK6Hyh
G+mf5cw3rihAop0nnRQ8Qd0BOqdLgEmbOKfHE/sJTpOfVhbLJeiyZcemVjTQ7kv3r6kdc/WXzt0k
KpbE226ab0Fgaj+HY3dKEYIOpan/Rr1eXhzHave3zP6Z91VyXubeXHCrlo9oGPOxaE298xyZbp3K
R2UIOv8YYu580qhYGKVIttklEpSquMQTWWh9/cBdh7VcNJL/XU1DLpejM40pijrf/i+ZFeJCOMI8
Bi28u8jjwr4GxGrde2g7287ks1pZRZz/HeNM3vtZVD1oB6uLo2P5F5aGnO9K0irFoWUqPqOxY/63
RW4Nf+naGdeLIl1xaO2u/k2tztt3qZWYXdqwBzzckGKGXRNNGmtuLawfm1PV4LfJIOXnm7ociZ4u
mmwvIVITPHKAhGg0ZU+wFiRZdqjqEdaC6Nhma7BK7s5FvyBGYyVPdmdRdFPyEWB2tQ8JUOO7ZQQ+
iUF2eI/Qcrd95QC6Eio99l1p7iXWp70bfdRRH+xhJWfxStES+ZwvXk2TntdtF/dG1iIFmV2HErwr
lWoj8Tca1Mr9xBH/lOjMe5zHHLcM3/YkPftKcxXUuUFrj7QOO5K0Kj5WXrKceo9mFEChEvZuGKHI
7KJhfHTDKlmTH84o1mnYWtqWNW9VDVHcS4q4+se/67zvwkbK81XWyr0k84nIEacjMThdYXCw9fiS
eq7w2Mnq4G3icvXehwIaliVmfTf5kzmjso3HsQ3sczub5GOyhgBJBP183TbLvMEUmdxLEUM8LFHx
UaqZIuwi/YR9Wz7F4UwIgOk7OqVx5VNSn9Iv6YPZtptmuvai9w8e6Iod8B3zNvTZM4XH2bVIVbpz
coniyfkpIIJZqd5p3FxsBBux81XY2I+05E7W8yy1uAgt/vpVb/9MaMWrfNBs+gKfDQpWAO5r0o8x
5Ik6PpYm7AgFVU34QqPP8lrzUsLZftPc5lf2lfGzyqmtWSnrRsGYb2u+GQ9WbjgVTFPoZTMYzBAk
zvyneWyt99zHyq4roGlBNN5UqiKeMHiG8zu/7hpmdoygZ0F3ONlcfNfVjIyDR1Ku1Vhm53lYkoyr
lu/9xX4Wv8PFRWYGS5MVyFMpcPZNg1r2PsU1sYmajPmRpMUMhAWPxDY3o36pCx3cKRwvW3gm3GWm
YKEpMPaLFw+TEU1p7Gxzz+HmmPFLLQrWQ0M9FtgOhCGu0Zf0QCdc/Qf6PB4qVxFHKavkOrh6eJmz
FDW0Gmu6B2abPZ5bcqc13dKiHWGNIcrscKcqWREUjoouXekCbTFNi4OuaxZbrZdqiqHO8bzcS1+O
8gC0UpcY3Gr1SPYC6TQRnX8/U4/A1NvMegNff3Ew4HbcNkIvpI7BNf6Ze964TfvmirQdVzcQGmf5
RBtc6yUogcOceJx9bFCE7PVXYjEaiswoeqv8YBVSdvgQtIqsLMU/1YaTmXBM7nTiRbW0RG2AmZI2
qHixfIaaaPjW85mN2npAb7VSyjkZJ0C/aZv3kafyPN+5VVu+E4WAkYmBX93PUqnPoHTca1E57K1A
Qvu7kAfmT/E/Vm1eEKXbNCq58bP6rR9cH4fewY2lvfF4xPZLh0fABe1/EYPlbRCJmzs4M/I3ZEG1
0q1YKHe0h7NvvPRoM51uvcCDXvf/u18Oj9n/3fD+32T90+Sf/yVTyv/4vOVEfXKiuOEwvjG7+ozp
/5kg9b2bJQ4iGeRC+kP4T//plvOd//BA0YLGjQRQXkeQav2f9nYvorbH9iP7hhnzb/67/xd7u2Pb
/Kj/vdDq1vmEN8KFgIb1Hv/9/4EHIX9FeEMAkcEhm+/Socs2Ptu+bYdJBQ8YCMCg92j0yMX46uk6
2rt1+AHvhD1FeZ9Z8EGNeKsXCsrm7h2+2N2QpSfRzpCvncMoucl2/Q2M468Yp/ydoWhHpmwtS2vI
TmXRHUsylUMdJ2sPr83GifPqw4McdmGa24lqufKlI9zfeFSJls69bdJPpwR6BLKAeDwkjyzAGWCE
+UqTltuplbLA6mkSJGn/3EesLQtQjss0gFZC1vbZtB2pt3IfM8kWA3/40zgGe14UxX3uN9FTWEB9
0MVSrO1+rLZGDc7ByFulMSjEIbFaSPnPQ9K+2jRNer5lX92S0aYBxANSDDO3SSCeDXl9pG61ZeQj
V9rIMH4d7O4hRZSH6VpeuskbD7NKu91ivOprUMhTkD2OSuAjwEhz60RI4G1bOTyU+S8koWDteOTR
qMU+kx3PaLMbdrhC4h2hwXFvQJqzsWTlLEtKcUHLD7615VV1Y6sXrxQ5yEPtKedKXi/E14glTfV0
VM7W05D8JeiLjdsgKyvUMWLLYmNzBo6LeO+s4QcXJGUMFqm7mCDHpqffDYUIhvu4pxz5T1PfMsHZ
8sERnK7xJHJ0dx0rgWB6dnP0dwHFijm/la/Cxi0dWBUShRjtP1Z402EG+zWOHvBvXeZRYX4b/jRd
/CTD8C52En2gyfYc8v5lCe5LtpQJdnRifONsy7VPfoe2XT2+MX7Gl2GwG3Th7oOMmv7yW3eA/FK9
KimeLIbJZR0UyyOtdAasMobxmirWlWO4+deWe3YHyiw8xNLVREkCe3BxrmrkxsRV7Za78CPI8Z8m
rvblbMp1V4d3Hic7WguBy16WF9qj1q5uzKYop6/ChvEFaQfmOjbHSX2xhxhXSV5SIStRfGHqJw8u
Rb3r2gY3Wd54B+Qv1JuaZ+/OxxNJnUha7GRZPrF+pic7qlJc5LDbuBpBobbLAHO2Tn6ovKIZKDGv
EW7vbV5I7+LxKliLkCXRUlnhJkIngn4is23nJ/NTFLi3smLuO2lVNs46CXEskpUqTnFv+m/2ISgG
jrv1lxz9TBWQ9I6ClfJ9NYQ5X9LqdfGccM35RY7B32ciHa+Lmbo/jYnMuvLt6pXc7o1HCmueupbi
tjvnQcGl0HhpvQms6UnJqL8Pbhm9GV/FNXDnr9inKDTy2/pOmQHzjFOg6XRj362DitmZkOtCkhDw
SbWxG9Hf59wqqR92h1diIwDr2AvcCRE072Xgxo+DnTHkzpkkDUyj3KoYgunbsiy4WplBwpNFUN2b
Vi1wkV0SPc6YT2tfLMWrYyXOQ8naBwvUnNDXWy+Te3tgQvNUZoV5gLqnT5UWDZRd+soRdrh7r8q4
l6QIdQr8IwkJZUCAo75hcYOt7oV+jf8HdWgQif+BOzW/m7peok+rhi/SRJ8VzWKydvlmSu8zT6P0
XYoO0clhvbUdonEhm1/UmAZK6tnps4eKBLSCLbZhTdi0drx1zJC90f9cbBZgVSsS39Y5rOY55K7I
rz4nmnNfcN97NK5avgdPmHVemem4BPn4VdxAZGUzJpr0bYM5teVLPFl9+eVj0FmPQi4XB8mLjU0K
AwNPTci07tXZbgkmWq4sN1TwfPmmDoHkN5kuYMhQwgR+wwXaU9c6/DE1YRyPoekkp4H0IH9f0NOZ
uXqLCZ9MTyDAzwL908ehhBYn6OeYJVKvHTfzq8g766hn15DNH6mSuWmcYt1bzT96OfqDLabxLD0b
ldIBkOlbUQzehOxJw718U3MUX9h0RH/ShC2L1VCVnuuGO0Sng5QLW0EIwsVG99n3tLPQt1Gpj4J7
6YPrpuOhL53hmlauxiMHLz3hiFu7gD7YVZK+zsKsesXeadHS60zHMNDmbunKZFfyXt3LwDeASWaH
kO+M7P9Tx9DHp6xsPkbOmmVVOzDD6yroX62GRHiJ8xLSemLzw3EdZc1MhqQJz2NkhvtksLKKwrT5
1r7buNFxrsOF8ANbZii+wz7IRrh2qKSwdGFYGz+/9Q+3fraZrJQ1NZT3M7WYy6pTWXiyWzG9Rxhh
r2lgl1fICp9jkjm7dGZz4uBXhLLUNjszkYIfOsvZmrEVf/oyG75mmh+58UUzQC/XPd3I/lsu/uyL
Zixg6GVBd8xgLfHdz8v20NtBt2MIrh4t1ru7dlH6EvT6FdVnPMQE/IizgBaaQ9yejEQC1rfGSoh3
Accvpx0J8P5cTkSwktIRaOyLOFDDO21kHVmHKAOVlZatB2Sz5dlLQWZbHpEWdh/vPYHUXyhY9Rmp
EAyLjK+WqdUr3Bcg0YR7DaBLpx3/Jhav7W6OMz6MXaLwCdMHeKSt5DnNqS7x+myXcMVehdGXBHe6
xPS1JILOluarNeLO1FRg0+O78Ud26xSlbDraVNn3F3BoUmSbukddtmhb3YVp8N/JO5PlyJE0Sb/K
yNyRAhhWO8zFHb67c3GSweUCYQQZ2HcYtqfvD1nVnZExGZnScxvpW1WFFH0DDGb6q366i3rnBZoC
sWKnD8g7Mza11UuLIhFYHKekcsa9V4nss2/n9FqIICHmxwAaNaV9CRyXL0wrbnPEzV2XGOYlnQZ9
m7kWrWtjL69TsgxCdWlvyoXoacURnvky0Y/sIa6WJIHLzM1k8rKj3ndjuBqnsQSLgcXQrqGEhpvR
T4dYrIgQL8bBq5M39IHU1pUo7uuka92LTWoq10bjbGd1vI/ZaFUY2QJMAHa7pZJFHTKP5DGncmzW
Q7btGFN5c1QdqDn+zuTUjyIeyHXhIh8oOENFFHR+3lJRYiV7i4jGtnUAkZQW0xmnxpTg5fWjjits
72poLDbU2pQyGyAC3qqe6k+P+7Yb6uuYPyh32HuW84pIvolM80ZnfkgvUrhx52mbo7Uo+TGW07Vp
0nwDTwLaA4u+v8h4dTPcRF51o9h0qRjT+KD3d9hUaNTqM0QkDJvZuAPUtqHWYtw4SgANgw54ipmj
p/DNuXfl0+I+Xgt3+q63FLf3DpyKurfoZc9Cpgx0HPu25b56wt55/RKC19Kj3Ye+Eeff61Dwj8ND
xVSQkLeo6huLLDeMFTxsJJh1e/bpCp3ZG+EcCMOdrdnt2bHzgAlcVa2LvlV74QACcGohd3bMiIhn
n/aid0a8s0KEUdXCNyucXTnZ/ixpB2T2Ou81fbavXkxGtFXgsazgvhRIeisIwvqOwQSKgNXfB7FR
3hKxKI42OT9ARzEyyWSdas7V6zxiQfdIG7qDT5bMgGhSZ4+zxqC/C8rpYRIdUU9m/lhHwnPmtmuq
seYdTWbfuxERNxS9c6CmQltNWekxjyXGTQnNwKPDmZ9DOXprabrqgl8cYAXskzfT8U4SMvgeC6Z7
svucvHxKDdrz0Gj4q8Z8ONiNl6FA9fN+cJV5oCIaBasptDXXLty6wIA7lkn3VkUR1iwvLY9ot5Ev
xUhlJHl0dGQ6Ie2qtDDLdDQXltGtq5f63sk6cWdI2pFNV/afjVL1NSjs6MXi8bYVEPRP2e8Nyths
8zOTEp5pxYgF1Mtw/gkABhQW1hIzXEPfoOP269EMLDbSY3xjDb13bCf8UlbDZrQ1JlxkDqr458Bs
f5eoYlwF9XxXz3XKyV8Uxk1JLGjjVlVyHLzAQKIPmKrXmJ67QRfPSszpGd9/clewx/KNoutuqsqu
NlRk6yvKMJN7l1a9lTAz7YUlwHtTaWqfxokdPe0s6uR1fD2DMMHmTul7wMR97eRasbfcWtuH+FRW
dveRY9DxnIDug8r4ghNgh09244rdNMfPS4m8N38PBrQtDwgJ+K9VV9UkEUXFOCA/g27eiyS8BIKF
OB0xXJcBcEYMR3gh8cV/sttuD6UBRs61htfGCuJtg6EvSu8mzGCGw36qL6ddXkfLbTqlid8EYJ2b
AcEm8GbvEEh4fKAROfsMaX/rqJzt/9yvRVffZV3fmZtQzjQiNOGwxxQVvpAW645DvjCSaCNCw7Pv
mjhmEGYhkCEwshmPSvrwgozWO8dzwg89BjKmaIbxU0AD2PWdtOIEAy3FjKl8i1Xk3DLkfbRhA9K/
oVFozsDbrF+VsEqcSt0InSer66/KVO1GFkQ7yritX1pN6hCMy6DYVe0Y77JWNZvOyIdPkWucn8ml
cx1MaPiWxntLKzu4wJUct0kall+q1M3OODufUFS7B0Gqyq8NLdVWRTi2Z56JPCzCcmkg+J2RCHzX
Wc3B0isyWe60tD0QBcgI+L7HrdIN1moTK5FB/0lOvGHr1IP3ffQsbYv/WBAh0Zx4n8J/3DUu3dx2
RbSnCbKGTjCG4yNk9B2TRhr7ugi3JufblZGU7sNYod21c9/vU/zIu06SHiH2RuNZkblfAduEp7DQ
m6vAlYaEaBmnPgPkcOztPNthTEgORpuYe5Dc9aEenBeaWHeeTkcgaPjWhSGSVSu8Mt6mluhpqPfl
lbbQeaNyy8w42LTtsB7A7nBi7uf3mURY4zepa95ESc7+3HQnVmYQyS0rxVZr6G/vEsbiQYD6usr7
ot/GUIRXWsdmMqti71yy/+LEPtBX4kYZbhLZL3eo8ap57GPpdXcAvwTx1K4bYZkcyoIhecp5xB0n
K6Nzwcv1DzdQhBX1Tsmj4BF9yme7pSKjCWGFYHYlrBhY06ZJnOCYjxkBW7f6pM7w08J1QT6WoVPK
P67NzC0uMZH+Y9sUyWY0BbnbmT5Euk7KaUvpsPYorSz5HieSvkU3nHdUUtqvWZnzMCD4c19kSpyE
3sYbFerqiehcD9jFdgpOeknPbZ63DPWDVG93EgcsMctZOa+5MdNST/dJcu8AmmWAAfoI5YjBZT54
6E3pkB3TwB5O5djZe7M3h7cKnx8bI53GL7h6Y/cWieoz1ZW4qwczxNUs64uUU7phCJC8JrPJ7L2o
rJgLIRoujgeyVk7Tuwjn194O7jBuslhq9NlDR8ST5/4/iJ2/hB//qc3htvosHrrm87O7vFf/f1Q6
GAxtINzp9sKZs00BpvjXOuih+Pi/0Hp/8Qf+Tf1wfhOWiyBJ9FfHkymg5P2b+2H/ZgnTMKB6GEss
GEjeD/3jOlw9Iem1wowvTP7p38KoEEvLGPVdaJgeSWP3v6OLOtafQ8SuhVhCvxgxZugjqFLyZ+yH
krrLrci0/vfVsTHeJsz9PnVcSB+pi1tJQkDComqWYLE0SXUeiNS9NVPUMOucE2KdUr5ROF9ajoVb
AD7RNgVQ5zcyv3EGFDQRPsaheRmsYZ8T5zLimlo8qOpIWpSxaDYxsPpeS9oPoZKeQXZaETMuX7ES
kI6kXDZRoF6FVj+a9aTYO+L8r535W9da93PJE7+Wt2PpUoOFi4GA2CHWacf2xmkCSes+Mxj4Opjx
B3QHQJ+GcU+EMULVIsYnmYBqt9kYfc3olbkzKLAhx4hRCIEAtnAMe9SpQI01A3SfvtZJN3bFaxeZ
d72K7y2XZZNmwHxpuaEXgJqJXRijNU5aTkNhGHyv3BxmWIDTqe9hpKjceVEOrTk56muuk+DqvWeI
H0fIuR5+E5KtgdWD68NRP7GhXFlDypR3FFB79e/jtCQjlf0el50g7If0QflFcEj15rYOTZwpHZ5D
t/yc+oneeJHQjD7rH10wMVdt0m9WY267fqT3PXvQhvjWUHhRQOBsspAKagsU2Dhnz64FdF2Zno4Z
3PyigWHARiNxhMS7yktQsWzjKVGUmOUTaNFO3CTTQH+EmjH6B0+W0i+M9/yRDOycDIDzyiNA22uY
BiP2B3EzVuz1u2LG+a5dXYe+0CSbzXVbUo2EJBWB3dI0UBZD9I0y8A8zij+DkPkgUOWtbujrKGOJ
g+DPVl9ZN1VAjq+YDyp3X8ZWLn3xr5ZG4n0kfW2qx7jEyBUERwJ3G4n+jYnxueujTVhpX8n33+Kb
vadtlEjLUD6zL3jw+vSRFDzWLN3dV1QL6736RiG5RdDaiOFYQMuoIv0L80hiiGVzcgbKky1+qtyo
3kp43nwDu4YRqWD3ytXSfhN0OjuJiFflUB/KLHxBRt1nmUagAvrb2o7CrxHcjVFrKEHA2Jnm3V03
qF2gxXvX4JTIQOXeGNObsvJeZ7oXQst5tjUqoLqQyKv9pBLkeo5GfpVRP2/OYtGfYGOkU/tZmHSf
OS5hoMSbn6G2YS9kCrMKF3ahV+9jKlVXQSZ3oPCcdSjKYk9PRbvtafYymT5bBFxZCVBgBxUY60ix
/yjs6XmYnO+WosWol8mtF4ptaiQVVSB1tpvDjtmjadAyjElQjyxIMvxcnKq/JkNnHczePWueqmg6
mcN1Us1yU5nOJwPxEFSHB9h5Gr2La6QMPQpE8bByTxwbjS3F49MuCJKTat9zUVwxmOwIDtIG0uU7
Gy78OkclWAMkoXzPvfYVeax8xOXRDvu+cU7YGLcMvIEECxauDlSAowpokpRDNZCGmpzbC54OkBGO
rasOAk03OCdt0mGYNepcEa/kPZ7R9pAkJ4rC5wK6Vv1GaTgqcjv4bpLtWpPCNGt8tJkprZzY3o7t
eFLSe5+UuGQGQLa+V9sUc43RBBvK2t8K2zibLScaTgTsHYsHSPIf0MhpSNEWjU/fc9K6cW0kIaHD
XgpFcA6ansNozOw3iNRVs+PHeDGSR07+pe5q0rdUoBUBizEFt1TXdaSnmr1RWuWqaunlLdVz5k2M
qTDogvrRtrqCMEpU/ahDPu5EecPl9OIZ4UUzsakGWfzJPvFr5Trfq0A8mbRH+G1tf0iVcRjBtmE1
oPcK/UIuSXBtpSflpW8u2gSdHSc7dT4I/VO8ngCiYyJQZMF7OzYdc6v5Ca3ndxd6jd2RlFOsmoPu
JABbksJ54Uu7Op0kQMp/RZQR4f1UjQ9WiokdKvWba2vLeSaJ90rQ/hN2cD7hYBiPSOgXp1I0SWaa
PyT838Yy3Re18b23x6PFkTtIhz1eYvbBVUpWWOdwLqsvHCseuT8eTZne5GXxpgfuVdVdvMmnZS/q
yQBcAflkmxhGVmpYjUG+r6hcCVe54MzeimvraTgyB+My9NitRB+hgHkfQL8ei0y8kBI+uW59VYiR
NIx0z15MHTruB7oXG+2VXbd3ilEX9nrommsOq37immcHR3nENBLtMwgObevi+63z1oddi8kVEuk6
K+o7MuVvMiaJ3Ld348AXJkYM39YS5Qr4lNxOGOZnlZyJmbPuat6DkTRYHiuNa884KhIhwmKSkn5P
YnM9i/qIb/jVA2HpZ5px5+UTSUdDZLc1mxm8JXJLSfnkazD0/dibdjGC9KqNOu0Y2e18JnpjYfvw
7GOgBq5UK0+2CW4tv0mYf0RpH19VQ6d857aPurI4PVkNOold3ETEGTb6yOFYUyXnU+M+LdPbWZs3
NNyD4fJwkdnmRDnCzOa6zHr0fXykmuAhOPXaBxPU6mJidsGOWmxL2qac1r5tIvMr19dGNuO8zvHJ
AsfIv6V8KG+BqtohFsB8pBvbDquccwZemMQJsXVqzIBao7uA+OH5140XCbBhP8ZuewRWcNfjrPDj
uPteGxQqpom8GrHLsCQHwFK4EYnB+XtnNSFTL8zUjhM657I1snU7THhaSodg3Pil0VG0ABVrYLIy
rghLj8JN7jGMIJVKNnIqTcQw4vqOAT41HrQnXKcTAZ0w3NYqIOZRBPuxY9RXVNGhzdW44dUoebKS
dTNGwbby3K0X6RMeCXwkDkpTnQXlJc3KK6IhaQ9mxnA/vONUDBxbBmPT2xWkYxJosC4KLg29eDKT
wt1gWsJlyhIyBgoUJr+SmMz7PCkQgiUu6RlC+2rodPJpGSaiGMymXzZtgnmOLshOTv2926Vy75EQ
IV9MVbMgJ/gYUXRRFExc4rk8ao22s3tmvwP4Nj2rP2a3wV+OuSR0NAiT3TK7bLlnW4hlQREyYEbE
HwbGNvii2H4sCQC3fJQ2emgbpTdFkX9tRjjz+rQIOIO4GaRNuFTxBg39mJk1qFmjupZhe5cHS4HD
cM+cCzNJG+yCcBmnF85tp7hqlIyZ+LgjVk3J2x3ZbzBOW1dVhImF6CixMVn4/0NsJn9XxGzoEneH
4KllgvXWF97gr09cx/eYiOCfjCfWX/yBP05ctOM5hiN/N478AW5yrd846zgCyPnvdpOlVe8/i2rc
3xgcOy4xRgdfnGf9cOJyMLDoAmuLyQHx93PafwNmLh2cMD86USzDIAGJgOu4/EeTiRn//gPMnHqK
Zp5Q57ajkxkbL8xJrMaat7XN+QS4CXPhlD1h2t7UXWRTPyq5b6qx97WmOndi6jeekW7pfUFKKKoH
nf/5JLPp1sTQwaKfhocoA2ldlcl8thzaXTobCdbSzY6GkynfNtPwjJ2BMkzWw5UNGmZd18mptcUj
LwoyT/f2SW1h/csP2F4YVAmoy+5Nx0o7KOc8A5ko9eYwy/iuAw0ws5EhyqcHVJnTshJH/cektJth
BJmSlOGW59ldJ/tjOaQPyH6zr6tgPMZTuSk7NmntMitHQE5A1tW4ugWPf5bls6a0+0zydoSOVz/7
zqYRH0oEx1xL0iP8hJk0CfhWYDBItepRz6P6iwM4Mgzwe5TZwW7R+WVZ7qE6nKFJQrv1KhjjYhSc
0apnpt4Y0LHcg1+Em85ajG9V1hvb1QG6T80X0A57ZB+JKVp7Uip/H2snPiWpOHFxsb8zseHEhb7U
qjNbnejm2Iam/NqX2kNdpO2qpM/LLyZcpi7hCp+gRUaZVzHh9iknHAzdXV7oxa0x1e7OoB0Gb7WH
+U46V5L/i3WB8ZdWMNTPs+I2kLAoYbsT5YHrvHOK0KCzyzl5NqfdUbifre6gyWnRzrDARWAjfctM
8q58G6euAmBlQU1Er84u2aTDFIKosSrHKdn1kfVql3DqbfOiVyGPai1zj0MawkhIl5qhBfexpeH+
uWxshtSEe5tMvsyBIGNNs9F6SDLCYlHyTbXplp1NS/Bqvoun4mFuS3YghvVtsKadsTx3k+lpsOWa
epsTlbL5JqiLZ6eXnyO9LKTRaz5q7rsMLRDAjmjGu0FP2GFV9m1o4S8yQ/VGILzYVLaRbV2lPeG9
3DEmC0n6t9dSc1/mKnqPvGLT6ES2oDhqTvEcWuzAKw9OBpscd3nSjzjSfM4J6dq1ykfH1g8E3CgI
Ku4Sw1rDa8FgFeiQqspzXGQ7qsieQnOp9yX8BEZ4Ob9zqhkcdW2m/CbnoWsUGeq+92lrEBmcEVeJ
eQ8n/NGiENPvR7k1ZpQT5dwORcbEjx67/jq3uIRqvSAwm0wgyzoiI/3schrpmsHXJ2NXBo2zcrTJ
HzCYddj2V86Q2/tKNGuqk/1cSz8ZOEW+hw9hBd/yecGrrTWrWJsucBLVM52UMZAZh5q+3Cbpb8Yc
pWAUKOg6BGjQQDCAVBNNwXlIq0JY7qPWbNaKweY6FfjaAwXt2J1ARI0mjTEZgAbzKakmVPsmZSQw
ZWvI5V9tN9sHqnNP/PO6zSbOcAJaiN2SMXDJisez5m4QSoxVZfR38OdeiVyz0YGIMsTRwVHD1qSQ
aK1EvI3b8ND0EppVEDwLEXxji3ayw9ZnkxrsWwsuS2mwbcVCtyEMDtAgeEtE1l7ilvcK/3sg3CAI
1YRhfyt6b4dd5Kh5M79s2m+9ggqTPj4mJfycuiIGHHU2Da7y1A1TtJ85930oGOcsHjbp8vrFUP1w
Pzoz8VuCJMehJNbkhGUAcyjPLnYDiCXGIrzP8PJskIFyRCrssbGT02Vak4PthXYfTfyhmi0yRZf2
TVJgpZnnGvubOV/7ZZ5KR1pxy6fPTqaGCNNPMtmVBDpOHgVcSG3Do4Bivhj4w3WLoWA3JY1GqVN7
hyBi7vW6HDdKdNlxJjE3STnfuAFUBjXLbZ1Z7whKT5YxvCVZgwFBD170GIVvKJ03L52sxYZ97jEZ
Ee4qOa/NN1h1uUPa+SGI7IdKRfQwMv45jLP1itZJR5kov9Has1ex8eH15be4BDErBE0H7i5uuJgT
74Z7N0CNaZ6V7HbxiEdjzLDrT3Z67SQCVrZ0Z+L/Y9+cyuZUOBG8Wq95aDiigNGc4oe2dJKjQkrg
YZXBo/OooiT8LVFLYg3w6tT26DLo3cnkBn7iGXsBqjTLuUmD2GHMneQcJbCoyOG767TPUerdz8Vt
Kq2XKIcklGNLWjfU2W8axfw9b0DJl0F0wi2aE/V3GBsobaczg1ul+D7XbWR/RUJO/NyIeKhRUKqk
g7VPBtY6mNybHMwCNROx7kPDUwuObN7aNlnULtW6TYpvkRuzO40RBQnVglieM8QAtpsj6/5cHRJM
jCseSX2crWYwRkBWcIIbGkl0r6EzSs7sMN05Zf+eAO3qe+YEHm1RR6VhFeu10G9DNZ2txCQhH3gY
oRnpW4gC+zyK650MsAK5Q8MNrVUPSvZyX44JvbWJc5vHYXTjMYzYxZqCXwHODNAVMzZc2oyJvV6c
PNMqYf/09JEk3WvnJrtaTMFN3tT3aVChflqXTljfcj1+hI9DY5CdvLRDR8rahi2Gp7xGSuGHkcx5
mo9eLEnshLHJYDTIR8L87HRvSZzbbx48/jtjJrms6azboOQPcTQKciqD8d5MBmkjOo/uATKMDH89
X6UuOwkveg2mfARBrx2SYdo4hbbRQk4vHg8HbmB9m3q9jiyMSFI69ChNs/GQeJWFySrZtCGNbfbv
qV6ZIVmrr3bPD0BN2UGVnXaD/53zeMcKIxuit4p6tVeOOO0BE8tORWOxNybsTIzF9rKx60tYk81r
XEW/ejsfqokwHFlxuGWftpfLfa7pYu1N7WstM4bXTXjkrRtrDRyZr9MPoE8OnWS2eQ6z4NUqFT7T
se3hweN3NSQ4iSB66RJ8r7jK7puWpXDhGYeGCFaeVLtmTNkX4UrcJ73zaJGj2taY8qjHcj+xLeJf
lYtXNVjcxi8dUknoZNDExtZvXZ4uXQ6KJoiebAJMrPiWX8xLyg/UxlwnxlaYbAtkP68oxGpO9TwS
p+mTA0TEkyE9sqLsLA7AtugfLNKb3k2+mEaZbJRHt7CpX5qEC54xHmUkvQnwEBdlL9oLSHZ6H4TA
UllNKdJGj4LYfsRAIbCzNHeAnaGGENfwC6fbZln96E6Qx2jPmP3ZGKj0Ket3m5vAoh5tH3n1LZ14
Pp4tTtRZEvmZ0zzUA+yNORS3lWv5AlwfwXJgC2X7FQtTejST9hwqC2YyZuAt9gzrpdDVN6ABl4rK
ZwUZquiSY9mxYhtRdBVttdcbZGG4ejtliH0Uu+wl8mIDSOS9ItFSVPPj1FoU3Q7hs4Qptw+IbDHC
SHCNMEM2JebBOg72VmU/ARaKLqlIkAYSNyCJ2L8DSUF7YitUdMWXnK0Gy3mAEyajJ84Dolnb+Q1p
jiOG4Wovc1ajtJOP0SzFKlvWRIONHq6Veu8Wzuc0qIdan2fo1JApc8UmT3m7zJmnVTh43rMDuRbr
+EiEQmMOkwP8IAeI+BgziMcSor00bvgCCpUzyLA2MpwqBlIWUZmbHg3Hw8UoyB7xRG6wkhpI9igE
9Zp+wEvbaZuxrq58F4wOhLe4xIBxcSCw95QcB0dbFvO+jfonVLPPucMfkNjlztFmA5pHdRf2I/YU
TfZbpzIeEc4u/USwVg392o2NA3G93aSZJ4rUVs3cnlSS3sxaF20EzeHZHH+TvJncnBhmK8mvK1fN
ON22oelezNDLmOKMPKmDeN7OgX3tgyG/hyYto/shGIcDUU/8kIaEcTX0EveqWFch1G5D4ERqettn
qzRdWmk/t3FEVCY1+DLAuZgiIOYOqhAaw6YqpPasltl3PVrmaaDYO6cScyOANtpGaj3iHiRfm7fQ
qSs9fYhdHuszWsjgVF81A951ODMy6PphM7kU9ZbEDxc2ZPs+sxlczdWk76uWjWBihy+O1e2NGX2f
mRv7iKYmzk0wK62PNtZd06baTZrzCzsVLBtZUPnF8k2a8L67OeQg4O7rsmtR9nC04CiL58Y9N154
1drisSjLd1kCQ1QW2OvAuvFapa5CpCxYeiA2sIH9tCcCm0bFUj0Obx/vvLaGt7giIhf6lcOESOv5
INSKoJvM+ISEPHkBd6rS1Ljv4+S9nOtx20ZziBHdZN9DrUskmMLPJLlGO96pOtpPEA1tq51WbZVy
KjUnD8Mq7BlIqTy/GXGFiUqfrVYem5DqlsqgWYskoYLXY1xBtwoaxaujJI+/oCVYQKI7MQ2Yk5Lo
g6kQFaEzFl2jazBFmlZ6lENzB1rX4LsDJFAMGO+ZSbUb5XboqhQt6UF6JyKgqarXpm01E8fnSXrO
WdVIapk15jvrtnXKW1dL7gvECN8cEZiDYHS2M3M+37QlnnAcRZRJNab5SvqQ70y/2q4NksmhYnx0
is5HiEXxZtu5+Hx4pusYFOsJSS5JA3PbRy5Hc+C7QyExc7T5nhGAve75dc6kBBn6TOYrcS/iHC1x
UIBL1NUjEwCQaW/YrdPkKAtrn1XiKGuaC3ugJtSyeLfeQt0fUXYxvvdbDbcBS5NLwLBx9x3sA6tM
tvya7X1dofYpW2+OgR2xEdLKL67qv2ROXPqLD+j0P0Qh+/YrcDng8b8TxB7f4+G9+FEQ+/3/8C8B
zMAjgNcAqJzhSckB+7+yWIZh/wY9gv+Rhdw1dYsX+U8BzPnNZNlDj+KBKD3AZ39YDvTfFtkLkY5q
FI8r8L/V5mf8Wf/6N7ccmPVS4PyD7gWPj7zwqIOTOhu3oDbu8r244xZ0Tt2Ttv3h27grsyksi/9F
YPmujIuupabwTxrbf72Gi8D342tYYaOPURoaZ+de3URfVsNWe/37v2z8uWf6jz/N9/Pjn3ZlypFj
5k9T43cNzv0zeLWt/jX8bt380ysspot/fabDx//533+8xPKpfviGhsF2u1m0+rmJ+vSuc2EIuyFT
mkQ1uOBcG0JLzgDjmA3QWQUuQTWxcRhoLoK6t5zR0O047I4QD4bEWM7lVKjbeMLqII190SJ6SJ7p
+4lCbGbPteF7fYVlGfoYpQOi9WcBjESxH1+HMtFxrEYMNjGVbMimeSvVtLWPfxSNqXG8Z8/IbPyf
XvjN0Lvy+yDJyLmVbTFpU7lPBph6NT3PMSlxEps48sL9Y+a4c9z8UkQgZ4zw2rUFntYej4IpnXWS
qWhfeKlHYATIn4NfZYO5NbvTM/1b59klCkSkEtJWNUwdBqsPYQPFoSd4jQtj6D70EjdhACudAWES
rnUpypc68Uy4BE21E2VXbOzUI8MEyNOnArzctal4x4SJvbzzYr/vWuNCZqB4nBpyyloYE4GR6K5p
T3BECyDWhlMreQky4V2ee9/cVJXY5TI2Fz26wxBpIZ4Mt4BXbtcnEQXDWsCE54ERsOdOUO1Ks6k2
WcAZJsEPSSyivyRC8zaFkde7f7iS/hx6/ONCQsz+8UJKNAjZzVjTdWOcNeAx7qlhQ0yufmw9suon
x7kf4oMnD6GK/2UTw+AVfpZ/cectt8FfXbs/GYnkYgmml8s85+YwrMOoF0TXKDtrVIVqBa1mt6QG
KRM02s3ff8pfveJPPQhE111FI7Zx5gPuHV8fVlAG/FT/hw8kfnXD/6TTuxPAx2m54enCnehMuSzd
43c5H0dTR9n7yTUqTtaKpykqXr/C1048JT4WGluU699/RPGrFWH5gX9YEfCA1ZAO5Xz2amoawhZ2
a76ZlxrBOrlAAmNjJW/IjyMeJ6mfui5DZFSoqGGM1iB44WGKbZcT9jPcAc4B8A41AONktl8HXCSs
KP/wbS0L7F/9/Mui/8MbdbvOyayCwW9W083c3w9Edyzoa2TF0O4+lNj/wzfyi6eI+9NTxPFC04nw
PJ4Xy3Pz2A84FFaCk+YLCTP8DUTRscZvyuiEig2VVWMYsKqfXO2uU/smf6jSu79/J7+4/JyfHjVt
15bajLp/tnYlCsTg0+/KRl0SB5DD4e9fY3li/9XX6iwv/sPXChVXGkaWTmdz1fnp6ZZN1xmGo2/f
EF48gBxfxWv0Cb9cDxt9A5BspW/H9U3ty528r7cP7IIP0+aBQsubY7YRK3X6pyetsdwGf/GL/14o
9sNb83RVqKTlrRneTtc3UlK6e8kx1QytX36nAWkpHhiOyYrTo7Gqv/79N/KrXYTz011POKjoZ/Kt
5yWByDm6XbWjhD1gruz2pnxiEDOfHC+5/YeXW260v/qUPy0CrdLyrlUVN+Au3EPmX2FAW9On4nPi
3v7Td/mrpcb5ab3uQzsDZ8GrOLtgp74Uh+aMu2Rd7YMH+UQh0tHbch7eRJdgg7S1/ofPtnxlf/XZ
fl6yCfFTPNfNZ0L4qxlrYXKbmJvG2y4xpuhmALjq2o8MwEwm3UpPfUUfAE0Y4h+ubvmrS+in1c1x
47II+nI+45RYdyr74oEnN00aKjnseLQlJC5VpaemfGtROqCTrorU2ma2u6tBjPpJmG1ifhd7OOD3
f88a4POd7W7y9JQWr0RMfU9OW32cz9X0NtNJytbXF5I2MKrSzR5OTYu/9aAl57a8esWjcBdfBHKW
uVa4ECoghFeVcAuZVLA+L4UC4fxloNZJ9+4F77A0hk0a65tAhFeDASwcP43uuwlyL1ORNoDp9LLI
K0wMjay8YxiK/yLBzxZsB7fbmPWumz3fg+trgsO3usOIjyyG12LEh7C9dIWzH22C9sOV7Q59Osyb
AFvqB7uM+aEsBlzOgzMaz51UbyOe1BVE1o3Z2TcmBkpiiZeaaevfXyviFwuR/dNtJ70468jdL/dB
fLLFSr9kJ2OP1yteF3cAEDbzu/dNP49PznN3GR7Euf2HBf9X64z90x0Yq6knwMIrh9qdmLHlrZZm
l+YQkGD5UjJkojJ3zo/LNzXVF918G8X9339o+xdLvP3TbUn7ifS6vJnPAN4usykZw1gbmfFQU9Gw
azy8NIl9kEO5sogFV4BR8FhJT9AUvLPUY7gEWuQVmljRtDgFiWfHuJjcR5spiGJcjKNvCa6sZh0F
Q+1qfcMgfEWi4dz2gT/iBq6gxqhGx6LK2D9kpDUkF9ZcmPfAELUKCY5EAkpXeKYSJGRsEqSvzXjW
nVsAuJX5ENGG8x+cfUdz4zzT7S9iFXPYMpOisiyHDcv22Mw589d/h3ruQsNXFG/NZhazMAQQaDS6
T0gy1EkKjfcbcEORsKKVE0Ur1/5SOJ5gHPcXVAB35rYtCAA+Kbm+9GfBbF+JHx6XwRbm1+La02gh
VDGzSAEIaNrlI4bxrtlnd4Ky/W/vCCZ/Jr+zC2HAKeLanOOf5999Qtk/CoyTlsn9pPwGpjkUmMAO
1LHx8bYj1Iq+4aqIcuLomQ0UibsDeCkWUEDoKKOhBo3uU4tKH/BOMn2lrCh+h1MHYgF5AES10kHX
6yCF2R3A6MnqtbVf2J7MLBVCXZEkGFBwnc4eCoQjGg4kkDP03rpGm+yUMua7aQ8Bl1oZv4kb8EeZ
Q2Oh+NwlevZfBWYx7acW1mpiTtyvFdVlfRXQWCu/NUhJZfsjnZrcmYMcecMhG9sHTl/AE12rAKOK
vp5/oaWgcMPY3CUfpEj0Ylvj6mqqTCmo1ugp9N0itUux3MmWSt7ryMQBhZm0LYIwJ3DQ8YC4LpE4
z3/B0tU1W3vUh4OyinG1VDynQDIq7RyGIla+LL2w3SF+89eiRkj7crBxaVTrCvKjD/3RLLMAaEkA
/eSwRBEcTqRA+FPoFZZhT9uCz1B2DJkUzLYDgohFX4SOESuh/xHoFJjUZuWiGJmzwNMC5YFifk7A
TqnNIuABgA7oaqo60YzYI3K1cf0dtR241M/Xamk2syQWOn9QYfOwVsiTBzjLIVcDgQHcx+/nf59a
GmBWN+nFGJ5AJeL0YHc7Sc8UTgPvVSlxLVHaL/En0OEIupY1LWz4Sc7ofsMPEPZkOyAcHN9Dx8f9
AANbI5Mjnvwu+mbdKQXLEOKYrSSz5SYL9yggP5/m0izpvwcGtx1mBwMS7iKFtYAcQ5k1m3x51p5w
t2D6IB/kZmFPgtJf7KXi4IAt/kFq4vt3ZXWqRcn8VU9sQDv0WIbOngZ7YPmA1pVCq98QzTAEtfmK
vpAs/nk+0VvsePRDZoeLb/NaAvh6cCJqy3bfQ6ZTEFeAw/ZHcq2ObaDzhrABO1wW5dIgbJB5gku4
JcC9QPmLVNFmoH6T99YzIVHg281KqKMXvjw7O5WtBzZiy4aDA5ybLIUfkXiF92cytsb4G4Ed1Xm9
IhXfzK7oDC63odsQ+AYNIhL4QwSQ2zADq+wRah/CFpIDCbf2RpmW5cFysbPzVXgkA5FffLdRRzwg
PhsdVkYq/crjsbDyRZamPjthMLQex6TlsemdSqud7lRtCwP5brpBM9aUtvxbcQhNALMUYBCN5Mqp
jAxJwsPK8NMwj2Y4HYm7cI+6NZnGAyLIEL9KvlHT4E1GYC/A3gjICRo0fwKpkArdR9giQCT3GzAl
9zoCCwwalSW6clUc2eBdEjgVgKrqS4TWwuA05vOft5QvsLMUleNHoEnAx3Rcl9Q4Ylvva67ejcMG
kPa2fYlFXMUaUwoKmiZ1a3sGODsQGvBzgwx2DFDEvi6CBJTCHdvkGLviYZbByHEKnf52W3GgZkdK
UB8qgONLVmazaCWWLZ34CfR6v66pgJYkM/1w0L9UUQsVhC6VkwVVkEcVMUytZF4BDkWFPJDiWbHM
W7xqRFagAPJs40kq10q8UrR87GsKDO4ssIJFA5oLRHudPpgQOL0hiO/JaBHCMSBN6H4oDbMrMwn8
plDLE6CYSqeoAjms0elGm1Dua90LP8YGt8uAFCSNZd+FVQ2PhyyMBZhjR4Dx20Lp6vlXp5Y25Swe
R4SQAUszHTvkHgpemhSqM546fhU79P8g/MyoqGSnO1J4Abq1kFSqt1eGXjrxs0hdE27c0Q2SLmbv
vuRq80mZw3tGY7BQez4Es5DgsLMY7JZCR0sRhkD339sFV0YvTrla2akxmLkK+K+efMYHasPL9ZXY
8ofMCF56pb1KNswPd0j11E73tnipWyDWre3XhSVnZhHYB0QQdjv4UVlvQs05LeBFrUB+C62KXM2R
W+N1BVrEL30gdQjqQ+4l8NQGJoYGGsXlNoTDcvtL0ocuAkAL5Jcj/B2LBI4jOgOeOoUkHXaCJlqu
IuRx35+v5AQufxS8Jjj6/SFjEpTGW1grOmje6+DPGDCI0GBj8eJpr7hFjd5gdVKn7Gqz9oBZqidN
vcT7IYWS6L2yxZChxcZy72Sb2Oj11mJUgCRhUK5PGsWKYHvWcKCg96AkX88nuzTXWaBGhx82FNPA
vM05KMSpvQbe11ZYybqXmnC33Xp3EdAkFEmy6bkJIilRqrwinfIrVIQpDbKG6vM5LD1pbmH+bpAa
TXPoY2AQ6YwGt4C3+o5XUPWD1swbqWaWd4j2a3fHrYDy4Gqb2q73nyqPARgJS492SAlkPZQFoOGh
FnhhglVNyClgIwmgR3INhjY27V4qt0R26HhoAcnule7OHiTRgJb05BR6xDp9BIYMGUcOu79C7wgC
Qu56kOhs+F5kMiC0UKVluAN8vkTJ7Cuz74BEAtQc7YOfxoW3DvZld+UYNWkOXo3e2d47wSpaZBTw
qZ4v721mj2Y825wixRI8qFaU06qRltiSDk0tI9ZhgquKxqjyKphuJ6gybiDB6ACdu60NcsMdBuMj
1vKX5z/iVp949CNmG5Vv6R7IPiw7V0DBSu7eBsIqE30wml9gehgQoJDo9nCWAitYkd4/UVoR9+UL
rppQgY1se4XqxA5SxRBnBK22d1hBqWDqFF2e/76lB+6cJBKgIS8EDBYJZW642CYCIODXSia2vdmM
Gm0JEA/b4FUIoxp+JeQvfphZNgABQF/gKIzZQ7hEB6lCSbQW6pvQFJmS/5yFDp3Mn0fxBZZcrMz1
ryiHA5b0A1grbXZWxuBCPmb8noDt4y5dKxMvZSm35tjdeZxahnDSw++C7rqVyb5xhXib2WitCsIn
DibEvLRR/qHQ8gAPWgMazwCMVH3ptdyglMry5fPzr3IL2Y92zezKT3JQiJupDJUlKuSnEBCU0YY1
QwbhaKDwrQx9X1lS3Gv1Gu1YE+wKSW7kFMhncu9pzGAmox6+URuv1vozAKrn5Jj8ujse5g/hK1OB
DbRyU1JT+Hj0S2cZghf3JKQa8Ut99ysXYda1ReUAqtUqPbEnbRjPxXZNnH0DIExQFf0tAT7dPwbQ
27V098FIJgeSdLrxYECmJbvIzhSLO2q0GmtnwXr+LehpzR/M8Hbd3g0yxlEJQ1sMUmIztE6jNcZo
wmrSINEJc1VpW+7g7PVWKvHWN3hDVAL9+chLZ/O25ncjT/qyoitiZNFg1FEFt1OHqqTC2NgP+0hN
bV/jVpZyqQF8Sz7vxgLNHnyXKdMLdrXF2iDjXnJHtBOUNwgluaQyxM5kXOSHyPIuuUJsJFVYGXvh
Lr9VW+6GpjuyAVJomuaRUi8QdNvDdXt9hy7ksLfVvf/zXsm3ZYc/D+kek9R+BKPVJIOw1pZuKT+/
Xe93A3Q02cTVtEFqHSYNuFkqg1fFS6DkMqlCzgDPHEL/469Fz+nmeLQfZ88Xz62gbw79CQewboO3
LycIAqJbeGLxz6hS+h5KYntPgeqlmqiVdvVUVxFXBl/Ii6lZXAolWhylEmMD6azBsVWutbXSO7M0
r1kkqYcqFPnpO0GbFo0OA24KKPxAb1MrLZjNn2Dconh6pQFRZELIVQZcCTf5gZfLT5iw6ECy77lt
v0FfGo92lVzZnLeU/9Fyz94nLHTG6vC/LALUYb13mmsrtzYYyE5uBSbsYTXWgKhDpFVX0Krk/jdz
3H2jJ06v1YaJ+osFO0KD1mHkq3Wmb3n6WmhaCr7kdKLudl5eBGE2TJc3tR+dTuMNVgH5QYFRkAxH
VtVTOks4Fod8G25XQtLCRyJnWWREgG3pTiPmHux7hX1I2KN8YFzDrwBHApHnk0J6mSitEmmTMN7q
IVu4ZyBH9NdUBVjxBFQvUs74TbyNFzS28Bwv/yBb+IRaNrvPIYA5yoPFnDuL/SpeV+a7NOy0Dncr
TElkDs11zLdUk9PwO6o5Qr8/7To4LqpwlFDhGglITrm2wNzj001O/383IIgWKL0IgFNBkpX/cZlz
A9IL+oCxfISNJtIO1H3luoS5oypdVia5NCb795g0pDHDmMHaDkdpjzwVzkb+n7ZWemgJotohMx8l
Uv1IOA38NghWqolLg87CWEcwpTs51cM64YPirhKYqDGU61amNAWNB6eWnAUqqDBCBqDFMnIUZMll
euudcj3asmfyDRB16vp8mKXdMQtZfQ/SBB/zyD8G2IOxPUyBCp98y2uyAtvXM2CyhCdSH64Mt9Su
IWexyIUcdwIOFSDYQDnLwa7ZuddiG+4j3DtqcynNyhntwIK6wW9l0mZu0zp6B2r94uNl83zKCz0Q
TprFHCYIx5FosFm6X051t3j2M28hKDPyaICdk/8ydn4qd/6RP/3jgLOQI/VglQYSBvR20rfkXhpI
HiIBYuROkrkf+pU+B9D3gh0rGNnQsHh/PuxCQsRJs4ADOxuwOaD87ezbM4QNpzWuXuCcpCbW+CvZ
3jk1INgHcjzodjKPclWxz18y8/nojw8HINF/n8gaPJzGjWFoJZCQYm9PoJw3FbdyOBaqNtwNJnMX
Y4pOKuo+wzbiDdqurUDLFKCbpjcGqq/+5+cnaY7aqE3XVb5yjd7Kef97IG8adPdxDcY+kMHuMSOs
peOHDgucqCsnKPh5GzgQf4CnisxS6fbkq/sq2LWopPk1sLhT15mg7wBxAws5vIB5Jdj2v8w1hhWt
LX7lnNq9gotEb/xjsrLFlxZ/FpmgZ+D1sB1EKrzhtOgSrNwlj9NcTpqFJKJpJKmZTMp47s3NIS79
0dcn7510VRGWnIPxfOcs9LQg+ff31vGEFJzGW+T7Dk70jrLgt8rJoQW1KVdLLwwt8xduK+5Z2Xvh
1VjGlYIi3a6Y6hD1NtMJNLrCtfrxdFgeffVZwBolwmeLCjsNOgTmtL98hVRinTMg76r+gMC997VA
L1ZOzQJ4iBNnsQniMpXY5xgOFpFagOfZqEOVB+B8Xj3kMqO0GoAUKm+3KpZi663s7YW2DCfOIlQM
qhl8ufBlG3uqoNEyTZoB3PV20PgLNtKp3TQGtaHf6QuxDQ7QRDuW39XG/8iPyA3xJubB3dXJN5jG
bst9r7kbsIOf74aF9Ren/7876WzVQsc1qHEN1m+xiHQdsB8acLsQujkk+LXPR+GXhpmFqwY8VC+E
gYUDNT2LhOiSMorEFpQfLRK+XR7EvVDckr3FAbleE4UWAsksQlB+zN7L9lzT4NgDYilOSJbGhCGv
hUKlUkdfQpKDuRkDzl8rVL0LarUOXyBKIAdidSQAZmIikCz9L5bUE/jvpqhrun3aTD6xOsV1YCPp
EvsOg06oPFsuSX/G6IbFLUgAZuhdQYjkAeIF9LAfPsrwUlK2y0N1r6MMP4JgbwPZfom24dpnhPFr
VOwj31MY6PO6PIzYIGdCtFywVkeZgsuDkyJOwejuS+W8T1Lw5UYq/82yMmyRCYgfyuW5tunGSL5J
F7q3Wvb6/IMtPFmhWvf3aBCho+DJPSKtJb76EsJbvQa8gTygaQXz5D49QC6/2sIfhEDDp7AaIpZR
mIzR8A5p/flvmPbGownPoixZQ4g7g3qc05S00ke4E3RY7JoQuVwZYKEfwomzgNt3WRJXA5a01Ft1
0CITnLFtbbZfhMZa3+FpKtjFBr0hLsCvPJ/UQsmGE2fRl006v0xhYwGw9qBVu35DbcKzZ8OS1Ob1
2gBXZNikxvPBFsPdLLrGftyNuQD2RUcPl0mkk/H6C7TB9Q5K9FI4VdbDXeGzBiXmyjgwEOsKZIr5
M4ggVNeMCTtROP/CjryEARUA9Dx6aKCvrPy6hWt0TpGCVXrBNgMkGiFRU22Zd8Fkzu0+RG1XZZIP
PnMEFH0V13eg0w21seYMSC6lJzCUfgFpOACkCvrdKxt+2tcPNpswi9AFuNRR4+KziMNnKV4grrVy
bhcudUH4+yAFYpaFvZtPpEjFpewSFWkqvbacBdcCLsi0pNSeL+f0Sx/NYBZikxBlyLrHDCpgpH2I
+HQMoYXCph5iI/a3Vf/7fBxqIRAJs0A01gQfuhk2FZpS++yzsLsX7whq86f4Nl7bj2jliyyUVTlh
FoKAwK6KBKp7OCnVrnRiy1cgp6vCfgXXNA9AAJ4U0D+RyU3+AnNVlXxdu6+XDqkwCz0tWrvQ1cDQ
5YFhFUhnT4Ud70M4pWZv09/MpwgtQ3Yd/7707WaBiCqDPuSmqUI9cI8nojaqvenr0FOSwd01AvVd
UDyl19Yai0vjzYKQ1ECzE3q8qHiijyHJl1ounDW20kJnFCJVf+94ViQaLibxx2uUpIcddOxluFhr
NBKr5ztwOjoPdvqc7+JnYAHnHjZgDOO67g93LKyOVP12pe6wFDXnVJeAzerOm0J0q2d2b5b7xC5s
KG7oQNpu2k2tZWq3hzSZ5tuwgO7A9F+5HG542UczmwULroVIScggIuKrvMU6JEI4GkKGBijlFGeO
uUlQytQ1NwlC5lDoibUKUoTvXid7kFXaMBpokUUNXMQAzy5BgR7knjk8X/SlZ/2c7iJ08MOGlwQC
GcDeOsQPLfcPZICIE2hfG+lIq+22NRIoRq185aUUhJ/FmaLM4VlGkXgQXkcn+oB0DVSDdWE7Gu4Z
/U5Y7OKxt4Oez3uylhBMW/TR+s9CzoBEPYJWBOaoucfInL42JApsEB7+Majxs8hSRNDFc2mMEFuT
jPaxthKbeUUrVY0cMGvN3BzUUuHs+DPF4xrCX5fVWvDS5GZBRgiEriumfIpjNCm7ZJDJgWOgnG/6
0PY3/sqLblqqR0s4Cy1kNMDXqUBVJJrU7XJGiTvz+Q5cqhDws8ASjgQNjV28orJYDd+9UYlODKWU
e5d5TwYDgj5hBrUDzYXrYI0K6NljTxJ1RIovvLQQrTLdTRrvmj3oiQ2jhEdqspHWvN/qB2pPEnSc
XB09ZKhxKZUJg1ayPD//3UsBcY6hZj0YXw9TtC00lIhkzwh12gJi0RBP/zjCFOfv3gZJyOR5IaVT
Negb6hIsk8PsoYBNndoOcFKGZad0Xef0LsRfbhal4qKLIzHr8B1AANXaN2GPN9CptlI9ssajf3XP
9Q5wuPwzWzmXC9fVnPIzcG008GQ4FQkKm4IVlcYBS/SzWkCc9uaDPTsn9rBEO0LZtp24+thSr5DY
kPMtqSKoyX9WvtDSms0iS+jC6pSF+YzTQp4WRx0qTxAGiflJxlzOUWKTHPosFnh727iddfZQwm5D
KMxy5VgujT+LO2QbQeGO8tAT5OTuNz63Npww27WexJRjPlrAWWihPHLw84IgnXHf793P1uqgS33g
X7qTZ3dQmjOg4wPyawjjg6/nC7qQVnOzMAMLzZ4UI4zYNrDjg5Q/Om6ZVQdKdlhDWS88T7h5uIGq
ABSgsWR4737FG5+Vn//0hcWag7fFgSsT2MlQjtuNct1WckvsoNkrRerzv790U89R2Dkp5VLeixBv
gOjOLr2IRw9lD0c6torrUDZhpFqyJy7uGiVqIeSzs3hQNR4dwPSCdKCpB5f1Y8EUasdrNb8LfGgO
wPLM7CmQJXfZxecucI9/Ps+FLc1O63sX9Ch6bANuWke07V9wYLbwnjSe/+kFMhk3x1ETsGyFZj+W
0NsN1/CQXRn09Sajkc9ov/b+XUpw5pjnuJSoEOBgIGMsVgMxfAP3CCuy6RxOcqi7sqHsb4o97k/R
k1Fpej61hVg6xzZDxWNsSBKrVltoWGQvlBGbzReEwp//+aWPQv/9UQa3DXuyQ34jQNfqTHIKGAfs
VyOs/Pmlx+eNnn730SuirXo+GqZO5FDKVKO0nQLtXqBNoGJ5gix+rDcUJPFWKv0LCEzulovcjZdx
Y1FEkDBxBGJLfXHbDsz1UIay8RGavZWO8qEDCObKaAsRZw4qHupUaMkK99D0/AOXcCVxWvgmc9iv
SPZVCZNdRGe+kuvhCpsymbtynCJJK2jYGx/xwQUwh/lmSVtKXSTgerFzYOA4sHQCu76kB2EDlLHN
HVM130NIiof1g0ICr8/rgeoDJAJM7lXcQLdKhsOP9nwPLnRBuRuA5O6joT0jdlI4lduBBYE/tU0b
ESp67iXfNA56Gcqg+Xpt+zvehPuCSajI/1QWwCzu/fkvWAjxc3Bw4HJiTXV4QZbDgQddIECLbtAI
nInnf3/hEM9xwXkXVkEBgUZHkhkHgpCWKBMH9/T8j9+wOo8+5ixXaLIWOs0wEHbG+CNwfKiEQgDw
oy2u8Br1UR4HrgMC92v9qKViy5xROxA8UUrwtXFiMBVGTTyGYS6XlDXCHYlTA6SXkaiSYIEo8dVf
a3EuBZLbTr7bI0TNk1E1tRuL7uuTKfWO1lteL6wQFk9QFjCb8tX9wPP++ZreDsKjNZ0lEzxdc3Ge
YrhQhF65xcGPMVXglspGWsYpZDaCZIPMLPPkqICIC2vTo0lGFpx0UPwsY5sAiilRo9IJAP7mIgZ1
d+iYwy8B+rKhAIFktQALrymwswkHBCPIorLMZ4ISM/i4Rf72fBoLxDP4ev8d3mtCcJlMwLcKnREw
rF6Ss5OgQ4ZILTed3sv5BU1RFOj4Q//rvfefwb6C8M61Ojwff6liP8eo914vhB5koZxeJ6/NtdlB
nHuHVqUK310ntFE4/uaBtU1PpBr/Y3JLT2H1bqfwFQzQhKkcNGF9uU1mC3p0zDcBWpSQgH8nN/Wx
Nty12DUdsgcb5RbT7kajhUIS8xZ3AKVfWx1Pkm19KYzwFGy5r95xrczxzcwCjh69HwPGRbv/D6ju
tBkfjT3dS3djS1XHjCw8TPBIEU2qxX6yRphGQgE4U/xBSyAsVAz/9iC57bC7sSg3pSFliaTRZ5Q+
0NqzG7/30pV+fb5TFu68OVI7hxmJAHvJKclW0SYbJKh6nEB+gsnW8wGWLplb2fpuAlBfgkIajMsc
SmVfRot+gTtvYrgH5nVKslEIA4J0ALoT4GucCzucPpbxAbflr2blJyzk3bf65d0vIDi+aMM6Yx2a
DVuZTr1tVrUrN/pSsWWOnE5cLmQ5DtMToS8f5lZ6IWkdTzs4Z0lqLemt+OIWB764wllvBAQ416BT
Pihp8ZoVV3GEVkkCizELRt2NCzMfmLOhYZOONkzoIjwKOafl4N5t9UYnyR5h0ughCskmL3UfCPai
XdllCxflLY7cLVHGpwGecUgXxz1sypj6BHeZKtAZ6KOEK19h6a0wB2HzOdExUC+lHPLqXyCOj1pe
j9e9HG+R3ijPd9vSW+H2//cTqfhGqKD07PiNcGwY9pvyX2i06zkzkWB2//ufxbivoS/zXgXJqYFe
bkQcKhr8Ui7b59JadnCr8jwIErdX590vgTca59dTBZOMNtww6WLrbXYpmlMx7HmXlgm/V4RXdk9D
3iEIIUJmlMOoZzs+NxgAGHzIYI2VmsaTUE2Nkwn+BGmGcEL/ycNYh1RfGOJvggnU65KoJRkp+wCt
Qa9WkkPWCGDG09QqxMShEu2xGk//kCA1UAE0SeNtKKD81wUyw9ppsC2LHjrJKtQ6NBqsB7F2SPbj
+fdYKD/ccpm7RYirUeLyHJ1jUinPvP3T2qndGqHx/K8vHOw5XnxgB4htuSXiMPdN1u+ut3KoF9LS
Wy5096uhJOgViYdPNyZ79BMy35Qy6C2vSlQt3B9z8PcIf0EuhdeO04UW56rJS2szNqXh4dEjP32+
NkuJ2+0Y3k2i6eOQEFrUOlsd4hNyJOcWZSZWqLs6io7SIV45cguPsVs1924cPmMbqmQjLBYDvHz8
LpTQBm+s57NYam7OgdkSDJ5I7CJsILxi4YEpo7nBIo1KTBjPaeMGXQCI7MulCalt1bfra2lEl1XU
1UJYnIO0abGsfTbzUcGV40RBFsde043owPXRmvorkhIYo+ZrgBVL78LKm2ipLDUHaGdR6CN2YFfH
Vqu7BkwDnPASbCDxq3KGqEMTRfweHOEf9wk5Kw8NA4niUIoj2tn9XrSjLSBF7IE4xTKlkK/SYTg9
/5QLh3WOx/bLrA0TEZuejT2ZAWQq5C7P//JS0CenIe+2YF9XNSN6CPpU02wjpkJB2Af+xd0LDNTE
uF6Dy7aSuS89CcegEZ1wl1E5ApRJmGDzWe3kLKOx7e/Kr1nITMnp/+9+jQvNVW4M8Sys1U6rTs02
2f7AcQIUDNFst/5Kur20Nem/R4n8Is8qGp+tpCKHpFul6jOtLcZN0kdqySZWWvUrh3DpoUvOisgd
vLYmlMFEn2Jt8Pds4H5khzAysEW4lUFuPMkH9yU5Bcu7ZaMzmpKECWGXWrRWGdMgnhZt6XdWBeLQ
AA223IBFaXhn2Pu8CAfC8iV5wJNCWvkFC/0ndg7IBgIIeI1pmoCegCJTKAFwEyAPK2sxWcJU/neK
rDR9y7spDmLYkiWFIllU6kWCq9uEgQUU6sGArO3GX7kVF2px7BxwXY5QzBV6rCRhVrJ7+2Tgkdhg
1kAEYlCj/Vr5d2k+s9ABh8cYwvoIznWlAX6Sg2AbWMGhPK6hjR6/Ttg5vppz3cSLBAzA25WM7PjY
b9eA4Ut/ehYz6jZquDDDn2aEF4a9tq7ORJBj2Of+Stn98QGFfdzfH7tghAYuYhgArlDNyYW4hYQq
RQFqtsK7K3fvwjufnUOh+zENCbyvsPgJfBMggvjpx3BTAccV5lvRsKPwwKig++LJMDxD8PulJRVq
yAHcrdaajgu1DnaOk6Y5hhk7WL84ERrKLIxI9kLsAPYoQO8OthTkVVQz4poFnRr2RlO/iYMJ4zMx
2Yp6C9QA3j75lnCgAvRnJQBPIfDRMZtFksENvCTv8IPGMzz4NtmO1oKjQcF0WAafYqUAsbT0c4h0
6fNEQHZ4MtXDK5dZ5bAhM0hMT56t/EchDjABMAM/w/tODdGG9Wk7E82B2Aj9hfxMOzmI1rCSCzQE
dg6bJlJB8GgJNQIYZR4ar9SD9yAdFEngzZbTA6bbhsw2gL1ZKPNIKsIrZNYSyiJrPCW2CQlpgY2b
+it7cuFgzZHS8H7yJbfAjyGGFK5koDvRkDkXQKiGFKe/gj16nKGz4izy4LWatIKPEAfbixEuqnAA
KXzUelaugsc5LTvHEDdjBLnvHHNIG7CRqEImoI7rc2uNwCkEPNigc9BwWrRELU0XDTiYRu6Mcrth
dq0CwqUGtA7KH88PwkJ4FmcRiIBZRZ2IGKbVm08oS8sTPYF01vpyC7k5O4cFo57astT0uKOhjHTw
zoMS7yObV4W35LN9pd8EKDBAZwd2WEosKdC8iFQPGoNrPa6lPTDLSuDuFKdNO00P6JaotyDLLvmw
DAlXukwLAXzufhDDkquDOSKmB3JwsUM6oIjooK8ck4WkFbbOf98P1egRfE0gzYd9MIwAumuqi2eI
omtiJzfqaNeKcBlQwuSOsfl8PyywXNk5eLcZ/TGDQSFm1KkiAoNJmRkhx1DADOUerSbahE0b76Fg
Gh2IKVgOKyMvQAVBu/x7snRak0FGY+T+G3y7uIThngyjU1rzDHYf64QSXqEbgplK2+gSgZuP1Etb
S1MWmDysMIsWUuBJsJ2cvqTtfcChyB71yf1Nkc6e6arDe2QM22YLjKwK8g6c6o9jKUMFextueD0z
4T0D5+GflW8w7c4HZ3+OCvZ8ifVpBpELlodqqreb8VjpjJIblb0m6bP4nWe5TUnBltznAEFMdtJb
2mI1ldbBUby6aqFALtlxdU5jdRewSYC4Vo7LQsycY4HpdKzIsB8ZRwzoX6IG9lAcIDWcp9/PV27h
uAuzB8+Air+f8Vg4ae+DjFk5a4jNpQRGmAWSqIMgZ8jiwZY69CeK4DgZr/U3o6NeljuwvtwGL9ii
WmDAbcGhSzMOlNjm3mlnWFm6hQcWO4cCCwVUgm+45hLiPZ9QC4ZtBdgHFSHDVUbpf0TZ99YK8gv1
BXYOCx6qsfBLuHVDzQe0qrBVcpAH/pAHoZJHe0Sd6xtK2dVrZ3c2v1qXnbbeg20/xwr3AkG6w7Ql
67fkCl8oFenoN68yqmvVGrmJ9FVa7ZTlPRppFmranKHgQwXgRnMioNcgC0aPmzXdFghzK2/vpcnM
4kkjDi01BjVaymLSmCLdjUoFi8KVa3vpHToH9IoFDwkRCvvR+4QCGKG1CmSNPOWFWgOfLIVjfhYg
4PYy+E1TkI5w9k7oIoeX7pe9ApEEm4IgAPUaXELqMNjptlPjWB7UdLvqmbOQnc+RvRH8df+DdY14
BNilPgr7xJDghZjJkS6EWqn+P6+pRaXjhYjBzyJGRfVhPMKKy4lRDB/JSh743eQcTaRrgs4LGdZc
1FgIhdKDrypeGq4O0e6SgK0yhEYTIJKIVCmhExSuvCYXN8X8UQMzobEWEP6E7tzDQrX8bARWESCA
33jvxBvRvwVrIpMLic//4HBdiYtZDzjcNFAZME1zq07+TO7ngt5XsfpP4fym4H5XC2ETWGeTbsE4
LuVTn3yYJ0rch5AlKTsfTueJ1MrPB1qKd3MYbuvTrkflzej4StgBVhyFcDh5i+HvDUgknMwhQs1A
2SkrYH1psaPatu8pLKCZtdO2dB3PYbmCKFaxELYj/HrhRbxpBlJOIXmVaiSIglBfdUtQJI3CDnor
ca3hG2G/8X6S2MkTcmX73HBfD6LiHLrr1kIiQZcfuqHlBTxBebJG7cZ3UtB8xgl7bXQhmCeOuybf
RfXHANe9KID7cvaWBLpbZEobFy9dn8KVHszNIlXyQTiFsclAIlfqvcmMV0sY+PG6JiodUNGEDTU8
z6H6SiUbOs9hG/vZoROV0pBsJDU6uFQCTOf1f/zEs3gWkExQwD51dIiNa9O/6QXoCltQBj3elSZ1
zC5pJJ/Dl5XRFk79XE86kLqUSlt4fzSKZ8I/dtNp6Pvq3qTjA7FB/xO1XmgtQ15YXjksC4JqLDcL
ZRnlihQMqKBXC/Y3fangBV6k6Z72IPAUv1Q8qCbegeWg8TNe0pAzfB7s9DTS4iB1eGHcF8UFsiQw
KsARgDIsz2seA7SCLyfwg4f+WzOoOZvBNjCFI0IPe1CNbXZDza+cwVvoeLT9ZimWKET1KDAdPIDc
GnITaKeMrA4f0SgUUIm4TCa/VYVziRJNQw8G7f+JiF2elX+g0ix78fcYfTYZZQzejxi/wqKy86yO
JeSSNevwlYDVOWSaId4rnd3IiFDVD6BkwYXdJsEp5yGyXAEA5sZqQb3yaOSQXLqHMXKeEzJBHhn/
ByonSu5Das2HC3P61pfxtiWMGO7rMMoY8OegiCMx6VaQREUotcntustWWqQLjTp8pL/fRkQgFFHN
QZWWRC2AUokTZaYqCrbXwvKBuyNWmpoLUX0Opw75gW8Kjh0cEYB6ForAMJCFwGQGavZwkdr354dj
AcDFzkHVATZUDPfoAdllt4VviqRHv6UBDCpn0gbu3kpGf3CkRKUxQkd4gzUoHK04QaaVrMtl2olQ
vNRPxGR9VJmtrzQVipnQ0Wh3NRRDxJUNuXQpzLHYDUWxEOnHgUJAjtIvaGL/H2FnsSO7umzrJ7Jk
hq4xnVyVxR2r0Mzspz9f7ttb96yzW1OaKkr7h4gRAw7qZfPEuxVR/mY4w4AQHq2MI2Xuf2s0/kW2
pv6Tia1F+iDGSyYCCTfw/fsHdWO4gGRRv6SvDentzWWTnubme+x98aGNnNW0F/NNlRa7H+pXGYkl
CrbvMdpchamVmPrTfFpXJyncEtBPO2WJ/l869n9rSf7J7M5k9NCCQoko9fs23nwr45lglIbNgkTy
9ruFah/Cd/cutv8NEvm3FfqPU3xrBnKMRX4l1mCPhR+H+q6//rf29N+6vH8SurO16vPqLlOYEFgE
dN/yWWt4wuH0pT4Bk+NGjqfiYT1oT9ZD9Tc9doWzXSU8oIP68N+mXP+GGqv/OMhXXbHqor9v9gd9
n72TNRRkJymU3Hw/HYpLeQL5ELDFLH9U/pT/e09q8n9W2P9y/v5/dHBThdYxyLjBl9mTKloP4vrW
CPlXNY0PtaIPBqyQRLIl8n+JsWf0O74p0mOqxfsu7d2ur051G7syp2D1sEZXM/Xr7mGqbwQX3+8Z
p2XsQHSirZD6FC/LNcJ6NC3XnyQa90O8njut3Jk10/msIf0nI3pEJnAm7ymAOppNK3LKlhjKtDts
0QAKM3txEXsznpdF4ikkJLfi8CiQom53lo79SO1bsuSSyuxi5G6bckhudzG2p9m6tYg9FTGE0+YN
lZkg3btIkTcQfC3In1x57hDN/mjWn2MaitrkSHxczXzPMhVKDub/oh2NX2VNHEdRvK8WcdHGX9xb
O3PpnXyTW5frJh/8ZnkVS18YwNRrs8ucIsYWIZ9SW16viUo8tSI157hM8PVbZ3hO6dz425B7w7js
KZbMLiQua69q+kcUFwdyO1+nrHCtvHrWkiVoVPU9sQpn6cuvZJkvw5KEkhWMDU6gQyXuhsGyETzI
fXZs0g4jJZVduMpZhYOSmlaj3dcaB5eie0R0ZxEWV/J7ngelvM/in7ofXRUHINFU7SQzOX0r25iQ
6qoTipSxEYeHdtY/elM5W52VBZ0x6qVnlHr2PZVy+zXWbYktS4tVf2UtPEHctAh1EpbKjQmQDIWY
aIWy7Q2bp7gS127wlZOse6s62ZrC4YXQ36ss8m2E7i3Ru/hNq6vXrPwYimE6arkWSIvm1lNu7gp1
/ZD6tdjVita/JQke4ZZa/W11G2xzj3Gylw23KLnM43OnX5J73DyZBo2/4kTRTjtM3anojSq5Jp2T
R5anEE4tOVm0X6sSr/6SiEXTIoRZC7uEwNaHvF2Rmv1Eqi2nVwU5cXLI4rDMdkOzX7pLTymc5BGx
240bYfe02HjmJbMtDi5urSzdhHNYd0shWDB5H9KjOh7F1RnVB6J1CnVHI4oBnCk8Tssx6aG06IFG
dLwiGR5JvooT5S/idiLsoJxhSXai20l2JKyHQmxPEaYhJXMUrNCu5pY8WgQ2rghS6uY857eGdWu8
rSIRYy35ljfNHI9191u2vwt7Tu1Id5A/m4VFokyP/ZAEZq6+Mq5DIWbQkgiLm6oZdD8xwb96dOjS
nYQ9LjVPlXrdoqd6luvQqMQLZiOXopNOndx5LSlf4TrEr6Nk+rEOnrg95tK5RNi2zB9bXh/4GOvM
bFLAuKd/idrNmazhsIox/GtrPyuRFQ6VfFNW9ZFMW+XJjOZ+VxKFKySuoCzFQcsAJdi8TVmRnFNh
ZMXSUBlgdXg9ZXZTi45avCpt4i5r9oT79rzyzhOiaVvDr9vztG2tYxpiaCheOZXekpN40fnlsr1O
LQJ1ot4mS6AWtZf4PL4Xq85DLS/TTIaugJ9UMgGVp9DLyegQYgZZgyewVLQi9WnPEI2SaDI/LVLm
d8bm1pri1EbPSxLbUGrdSvbEu9YL15f6WAlVjDH3STDcCVRFxFTbI77Hvf8clVTI5VhpmETLVpCl
muW3Yl/vlARGu6U3722jXht5jY5lfJvny9j+Dllnkzw8rEHePpm8dT0FLRpcdAfsjlKvHWMUnV45
6MIuNauIwPjzhje5mbZHISnCErA/FnNSy1PridBvos65DRVBv8lDj4W2kO95wHPQFieQJyv2xsHu
jgYn20UEujau04C9M8qlpHgQSU0vPmDmm9aN6Atx+tKtSLMF6BofhRWI644ICNTGme4MhSN98Z3t
FmaD05AMYdrSTA69HTMQUOyJTCo9Pc8EydRHcbPj8rGWrimeV5U30MDErW9KhyF6ELa/pESiV31L
JfYdhDcYuLDnY/w8dclOyIpQT4rnIWtxWs9rOehL4ugh+fdlYE6J4Suo8DSLBOBFD3ruq1GRCR/I
nX7sFifHhhZbTo0rTeMUvFs5HmLliZM8Xcm1WbEs+tAYJcTawaK/UqsZCwqjcTRtl4jb4FR1w2+I
h+HUVkb6Jd261F80LyrQ+umOfB/PwrcsA8UwAsRgGNwuhiPpqc3i8eJedYQaBkqKDim+zprsbsZg
CyZRisapJynGjDlEt7D8Kza8XZB9PDZkt5H0Dlaj585Qk1GXVfO72o+XZcAtHUNyoI/Vq4ojUXK5
jF0ZSXaTN0r7RvGExGsVZsa42gz8XtNykjkdkFjw1D7T/Nzj1J3TFs1oME/VFio5vaT6q4g4Daju
Wp8z8bncBLsGCRj2hu5JPSOW7hnrqEDrj7Hqxgm6wHZ80OpzM3k9ll0qQADBqCX5RMNte5gg+GTD
I1LMKupIzqs8XLpNwxtT0h7U53XlPKoWX0d63sujM6wLgdXuKH6Y2Y9Bkt1AG+Onv6PJIYGStuac
gvACaRaDeCmsLcWRZV+SPKt76uJnrd4r96PC1qdTXR2YRsXlWV+9Dt9fEGrVrg2naTjn3oXlVm5P
NU2LOrpTFMpo2sagGnYWyZ9gfG9bfGD+qLI5tuSTGCTflK2jpbcnqjxye2eQfEMavLEtOYey9bFZ
tTDmjTaxeFHpQosmHY4ZuTNV1zGOYjznqO3mWduyzzAf8WKx54pZ8wv57HYlJV6m65/mR9J5abWx
aDNH0eVd3BcHrKj20/3hg+iac+6PJIS2G07vtT9x0De8C5CbYVn2+HY4Uju61XoumNJPrXHtBsca
9kUyuPLSBus4VU7btUcNHEAnSVtV2ks7HGXhFinFoZc/iVau1gh1/jBdlVS4IjlxWgxCcZl8Gg0w
JWGvC8SftlhMLrNkq4uTmdlpXlqF46nSyeisu8MoG7VjbSuVlbST47fRADIaVYOiSuwp9ijKEtnw
13Ipv7aJCz8zFDcrfcjL+MRbdaDGur+qIy5MvTtuij2C/gNaiiejYf/mIZeAoSIir7e9upq+XNFW
ynqQtPNlmd+YF9ut2jsi3oFdObsyGYxrrTqJdrQKDV52tR6srSWeGEsRLrZUvzVz7yOsJD+SNFmw
AEsoiU8Wk7cqMgIh+hSBDEDb7M3aW8YDKaeBFcsEn94XM0KgqFJt86HrAq2M9o1l/q1KrLhTJlzL
Kowa8VPKCBJKedXa1AZyM/PEQOafB8ZOW2DeIJJrmmlbxgHCd0sVsnUf67oEVofN0/RSWh+y+DJs
L+pKWec1xcNGHIA0+CtBKlhNR2GCZyWlgCPr2eMsK78T+i5HJAoQ37cRVlp5adPmVE+WbCuVEOoN
K1bodsbky3Ugltm3arReYg1Y6N7HivVGeDzhrF2le3OhZzbq+YXAn/jQVuV8nPWeVLdqSMJkXfYT
ySo2Yt7HqZZO+rAmO0Wc3mvu8B3aSyuou09py7wqs36XhYzVOnMm/SXTKd/nxANnT69EuxPKKZVf
eUZjMpWkt804vkyt2xfQt9ZxTzUbtpFwqKRslzRRQMzoC/Z9B1UVgnWmxJmq9E+xiJ6JCUvTCLU3
zA9xNSjSWHY6+eSclrAk6urM5XxQYBf33XHLPlLrXdQ4Ks5GbiV2zoavJkI9Me3PvQaQqdd6T2g5
SqYFmx3G3Yd+W4h3Roplp9aYHJfB3HWRcmmM7qgxdIub8rAtFhI2moEu8os4c2up4vE14k4dagbl
23pc4tJPt9TR1ldR1T+ahTZNqg6lxIYCcc2036x/T6iQhrIhMR4lgNdqmreN/UVOB0dU/ET+6pn1
mkp1E6THBvOUbn4mE/VYqsV1GWKUBiY/iWDQ88hvkPuVGJNipWhTXvuufl8Va1f3+UuVzC8y+Mwi
X9vxuFTJL8kghDcS3UXI07RG3IvMb0oBMZ0dNU8x0Y4SK/A2EDDEXsi9vDlzwta1J/eHnCG05K9W
UBY3i3aAWuO+d9VmP1jyTqoI3+L2b2dWCQniT8bYhm3Ksdtq7irADJU+Z/FJX90xQzmkSr9yMb5p
8w+L0KUf4/xworL0uiRzo3xxo/ZbN4gbV37ryduM9rhSyPVzepQU0RaGX90UbIlU6upZMR/K1C0N
XLiBumtsKBawVKV6V7TsakUSkR5CHq7ISVp95YxjhDrXrqy/bUmxX836uU1hD/TlThadUsTQGhFN
obmGtTeoE5XvLHY5W4f8QzV4SE6KDCPjyY27JvXU9ClCXVu9JYprYuAhCkdT3JVfDBg7zYmJLa3e
Z+VNM0OqhG0J8h4kQ9qnM9kefbI3LF9rualpUw7aMl632TzFGGagNxL7yhUY9w4DJS2GqZPuTLhZ
DTmeqdREw8+ykQFL3IXyFq1Bhm98h1w8LWNPzs5q+6kjXzKnjGQ/WrvJF/VTDnKLCSaBWUPut8Ze
r8+cnh03zJQdFbSa4oOMseTC/mkG1xQJIiFsTzVdy/yIsdTpSMaWQ40ZZPS5PicQE9q7/3Ap+8b2
siDp6wtnAHQiBUAKGzZUe44UX4tOpkVglEOn01DxDYI7GudBKTmLDsWA2+1mnU2qYDVvPQk/KADh
sctdKR9JkuLIpsruyziM6bgUK/diugU5Z1uLzNQe1wrQd3CbNT5hdBf0Ax3FMuyFIfEtCc/M9A4k
pMSktl48/EbEYqbF6rdTzRlX22kXTHHQaQVOkM+disdOUEqeUUR8iO6QFbFbZwq1cerq4nKZayPU
YubtqvIjxphRld2Oq/0qzKovFH6Ew+LyFqHf6KoiXEVP0fd1+Wdw9CwVbYcnAZdGWSjDrLRNZNtM
csKx/TDUcIJcX6+ffXNVUX1UNvOlgfgvToDCpvrOJ69Y7eqXCCO7rfWXsg/l5DwIb6R7B8JMSIWJ
SQBmcjx9c3AJIjWtk1RQGUUHi6t2qhGpZU0NTlZr6c/dGpJu2TDGh6Se53etFZd3NWp7oEpzVPeC
UPvKvARZNXjgE62TJLmvkw4dDXS+MpLvrP4z2Wtx1WHIPqv7olv2c5wGskUmkr5dN0lGMZX7wzqF
ldT9bLqeniiBnywxrnZQTRwcm54GpXlsy/kvjmncVOwUoigxgiGpHhsT/VRkWo/iaun2oid0L2tE
DKvwUMur0xNHzedyxXX8MospCeJI+hNMyavH6GedH/P2vPVO86G038wIR6Qf9DyjqxRO8a1jMJZN
nbeO9wLOGA71qyCTU4EbHRZ1ZnAftph0ZOqpSRH4eYZAepkrzfZaedLiD/VnnfLX26r0pPZ20TiJ
epcnhOxYtfbSYm9KvtbHTtT5ZAoBMazlG/6UFIIVlF93EA8SiF3TEgYfknlsWdeyRi79p39JF/VF
eRdWn3BvKZBGV9LdpveL9DZmp1HrHSbH2nXgstZiF7ACJSu+2EkS5PW5438LPt4C2mb3xWnMwgrr
zcmpsqDF8dK6KFmgE54NqbgyvJaYIbrgeC9Q6NTPOqZS0ePUyt5Y2lP+nep+BOtcCtWTAhOx3nBb
/DKy3C4iRp4vLaq1fpcph7JswkwPCIFH6joPX8noymkYZb9C8hltT/HwPeVb2Eh+hxtV49L6VcCE
cYdJsE2kat96VnOpjY3jFDpbDAaW7ynktqb2M/PTmrJzoeEprPNlbA+NoIOGwFe1cpaMpZGH+U1p
YjrQxzbzuEvWzJUrLLCy5ASbOGj75KiaR/2iNUdU5CZGOtBmGtf6FqaWLtuLjZcSZKK69FMobSTC
54zqsQ1rdfrwQ5ftKRMEZPsiOQeIKq3n0gob7S2RECAW86OufhsY9GYATITUzxxm1ZvaEU4o6J7a
HsvKTcSfXsbut/qy4M+Vf8101Zj+K2jLaw+jT0kD4DjJ5Ts405BcoiZstVuVnzrtWKOehwJeop6H
3CQKHpfe2oWSHFIQbPVPFXkFueVF6RqAdoOHHaotg1Vly3CXIeIIn0y6m/xxJUVkxC3qc9WrHLP+
KAC0EKI7nihHGlRm39R4btvsJCzZXsvaNr+4VPqX+ldr/bh9KvRQRZNPzj0JHwPKDiyNB8WaLlFZ
PxDBaSsND5OgevHRigISGBPzmc9i1A/VTU1e4uWC17CwPXcKlU2SOllanZuBPp6mWk9KqExjoIt8
uO0UvVbChmSa8BYtVPGKyxuQm0NhFYFRZex4LAItV0quwl7FQ7rCOfxYtvWLzi1ZUITJCc1s8aLV
13i16/IhGljyJ512plJ5A1ACRRX7Z4IjVyc2r2t+s7aNsu/EZH3qLtDVbMM4rvW1Up7b6KxR0NZM
wQpfidxJ3pXFIUVnPSqAh7kPbpVVYf9Ycw5iztzLLFn6mltT+Yb+MW77UgDjDdqPPt/NCH+NT4Xs
N5FLE9ng8sHnMpJgFok5k74rdQe4aRf1Xkt9TFiIQbcMf/xllwmWN6g7JqAzFch2TY3npvodi0+9
7R/A22EhKP2xGRw159298bdW2fuidHbbMTI0HiGLWry+3hJ3CVhEUz8s5fuanjccQuK3vortUnnI
oqCiH49tw3pWFxfYzTpnHTiYEihVCDvLMTipJhoxQKCCDHbjVWoPOrSjPDlMlLKcI7rT9az3Y8a9
P+q08xJnyia4QEOUFF0VUgHRLKfsR1L1WAvRgqLaxpkd1MtCyGb5EXdd/KnW33Px1neOiqYIExrr
UtWVg0WvDlYiHfoaHEW/QGKYKtL6AiO70jtVMtemXtiG8mJSVkROvTkijNj+ocVLsuTy+Mu1q1Jf
y8LR4yBWfjSrcDX9KY+dIguTLhjVHUMOruHJcGbiHJpnfIOzAtsy4bRWt54w6OY8Ztekf9UqANxD
L8zehGYgKz4WK1TEPyq6VogdnSpFpo5JDvmGhC13hQUOjtO2pGLYFWue6kWkHrGTzgznSL0Ndcz8
hM+HUQv5Zprd/8z1jp3SJG7WBWa26zqKl6eeYLg+/o30gx7tN0iwiWsUwfTTZpRqODgh09e85GUh
SHZx5f6CbphasKfBk58sEPejQo6vSYsCuCSyl1OuwEAHJRGysI0Lt+hecp0475KBxyEbKRqNUOg/
N9Nw9HRf4ndIDLxo7CooziRtyFyngXHOF0+VX7ZfJX2VyQQXaH5fI2TynMt65Yglb59gRDeuXIMT
qzxBJRG0nx649WlVTbBtu8Q0vuMcLUh2HXwBwSRxnUwElp9F9YYDbuSrBAUIePGJG8iIcLCTd7L+
nS9v3bXmYkl2Kb4tlGnRr168zjCBgbIKjlrVUYbIhaMz6ZTnwI7gH/bchytsSc14j5VTr+KYk/tz
wkNanuX5wEooWjBCR0GO17pWfxYHqJ2Ava6svqaAD8Z1WlzcnxT6SOlFYN6tgiQLre5OC5AYZAzD
NtrfOjrP2Epbofqug+cklM271bzUBEaOtm7iO/AyC7UL79He1p87HvgO7dcQj+LysEApovVv6mDt
vSbzxdmpBTfqvX4Isa0W0w9zCvOscpeZSZg4PihTZG+GGcQxPvP9Q7Www2g/NZINYOldsuYxnryu
2bXzvntuCWXFYf6P3jOCCqm+xrAVTS+6jRDK342/MXcTyalFHOp3smWj8jHn3bQfmB+Mnswd/atk
e+m3VHHux0wwjlRvjD/M4W2RHtQnBRsCeXro35Q1qPmLFG9bN6DKxyqWdtQgRHE6dPFR+rEpoqNA
2cI8QauMkCsZXIZugecQ5HfIjqP3EmufUspJ6Q3lAbDekn+T2C36r7QIQFqJeDaXZ0k49J2bL7tI
DGj49D81N5zuPVN/mvETkJfMYzv7kCmpb3llssiaO6dBqYMS5L04R0sbdvqJObZN4LzKrSuMoLB+
o4APLjdN+RxxADAfxL+6fqSVKPSdGtd2uxy0mmt6oW8Njfy7lX4U7fGO/2MExckml9f/AEv3Jafa
2TFNdljHWI5W75gPwOISAYaS7UvPQpFIQ/G54JXPfPOGQDq/gTfbzFqN6CbemJv0hBzqS9Auz1px
y1hTSYOZOFa186MaDs25UQJjdaPFBy2BEEYYACbcJexGehl2F/5GQSeGreSz3ozlY+RaiI+D5hmR
M8ZB1FQuEb31fNsSLA8OVnsDKp6/x7h16jdVvfHaxd4tcCrXg6nzgapnJA9fm37IImINdLCE0Wkp
aoSWt7a+aIxn0pde+N0IsGfhGCtzj8M9iEC989gcKy4dpfEsqXbH8ge3ByP2suvWvSoq+IrETYj1
/htecUK+o4puVm+CLyVw/RM/DwWAoL7uizhhSzsUWpDlu0JyLGpXInJM3MWGwDQ5o/2C1pdTiNxv
odzlY8DW1EsfhFsgxRA4qfBF6yX5XAc69ZLZlOxMyU4zzhI0P/k0tDtL/p75zy2cjLDJ7Up4jZrn
5rOSo32UPTM5uTc91ghJv8Pmq3/rTyqQfrcojlI8dPpBmrjMJWTLz1b0uiSQQmqHl0CtJlFob5qb
MRLjJO6pnHUm5JMtTncDpNTNa7jd/GttVFTNk7qUh4U8UFn1Z9ZWjgzVFp50xA7lr6pI77WE9rYA
y1sYZKCu6mSFm+OwVu6gNyfj/13vJDbUJECt8+wkpDTV9adK/gHKFf3BaOU3AQDCFrTxPsOuS6fv
mNpzDZkgz1qZgxKRVhP3T53S7vs1CeWqdvSx2XVN9CdmzYc1mV+CnAYto2U711NH7Xd6nvvlrHqG
6cn6xMViV7Gv0s1eITJBILVNya2THzn5kmEjyIfIDGjBSdHtlFBqDncYLnFF/Y+RfflDjPouVTDd
RrNXX9rb2MbeuP6Nk+LCQOm5uMCcdyo/WVQ8aVPGYBnaxMG+zZ80r5P8zfQrRi3amP4t+l5mdLKY
43ulejTjbe+o5nzKWzyYh+mwDmziEkxMRl4DSC2n5/rR6t9jTfSzGVu3NvdjI38AAvDz8R7fJT9O
072xB6hdSDRuunudLGLvzxW0dIsXtxyvzXYCU4u26V0yb6mSPdRRmPHVmiY8qsINb9Eu55rA6P6a
JCfuzXn1N4sa66j9xfPvDNM6BgGwKfCxoDBcST3MUBcV3LJiHLUcjtp70ctkeLijDyvA93Cd4101
7VeQWIZVjBKU+MGqmF8w5wk16bDpQO6y1+Scgtu+XoGJwm1jGnfiFk5Hx9R9dblV+G13dqR7NQLN
iBSTYBL7sF7P9Y8B5yo3pivgMijFNF2FcS88bsOROAs0lJPxrpkxT9ct5KA0dlYTw2341bFKqS/y
bVHCMse7LyTkzs7J5+bUm0afhlvtnlTrEbYLdtLQCQT5JrP0qZN5R7PqLvEho8oQKRDwazGxUmNg
FGMkVdnzxBcCXvdfhfE+zjtDDleciojrWn4mOIElA7zLxFmujlRrpZczJo4W/MaVZNdPlzJ7sfTT
Op9zpqwAvdpeHeDbAe62bsfUufWLMQXtf8Mah+nJjSKPEkXCn/F5Wi+tdBv+rJ8i1e0x9fTou1kA
sNL0tujju8TNsPLNY/JaN58FTDBrPkz/yf2dU5+hqDK4AvKuYXLMYztJlBLvOdUjZWThg98pi23t
LJKqokuRB0V1s6ZjN3lCcRGZLY/5geBiUzFf17cW1PNXpNcG9wyanzr61Uwnt2j64SrnosNzF7Xz
trgaz3txcM7VnVWlcHWql3QmLUkqvSR9b9qT+GXyNWPuLeVPVL+MOLqq+ZUWkCEk0yNVPW115g4q
9yeKwV7ax3V/UDtmgDgSMWIsxXCb6CRAjoH6fPbyQO100ouXfGOcDp1lhBxQ9L7K4y1esb5Z1PXQ
UsfJumsNx026FK2zzJg+Bxht+OohMu7Z3aq3tu+LyJzfUZXf9U6ngFFjeXQfCrSVlmLj3t/kMoUF
LJLCqUH8KBlg+lgIfbP3/kmiNWmcQdktm6c8Wtepe2lfM8thPQCCAlZIMcMt4a+oPnAla0rfeq8o
NKW3DpglznZiZblrZccwZEtXMewmEV35mlaMw9177fa+rn4U7VACieZXS5D4BfQciTWToovFdVBL
PPQ5UId9M9LRWGR/yId2/EKSezTw/FY3X2CMuX1FE2yJ6ml+F+5OMMNRgKXRNQRqDn7KoSGGC61S
vWH0d4oVWLH3e4apgtx40Xja4nO+vrfpW5x4lvghMqJL1Vc9twLtuIjeojN7PBQg8BbjH4I7xFR/
tiTxayyFQ9xy00QYPb6YYPtC86ZnHLNuMn5KmKBPn1jmJ7lLr1HBMjSPq4bFlc7Lgaiv/i7RvsyE
QGR+nUShOPOAsts4tb5V5kFrMMNhcLddGrh0MQNQiNjTsYk4J2JXZ2s39XeWnFOQ6Th2Okgkcbcz
u9JZSWejYUi6L014UsoZctAMJx+5JzskNijeoT5WiZ9tFTUEuLbOLdXqnpHP3qrBxyligAclvwzF
bDeScRqZ6OPvLDiK/DDGNyImmXXHFgQpm3p7Mjra+/wxaXAEmAqtgwMFYiI3u1wn3MakCy8LP6FX
ZPIMYjK8ms2nKQWsS5pxIEVhPnX1Z2GxJlIAF6pTM6nPkik7lfkg9O79UU8P6nAp+YVx8clPMzJo
jOZDof5EDW7Zr5kIPV+iAZefBPLjE81ftgGbI5pd6uQIVjhHRbmT/mRAeyvxQUbadYMOGcmqW+mv
Annr1qHhKNw+a+urj+P7txxY/xmsGD2mTTipBnV36sjq47wkML/Kd65sUwJONHR7gqJdGvlHrwOh
FgueNq/gIMh0IJAxGHgT+2OV/PXM4Ve63elvU3v3P0SVy6adR0brMT1ay5komuZbTUmUdm9Tke8V
E05Wku1l/vDYNA7EYh7KRbqNeBLM+0p9ivKrCpcxjl7Efu7dzZIu4zBFXiffq836PSmyoDwIy7sl
gV9DdHNGPsr4klqPsjz5S7HvN+ZU0UMVgygpD0O8r2Umh4+SsNNMb7MiV59+u9pLmK7oRqiWDtWu
VoWp8JzKE5X2t15/qUBM6RBqKuMWO+tInKxA3nMcYcvHYR7OWSk/FipYNfFlSbnXsFEsv9UOusSw
ikydibOvts+55yJNrBs21uy5pfvSl/RZsJi1N5vmV9LE/Anmo9LVYTuyw4dR41wzvscBpIQbWJoF
czfm5meUrHty+p7icb/Izwa04hoJQdq+akL80ANqdzQYqSFMp5TpPnCaKTpVymA3p2jxNUVM/EbW
Hg09Tm+KCkGojanpq60OVSu+1QbhPSrE0fpbjnNP1pRQaGEzltvrJt4hII6cWCR1XT4Xyf9wdh5L
ciPJFv2iMINGYJtA6kpVWYJVG1hJaK3x9e9kvw2HQzbNZtVtLZgKCLj7Pfc6Si4glOHfyED6RsOp
nzOHVXpC9jtj6PECkKu2MHJt0zmh71axnbidUvXrsDXeg9oOViihUAtTeJA+AImh9+wOVanu85Mv
Vm26MVQHf5uH72DQhyfB8903z1P/QPtZx3tH4p2oIi+HSMrfTcvwbBYhzAuzpp1KCNOXOGHcOviO
xL3OkiKaUKwyjj5cWNGECKcCNiQqHrOx1VkTWBX3qRT7ShWDK4W+NMnl0LhRHU+2186MPDXfTPqb
KdG/tHXacjVob/VIi59BU5Q5WgmapbwJdKQQF7prE2Q0l9WxDstny1KvAc/NoNWWwOzGLlbNU0/w
JmOCiSpWMsJipztl8Cay0Ar0FyMkozIM+23dZHf90BmoWj5qFwHDoVxXlcKPiWHOtWXmu75ojEVd
GeoyDPi+bQeZpNPiyUPgOTR5fc40x5WcImIsj3rz6sQsOSdopOq7gg1Opjc6cKimXn6a4s4usm0U
dHjjuoj5frZW/JPZr2K2oDjYsnRWUk/ipEsCbUkKyI+xTuHsUkXa6oYlFDpPizE44FOKqDqn7HGy
dqJeac6uMNfBeO3l3mCbKfYA7ra2bC9c1sGqZWEHcpYxM6uPBfNIHQZMBc1Sl/GoM/dX7Ues6jzm
c0Kaovm1Gesd8xW60aJ1s/qhZGtGQHdzQt4W9t4I7y1z2RA10XhOxJwJoTfiydLRWaTzhg7AwSCF
pVXKZYejQV+CP6wKAmy7yfb0gI9bboNKbrspXHUQCJ1GY1k9hcOy6rpNlerbymgNtDdKphjmEOiZ
8/epui8Yp3byw+bcpvht+7e0dQis0V/K+pPBmV/nxzaIjmqxSbXhbna+DMmwO6NDqbXdZDaryeJ7
KMVWhu+6wdIW4WE/Iy1ql6pN6Tq58qY4a1Y+enUJ/uLU/ludVyzQiX0gEmi8UTU8UVhvka3OVD4s
Bmy651ZVNlocXic/cf1Ksu3OcE0/goQoBBxu30zrpraJ+xyLzvns61JZdsokPaEG0VI1/S+1gEfl
pta7hoWSZQs2HCvsW8hMveBfIB+EJU/yOVNAOhs2gtmBswfB1j0UQO6OpstWSRxvusrZh+OIksfy
GyimAUG+GANmY6U5umFTrBi1FYUBctYzvpF9Hu/jsWIuFZ4rTG0V45EuyQ8CMU7v1c0MiTh2xcug
OqtIJifw3GMSxRf/ZlDUmTt1lPczvpUM6sayLGWpdHm3ssobIXYczb1ixPJ+Bu0sBstZ5TdoF87d
HUJi8v1wa/WLWWYbB9TfpKAy6E5ivEkFlIJ+bbnlK+QlP6sp2VplafVv/fxqVBuNvlMHJ6shbULK
Ezx6wgus+0Y7jrZDrVN6bLb2NXOhtbzF76Yk+s+37hIIhJpCObep0q23RFR0MMLyxuw5L5NHVU7W
aULmZpaQ0prf6G010b20P9nl2QqfRM2Ueqfkxe2GyyNyJzPrvbS40PQfMC2rLsGOpkAQh3r1XYLy
J24vf0RBsNYjxIqKKVyiGI47tXLL2iA2L303ZMI0IzWOcwXhqPtTn38m/nvYM+7kFpbTF5DBQIWd
xfjxW6YUk6Iua2s1d6sGd4Ry7o217V989aj7bXhOcG7qUIhXc5w/o7IfdnHzJNN1m1pfZhaxZqVf
m+Bi7PJbQcoX+ska2BvQpwgrXlu6SfsQWZprkQ9rD24KjZvo7aa9kXfkXcOGjA7Mr1xGbcqI4VxU
hykEeIJelVqGyp95VlhvrBASe0m8nT2xyYGrazEQLnUranP0CQVlT2ycVGCe/MHDF+wEhKuGAlHo
usvXiGS/TOV4NZZ1PhznYRv5e02eGjN2A46YpH/q63tEJ6TlIUNIXTk5kzegUwdbritUc9UrPNZQ
aMI+ee1FeEqoxo16P4rXbnBWHNqXyKhWYng0dIPo1QFvgu7liTAvJrVeloIz9A0nbXoJLGlu2nom
A4Tyf1n4HbqpeuHP77XQBWKiQOamLZL2LqITy7L5EKgkdTOn0BkCtX2MrDqdZGrdKCZ1nSmbtHib
JxI/RsOtZ81V1ZfWL3bOmPI5cMEmb7YNO8X/2NzGgeiQ6nfWAcBqzcJmJt/i1Sj0NPIYhs+TheWU
SUc67xz2V2uzl5UhAglB3pkMBrgC2t5YfGXSgiCFbgS0j+J1GKxK8mEKBthJtOnLSdLfbSvZn0dl
wt3SN1FJqCqCdp4iXBst7WdFIIrVTMwc9FXff4eVLe8hA6pFH+bduQuZ6HPsj+haQahOnqLg83AY
VMV3ShdXbl8aTzYYCgaPwjLPZa6vI3wuuxpXMsYVkW9kxjpHQeHdTZIbdgaiHDU/9G6JTj/Kktzf
aX5O5l4Ab2zUVsl5ADIdqaN2rQWHkU1OpW3IRaXFp1wsUwCRriBgTtdpF22BsqBIXI9pvdF6AdI6
MgOkELt0IrgGfepNoy7v2nF6GwVzQ91Uak9q0MOF7dxXKqvTnPGeiWtSP9e3TrnRgu/CIWU+Us86
hahRDolbOPZZa1CV05PmP0Cpp8skfq1YODI+dzUPzbK6+vKiE2ANT9gpbBKQT2Py4dN81dVzOLyo
HG6hfGit59Fkqqs+KgwN4xsR9BwbiMU6r+Nx2RydAe+AH1bVnT0hMvlmqm7sKNTefNyqGcJpMKPJ
Fb7vORRXSr/Sb81dh3Duz5XDJNXeDnVivLVztRy0CkOz/zBG/Ub3bS9LRvVBkZ9+J1weC2YVRU8g
UuxlsAAyar20IYIH8V4rAQ6U+K1psq9gDpmSPZdzs61i/0kwXlC6h2hkJBtaADeNmSab0B41bh+o
3kLxMi6/BeeQNG0VI0BwZ1ibVPmYQpYMSh2uWP/IInlgeNHNUkFOpjbBlgP6xjluFhyY9jrPv/Xc
QmBsiSQa1W6vjKFKWPBHMTxbHT4hZvKG4fC8S9bNlG0spnhB91aQkt6FDzixwN2hEHu+bo6H4bEb
QEMNJadbiT2TiYo2ow7ZRrRpKaOZoDObGm6fJq5XeXVBlk3p5B350tjKfZA7r1mZUUAzv7SmTMAW
3MIdgB7XWVY/tRblHQO32OoPBBLHYgU3HrTj2sYQBcFsIIhIr67pdur4hqmzImMRCuQNBO1Mh3ox
LfDvMjb9Hwx+OcCqL0sr33t+WTgONQQdJWwvORNkzJhE3IvuKFlL4zb0F95UPZPrCM2iB242MOUk
LbnD1qV2nJM0c1lhXjL+qibzsu3bbacAgcxyz5bTBbbiUQVqqaWbttE68if2GDOeEc9TwC9WqYfS
vmMEeah7Bt/SOqtBsQGfzoKh/jGyRzbvCvxD0GokPNstf5+jftAsT/OaeKZtU3NjmUQblt+DzyCv
GJ0fXVIjPYd03QKHc2YZzGWMcoU5YSTj9AjWXm2b1JGb2akYv4bGXR4z7aMWUrygcKqD3kGaSbUG
NlZ2vkYxHDdeHJt0dQFXYaP01KU4URoTNj10UAsN/2INFgMk2zwKW17tpHJV/1hM9Z1FRa/LcNVI
hsXS5RjbJw71CgJY0DxXCXDKMG4KQz+xFBDp7hEdcsJjsR6GL62y91nsLA3JL4z+xes9MN2ts2ET
9NU24m2pDQx//1iow8qMXzn4N1OR7SPH3vjNmuY47A7mow+zU5bs9oZaaQrV9ZntznbvgmHvQv/F
rzkduVCAa8JovisDc9WibhvjyChWPpZExBUDW2msswXqjd0a6Vlxq/nLgNRq/W5b5a8Ou5iIf7hV
TgNsXP7pdM/CuHb2JxxYGL0FCkIKHFvnReJtIKfbsBw+KhONmtURyeQNZY+JLIYeR3NjxJ8YZz1+
8Ycz5WnRMsMquYuBLoS9Ulpx1Yp644T6qiY+3p1uWow+Blu69LUuIeCnYtOL56FK1hZJtk6018an
EjOS1rPXzVBcGTU3mcNS09pNe8Ew8nbTDxzsMYEt3YdjDuHG0PxtYtqvIftt+ypdj7bBWnEMbznG
mwwgT0ssKDPABEvdR9RBBuZNvwkOTX8dhmhdTlj/rHKnYyHAFLgkUPHmg+8MvinRI3aCXdnGgh65
xz5fMC2jTQrMcZdAe5hM6bLwWlvvIroqloe/CHztZdLetfLDRpdXK1Jdu5cin/GAxsPHNBZ468v8
RS3icxkRYtvo7Vkd7cdwVsgvyGa3dKa9SPelQ8Rcw3Y7uVWZisV0lbfvIQh5mzYWxJrfCUOLEoSf
QEk8j/fMjrm3OD0LO1kHBfh5gpR56Mpz6F9pZsICUXifBTfb5Krq4mVrxh8mg9PhOolH6v2o8s+9
iXQ1EgCgBAOwtd/SbzCSp//ftQkcuDkMFwUkdYa0daZ+09KcSBmlC03mR62avNnMdlNoavfsy4KJ
1Vs8k1E7LmUHgauqAWd3qq5Lc/rQpP2ea292ep5l56a1AHDRGpCszAmO0hzfINiLxFn2PhC5PypM
lYtbdVT42aNaM82nBfaCuO24LvKbEn5Ld6CyGcuJXpfYDT1HyproicvA3ihypdYsWYygS/Mj+3JW
rVa7Nncz2fiG1PdJhrjcSn83JvrViMNVYupe4IwYMdZlvFYFZCloe2d4Wr3O46OQ/j1miDb6GAb7
Ekw/zOATqy9SPl2oZQpPC+9V8xIL/dwwZ6/t8ihGxbUMuSosxbq3xwQSKrT1FU0cAU7ZsMKK+BoN
uK4GEtoyGRtvtp+QNttXLANNh/8v10UKVKomtCeyEghnFVbgruN3MsfVHMIcYZgc82cp3yD/Zv2j
RCzQQR56bxTUMBwo5ZO05gd6pq3FUydX0UacQDn2mKBE+z7OydFO91OF0hEUXpSnWCtsoKFpk4zT
OpTBUcAaVGN8MONypwUmHpnRXHWlpnn4f5apWTF1UnaVz9QgKsOnOlGW5PfyFeA7iSCGi2bVZsMx
aHw3QF4p5gkuf449XdpeWgwwdE2lvpWzY4WMVoh4Fc+NXbudw4m6YYMDg+utBtw2sA3Awq3mpQFD
2pM+vHDwduqznLaGz4/mYrOk2L+fQ+JboNbvKbDL4Mr1YTgXeG7ZbB1aZl8+lLmFGnOdrdVY3LVU
EmrF0MBo14P0r9xfuUKcnvgqgOT1MXFro+MuSUvARKcElYpL4am6bN0oaPiC1Tzbpc1AFh1D3jj2
ajr3IPIq9JpqGHZ2ad2zfKv0GrO4NM11Cte67hmRvi+ZEKv6Y1sVlNABjcCySH19UVVY0oqVguqq
y9FNb+lLdCt6forHDuP4M5a2raPk60BNtPWszh+jdT9Qm5Xz2RGf2fiMHE6LfnOEshSHYF5Tzq5f
xCvk2nQy4TblroJ8kM1GCdX3vimBjLPdyCBGy3ey/wz0Gfw8+rC1lFm44NnnkAv21BbRYSQEnIV0
8j2cadZ8fd4bKPgztUQ3nvC7MEWZlhMP8ukkuLF7xcSKoC6ibvyBZah1PiP9W7U2c9OcM/OEkolM
POE3FtUxrHNPx5Efm/Uhnc+1ka7Z+bqs0Y707FLnL3b8NNU8B/Gay306wLLX4OL6sSabKqklQ8qb
XrEqbKxTkZfeKET0WZOiFQqtme1DLb51InNTfMNWjQ3mBil1UYk3Xy5xEIXk0jXthj1DbhaFSyTe
iY2JGo7bFfCzZkk36HuvmI+GlfMfo8j5CCIRz1ZRMVoERMWSmKebqbzLtDuN+kZZt/OOzFgG+4uZ
HCR7xNA6P92Er2BZlFscuhFTSXPLwMgw1m1/qjo3Y8wVXI1gWeUU2dDZxld1243FYEQmjwK6A04C
Uim8AyZfJPq7pH9GTYCvEj3Ca41DVxy7EBSF9bcJMJ5DU67p/EaoA9EJRVOYPF4hKyo/c6MmXw3T
cFc2iBuHqNs308tkeLFlulqyb+NLMx4sgFEtOpWK4NIMk5cyM7a2lHx7H055rkW+s2xU3tqBysQa
Kd4pO7a05Yz7MGozR1o2aejNrdwVjsNaQIxbtLhFi649mk+K8W1mOVyXtYuC+TGu3hy1y/CtYHWo
BtXDnepNWgv+kKxFDCAr98HtE3XvtOn88vBSTKex/nWGv8zb8lHpu7sIOaazCY6u96IPsImJZVgH
D0F8uyqii+lEu4pvWvPVFaqLq9fdttUPUplMElEpYeOgYdtfslHa5ojZmOLuQQbFD4waAAAIAivW
sC1jbesnBCX3JlDJNOfe1L+bps64qGM8EJRrcrGYp9Z0/kNHUrntas60VZVp8qrBIJIzvyvilGSW
kCos71umK1YfjCtftuxaq2h7q7Fbz2wI05MadyeTp25sHqO64G5vAoUNdyYZK0araedAqNbjLbdP
8Sz6ey/ozW7rqAwOAodZguHAbcoRTBQLFJYUMT1X8wm0M1F/JHXhzg1JBfDwFdrzi82jfQyuFSKQ
iXHCqVd+XL8Z7bm2MEtM+MGGMfvKG8zOU+NTo3aQ/Wr1ZLNyuM46yq+h/Qh17a6u1J28ZUGU2bkk
u8gqZLQp+kvN4BhNbVaTRcAQTCIc2yqPRSwzo2muKuuT5UbkHMXj1h++AizKTkgDF/oXp6dMyuVU
nvIaSA1/fU/nyf5ZE2/foJ78W/dYIoXoykuqmj+IPhJFt83S+EUP8OPm2XRvs0vgytR0Q+nZGsy8
+vOQAj6puBqWDfda3d1L4nrA9qPwY2q3WiSWiraUdrdFXVmXBD2VaXYNycuibppB1cgWpERnMwN0
32S8Bskpy7wAPBsqNJqgG6ZzRKr5gjqb/ADQ31DY52yeXX3w3bhZhk3zobXlmnvJ65tw39E56Ylw
TdRHO0W6rvy1xmQoHK/GRGFmXSVTV6/xp9m1s5QSm3QskfXf2e2Ci1asLVvr1h3ATuVfB4OljLJa
l7fygqlbVb5i+e2GlYxws7GfymJGzmfFelBpKyAiWaBSk2dU2CcFhi+mv1ATwpwt/Md+PY6UElje
8C+GUerNec5zfG6O9iBunsgL050ifqiqFcZbvPjnCDF0ont7hBclP0DhU4+Bhm+MIcMqyB5kt/Sn
e5VMFrHltsTSWjqrWrwOLWBNvOpMd6xf4b4D9vsq942/C4eHSd32/iYJhDdGZz++S2FPHW/Urmm1
mobPPFs6+VuEKm+9Ribi1FOLihq9hJwVw5OSLm2WUA0HjQGnyImnyeln54b+PjuPGRNzqd4gz+gu
sClsTgmHhtNfLNPLx6PWP+XGVfbWSQTma8mzM5VHamBP6Y9Ik43SPVbhrnOedYrlkjl42vvFsnEs
/yS7wdUafrQIj0enYQKjWWHlnzF09smpCDtsoOyL1Db2+s1UW1WSyE9kcbcm4zxTGyrR5uiYoD1z
zBE1Z8wYM/3U1tBYejFtOiFRoopm59sFx0I3aeseAMutsF2p2XOlfKTxtK7wkkwlW3rreSYAp4/4
j8z9pPtbNa63dVltUoFbKhVrFROAJBEmuwtv+2DGZTh/htKVfnxSitZhxGztSlWh81Chp5lqbh1E
/4axXjm8hAmL7HONAsZC21DXumNf+4IqHhx4X5sURBN2vCp7JXfuLlRoogs8wXF46e2c43daSzJy
xmzdWiddO2n6VjISQoFU7LuUVr2ZDtJUF2ZV1TvDDn0vDs0faBMEjiBz1yERUgiLIb94rxofgSY3
MR6vZEbRTiDwUTnCXucW1xeWhieLgCwlfs8k1GuINDNpxprxbWlQ1Mp5V+vJIdOba2SA/Ir0UQTR
3ofNMEVwNJtIX8gSE1obbxwZbrQZQwQJa2MxeURt9AiA+YXsn4VeP5UxfoZhWYg7vyMyespMt7zZ
jxJU4kvHpdpzuOo3p7KVcNBVlQXdbek6n7O9Z7qNNF8sfLrFUBsxC0RNtugq5Yeo/BcRIwujTFkW
aQeh+WnxsK7TpQqY7zTbMVpZEeVKOH0HcbzPHQh2jApUUGbBkG66kZ35unO6pQ3GFqr50rcuYRAd
WtgcU2FKcavPUxy4ueXs1JpQpwfNJkbOhgVKGOyirLWVF+OJZ4e5ibuwEU+BVnsOykCbhgAbl4B3
BNYdm5U3z2i7+fRZOWAgAkmG0Jd+whAlszubqWENYNpFIEVQgQsdPTBL82VjVPd+kZ+sNDyz/nk7
ZvJcdod4IFSp674AaWKxkeIUJKZH5MYP1Q/3fmYpbhJiTqDKR4Z0FsywDokP4xSPAMX/Hkel/iH+
3vgl8C4J8jmznQG7zUJx3+dnDM+LW2TiZVjgGfxLZOIf4qh/3RFcJnFvKpoJwWesQvFQtvet//SX
D3BLLfxNmtavi4IrI1SmVNfUvaIM5Q0Q1erDpIUxKKKJOqROZfXSJQPWWLM2qehDNNevLpDISsYc
Qh/85X38IeBW/yXqOGm1vO4d6Jx5PN7ic1P87EiAq9mD78KnpC2r1GVfOpqnLw4x8wblLy9t/+kr
uL2ln+Jb61a3ZsvmyTAaBOuS3WUFvoIhb1wyy4OWvias50S7wV6bdem+17eDurW6t7El6KDhAhPV
unXwKuIGidofVaotY+F88hRrwg33L4O5nG/TWlTMHozmopmTq01Uag4fqroPp+ecY7h50yt1E8F/
KA4m8ziw3sLhkWco5icsma7EYeaXI6snuk1sil1qNOD1JL/PHRUtxnkubB0vfrawggc2ktg1CWcV
d/ab0mOrzDdVV2/UpN3loYBFMljSSlX4mdIfaNVO45+NKc47HRX333/Sf366311at8v5p++1L5O0
yHJlZhFjeHfysp1/LtbR4t17ajZJu1DWoCXK4lm4WOtgZRe7YXHtPLlgOO0G6+/A/cCDdFBgoZf/
/o7U3//SjB//8x3l1uCbnaFmh+nCeYyF0PrKypXG6XSTC11GOlTE//5av79nCST9z5ey/bDscsFL
FXGobmVeY/UkHWO8jcj//RV+H92qW78cPa2o88COIr6hb2MpjhYkdHmAuvxLdPctqfC/fz3dvL3s
T7+eAV4SqMyFDhN4SDq/p83fjpzfn5n6r3HJvtMUVtoU6cHUFsWRJzsFFlbfjufl9/Rg8EQ3Pf85
+Mt6lT98TeYvB4soiO+KJj5HQu3wVD+Ie0awt2DC4i8voFl/OrtuX+FPX1UohdYIO9DvAq3fkHym
QA6J6geLC37UtrYoHZ2hd7BkIHyTVmGlYZGjeMD3ptPtEQqKJpa21Py7DhG0p6HZVKxReI+b54iO
LyMn1zxX4dlR042Nf6ALyPKf0C4HYnEVUzsCT5+HD6V8TM39+G1OtxewiYGbN1l+H+tPguzNcgkj
FZyUkCy0G3Ry1AaJbe65h/rMrR0uaqNbAtFe2GO+tK9oHXP4OJkrhdCVhBDag6BM7jybxgKugYNq
F7y0Kj4DIDMsr8vZwMm/ygeElDWxl/c3ky7T/+/BhqDC0OqyL0g56B8EG5bnoXvTedpTEXHkZMk+
RUacyxNK/liSHiF2YL61HBcD0Xj9widhLGeqxqxyeLKfgQJM/U6nOKIL6foNghg2ymbYWqRRdcnx
lv2W6Q8jEc3AidpnU3K0MlnxgVTYZjdD4QzvpgHlHnarKJuPGF+pW8JQWyiKxfEZnNM6wGlmPKWa
cY7iQ1BAWjmnDKiVmIuYwWOzbKdtoxnQwVepHTv/ixVJ7XjSx2ppVu9zvseoBv/wVOPss1gXU3Ls
E8+F10plPqpdEw5qtbrWRtSR5y6vWtmf6y5/1xLbc+ikVQrJLGdyQPohiSPTPjEdl/40qpcj+ROM
MOgLFjJ+1/ycWI9yFaLcs0G9DDaZ/9Yox5z2jGFQaUgSkQlU08jIAZbbJCnPMv1IZTSj+egA3Tnv
KhnWMMvAnnNMOk5J66Gzek9/nrCY4AOMm8d62nX5XoNbqSHoITOrmDCBKOapbHbfkihAX8FEawwu
i86tmRkT6xdxxtjjuTMOWXYhW0gNto5F8FK0pAEZ7H3V4G5M8FsGL40W/ZBh+JTkm1xxnfIxaS9l
rnlqH9wLuoms7zHSs2Aul27Y4Vdq9HA9FskCpL4ErO2y4vrv5+o/60v+++TDJPSftzOXSC+dqQQU
JuMH8xN5oKJ/ixq6JxjYHjzaQkcOaQPmVL0I45SpZAmQRwpdMYT1AnRq1PGzJkzSUv8wVPa3MKDm
s/Zm8XkrGZwqDCvoDntC/MMLODuxG/sQTB7HTtKBxVq1Cx1c2dTI3B7JVm0aRMDDIHZtehBy12c7
x1KBdh5SdNwU5CptLuW0meLm3DNmTB0EoLJr1ylywMIMw4sZOR+Fb7qF/Gz8vQ9EpmAaydorSsOy
bMdLMg7vut9vjHFydVIZxpQQai04GvPrmG/19mDP8//25DJ/KbhGWQ+5QRTIAShqBiE8Wi/aA6j+
/Gb+Jbr5D3W5bv5SeySVUKUe8xLB2/iRfyTfxndzEfc0Wq26lh/tQf3bK91qh/++WnTzl8Of397W
dAD4w/DN0jhOfxROsOp7zSCx3K134Vf3lxzjPz2Rb8/Tnx4zsVAsRfpKchA5h7W9dHTxlx9E/dMf
fftwP/3R4eBrU2rPySEUoHhFQGRcY3b4CJuUVMRGQUSOCMnIs9lcDgzxPdHabHq0mu7YNoWxLtK2
2Kn57P+lUvt99WTov3zUjlzdlJ1c2p2fcLdEgqcoBzdsVkFc47/f5vL3n9n4J5/+p8+cKw78firG
O4Q6/GJEMdZE9AEnExhsBvFCNgY+8XQFb3TIoWjK5E5EHz759MKfAfpGL+uPM6y4+EoqlIgo2QYN
8l8tVjLfhQnHrIo+UOJCaJj7Zr1nZo6ng09HN79Hla99RGA6cZIWk0beh+mHql7DuPeYnLo8VGv1
0BAYpzeMy5PopcuPBRA/iSpOyjNDfa3ZlNqNK0c8leGHmiiXekb8jTOvD6E0VfK4nRjRRnRsM3yq
jEvPzvU2O4LcjCWrMMbXMiK8nq0YHQLa5OyEA+1Fz3M35B/j/KjVCHdhdqxHbEzMAtDKY2TLKC1t
999/gj/U44b+SwmrtIxkTKtBZGrXoSDiEFf2D2EEj0aAlWnnZyQOE4fQ/6Uj+X0paGi3f/7zL57n
wwRco+zboLSudp00J5RKDCVZUTjk8Oc5ITKp7YHfJQToSds8/+WD/qFC1G4x4T+9siJmhTNi0vei
qVF5Zz9fJZN1FR11Sw41mNtjgJXyZCotM9KvrFKWvWjgfQfGKh1T8ILhqqNE8i8Xv/anN/RLVTyE
WdMHYaXvw6ERuHTT1tfZNpCLl6hQSPuKUIU/Bw2S3+htJEBLU+BgTA4Do00Jf7GN8aNO0htYlZZb
i0R+8lPzJt+3A5bJKtHqy2hTuWiF3zwMjhVDRw8qfMXtpiMmIgLWTGeyfzrZ+H85xf65bP77KDb+
+bA/fcudqsWxQjLtweos0hptJnLFqiB0Exud2/k28iwinlK+CthnUxa0NmQ8TadAj25qHVRPE33l
XXYt02ltAKxnoJEhu0glGyUDqOO67jZDjZiHT3moS6Qboj3taJkF1u7frxR5u/R/9xl+eXCNhuMr
WuIURIMNiJgQV67y5r+RRx4jEhGSI3W8oXJj6owVPaDZEpL/y7yWl6h/Gx4FPQRq7/tw5LYizmk9
7wUwGx8f5wEfiKU0xCi9WzWhLBs7fmOaTfywtnCe2+8kvcN+wHX4lRZHi7EbXdJzzZIX2ssPak4B
jzPRMgOciWaZ7BoiJvC+s61wjcegzYnQW1SvWN5rZZGdSTGVxjJpLsTYzGEAQbpHbMn/smninw1f
v/uebqf6T7+1NqlVMRP7dUec/0rfJDsErDuY20XInnGxeJAsiTNca8e2XTdcOeCyC8GWunJlsbDL
YsqQeP6CinTDBPb2f3mZiz3WI0jHNZjhvelL7I/r1MWHesLwckzXFMl35GKDUa+Rjbfputt0+3Ap
V5ju/tcr+JfnniUDv7YKPhX7tl3CGdbaWrlgWiYZnL3wg0fA1tLa8jUvxoXhkWrrfr08Bl6yorfd
kwdQ/aXUUG/nwO++3l8KgmjukpFTX2O1H/q0h8/IvX1F1oJBiUsExCJahY//fsmrtz/zd6/1S71d
czwkye21/IO45lsWWJynD6LY3Xz5P05QtV8eNE4LMlRrk33nO9gJquQoNbjNfEy0v/xyfzhP/9mR
8NPl2Cp9JcdksO9UcTPJduxEquKCJH2xctLqr8uB/nA6/LOW6aeXyXWnJph/ZqSGLl4Onfd/5J1Z
b9xIlrb/SqPuWRMMLkEOpvpCSm2Zki3Jslz2DSHLMvd956//HqpqpiVKmfzcVwMM0EB3l8sZDDLi
xIlz3sUcP3M/AKCiTnsbf4t651CqcdeSpD0n5vPyeDFem/dd6SXQI7oWswE0TLVym1KiR34QmZ1+
U0i8abKVhbAn6Xv2N3kxmEEP3kwSeqscHGeTeDBQBLDXXt2ebE9fxFXftIsxNg1slXx105WQN5HR
PLyA9xU6n7PqFw+uVOrkdtBSu65ytK3iCuxFHLh2cwzTBkH0wSZtFgpidQEO66M+gAkILeTIsHkI
TlIrIOfE+Rc5dAN1ibZsqHjkrn80TKIFSS6RjxmBzeJqhIi+0MKdXUtxkTiB2LVoi2yGBqJTB+cf
WbLM+WpK1DzxZPaAI4aTqy6dVEcJ1vMQS0uE+6NFjvg4KQZIHomZo3CBaOHhN7FvFyzCF33yagKJ
iiNIjVgSKuzEkGP0Jo6ktRL391zszOcg8uJdh5VlQ8FiiMCIw7MKLCW67YF10imgiZauxEk/qPpK
doX3MQyqdpukcBCR4I0gvxXTJiKwrZzV+9brIm4FYwowQdkD363k5h1uHSBvY1iuZMf7XuYiZmm2
YUdi8MdLrbzC70IOp46Lts+akcr7QVcscuG688x8MLBuCJOKngJqvfVVJ8XJv7UQxDLfbcI0KUEt
X9oOGj+mcL/VCNjKuv+edNHKYttnIygWOSxk4GCSk2CQkVJGG4HpT/NuG6UmGV2wc9zp42SM6ghN
+o00gQsdntueSCLm7/ViBZZo/5SlJwe4iZ/b9GserdSR53fzzjEoFhHKUfTGq5Lf9fVtnM0ih2Dm
dTiwwYk9reT9+559/ucvnt0Om7bM8vnZNZADzmkYZysH4L5fXmz9CqUQVaX88qxi18SferHi9bVn
G4hFJtLi7pp6ms4PJxsEoEd9A+4bTcPDH3PPHhaLPVzVve9rkl+3VHCEGYknke0/O/zb+z7oYgMD
mRr8aH5yFwaugMc1awZkt455DKT18BDvvxzDXeziIPX8qUsAGpkSGr5BU99GCOOR2uHh33///Dfc
xT4Os37yESTOr2yA+76YvCNdKXlhdogd4lTosFCJvW4C1iGXqLIeHvX95BN8yOtVGiTA4CYzy6/a
sP2ex4ZFRdxIz+IEsYs8bmGgoHB8eKg9QcRwF7vZbtscHtQUXcGKij+Iz1MKUfxYuxk+G0drrbR9
X2mxs4swdAo8YaOrxshJ0rMyRNG3dL5HCmRugZbBmh/y+yvOcBfbOxlCVze8GlFcKAawnpLwXg07
bYQiWP/ZBcVKHeX9vW64i71eplpimqBvrzrhhJ9LPvzOc3Pv/PAneX9LGu5iwwd+5Lt+UUVXpn/a
hXdR91EUKzty308vdjt9/UbzzCS60lBMTdWAevFJWa2cqPv2ymK794qMTu94K+k9mvUZ/DZ053QE
Ho8nZHPX4uyeUZzFjreMqAMsO7972lvdWfWD3keEd4Z3NCB58nT4E+zbFc5i34+O3nRjwigRimPV
JuowqEDL4gheYqttPYgc5UoE2zefxV6PwybGJJqRgFnDU6BgCZfZqU9Q4K8wzFiZ0J4P7yx2uYsH
sBfnqGyO7pcu+ZokNWIkj4df1r7fnv/5izO1SS3XG8I0RUjiuoN7jEp50IQrr2fPjn4uXr/4cehw
tSEB+V+ZV0jmt9D9qDRfi/LEzFci4J7N7Cw2s9m0XddljNA296jCwZZcefR972WxH8ascIqg1yCQ
TAM6x481/NlmJQLtWTVqsQsyreoj0EfxVSQ36IEIFDqQ1ptpG5sSvcE1u+M970YttoGZFGPmzG2R
HP06TX40kovDa2bPiaAWqx6YnVnZYRvDuUxZLpTqlEn1HTCtlcn7w2PsuSoZarHoDZ2ahxOF8VXv
R8iq21k3ftS1rAUHTTjSA+p5kz9LWrt5dAIqsT9xp8w4J2P5HjeOdq77Xb8SG/e9yMUecS0vaDO7
SK7q4aNmXuL3tLLI9rQQDDWP+GKD1MGYOGWSJlcFkhourVBYEggJHLWP3p81fGJM2tbgQ/smsdgp
xaS3gZOWyVUEAL9U9029EkH2rQb5eg4tjbMpsN34ypm0MxO5nIqyf4jhgVo7U+d19fZuYTxD3168
pTYxK63IGKHVcE9o0KG59rSfTYXyrBFtDq+3fbNY7nc/pMJvgUeKoKK35qfYAyoAyiGf1izq93yA
51rwi1nEdj7a+hDQAZfpfVI3oKm1r4cffs8Lshc7PYgMza2mOLmaHrs7/Xvx0/sTavDh39732IvN
3hhNl8B3T66a0bbQw5NfKlNbqUHse+7FHm+Qy/kLBNYCAsMe894+DW4OP/a+n17s2UEAySwjn52F
vQf9QcCf0kS1Z4ps7O9QgvYS9998Q/Obe/FhVZHard/whmAiYV7WIp5xeA57jk97sWWzEl86FAFZ
MQ1Aml12Kq7dbFc8rJ1D+35/sXPdtrYyx2fN42+q39H3nw3HK9jXRyA4Dk9hX2/eXiStXZGHgZhx
fq11lH6oH4pr7ZYDw/hmHPtfnfNj7wS49OGx9kzHWgxl2nXeGIUeX5X4yAKP+tP/bM3YpSN4BodH
2JdZWosoUYse5jpmhlfZI1xvwG6Jc5R8kY/qxvuTPPnwKHt23NIf3C1zJbBUSK5UQO2RYmheVSsT
2PfTy0BRiB7MO88vqNWmCkvTyFt56j0Jk7mIEyI1xgr+D4tpAt2RaTD7ja4YUIrsy83hF7NviEW4
yIVCHmLq4qsONS948kh62BSG1y4n+35+ETLSNhvx0+UwTlO6LLsxPOuDlUrEnmhkLkJEKowGS0l+
ur9BshtDnWozPKSfDr+WfVmEabwOQEMZWprTA/TAs3G4665BXMxu0B+bb/XH7lv9fWWYeZG/cwyb
8vUwSRkifxEzCfzd8I4ZZ++II2TM9LOQngqmzcbKKt2zkc3FRh5Cz/VCYJNXYAvQ4LIaxAbPeu8o
fCzWTrV9O3lJfZjNq03U7jgyA+xtMVyB8UP8O1HVKS19NP6dtS7Unj235D+UbVpju8xrKxsUprTz
lkh4+IvsWbBL9kMk9GHySqrgnYaUG7bK2tccoazDP77vsRf72ei1dnJhQF82KL8JjgVPv33+5f94
HP7Tf8qv/1oy9T//i///mCOrFvpBs/i//7zLU/7zX/Pf+Z9/5/Xf+OdV+Fjldf6zWf5br/4SP/z3
wJuH5uHV/4E9GzbjTftUjbdPdZs0zwPwiPO/+f/7h/94ev6Vu7F4+uO3hx9IhGzCuqnCx0b+9vef
Xfz44zdl6gq5IIpXrqJfA8iGzfgfLwf8+1/+8JDyQ7uHrGirf3x48B+q1Z95eqibP35zxO+Wq5uu
brs4qzPAb//on+Y/UO7vjisUVA9H8T9syZ9kedUEf/wm7d9Zz8b//OM6b5//sfW7q8OpdG2eWhr8
G7/995O++nr/+pr/AD9ynYdZU//xm2W+zp3nqbtSmoZyLQSxXAxzFwGCdGIIK7dGP9PULnTP6NDo
tIIL9HuD47oM1SbysNtNKxCx0gCFylXuU6yX53YR1se6QGzIRYIFa6QJPIQT0kPM0ysZAe+VSMF3
JRLjXm4BB49LCGaZfz+1007PDYTHVPA4OHTFvTK8Vo7YJg68+Ej6T5OFEUZtJtWZxITZNRu0u+Ww
ibti6/VxvAu6Z9kDjZZwXtfAgMWZN0BXK+q2gvCuULkIlLrQscgbR5QjALSBotVBywfeqTkNn0dd
4CXeIR1So+FhWtB1kfU3vtm59tlHA+0adcfhKC3R1fNB5agKpCyyrj8ypLODEfs/mEpAOETzafBh
vRlx/2ikxndZuT9LlGihhWMo3LdoD7nfpdN8rq2Czko+3E2mFZ54KCcfaWH4M5TVzhyBFCcJ+oXo
r53rPZvW8a66ScHsQWJFPRqgBDd+aSXIwvjIm9nCR4nAoTwWOLFz1mlecaaHFJocuzkPEv0+LWk9
drlIT/wKOWJdprsgqW4qw7zIDedHPlTOWW4A4hut6qGVRr4xMnoGtendtQ3qFmMaGeh35+h2IzOH
j1KYUwPys2TrdS3yLLV261gBlIM8kVOEAVs5QJ/kqnTkhx6paIHid1RLZDIG67b1Qb3HUZI0OLAI
DLqn2viWs1U2XhTXn7oqwOxFYBRp40k4RVH3XTm+xW0uG86lmY47Xx+t6xbomqzC6iJvseRGBAqR
spGii9vAE7bb/Bu80zvbRxYwzOGWo5p9HFeQ9Izgi2bTmw3BIY+j6+FS7LVf+hpBHztr4498CKyw
oAieW7BxoQ1mxkkUgDpIYz5r2YbfR2oI8CIRvYiMIcIBzlMwHPPhoxpred+bgXXuAmWlGgRiqfSg
OUcQ4NE+98tNaSSzDhpeUX2naSdlGMEvGItP+hhCJUQ61Es1/JQ8/bvQDdw5UNjGKbA9rnXzhmNi
J4NCbH0Ja7KNcOhIbAkIFHmxKaPjJWVx1mjyQx2JW33IcbTFxLr3gjMh9ctxmIrT3vE/tX11h9Qz
OpjGhF9Dqhc2fPUy2BUaTlmBjulqLTyEh5Rz7o2oRbX9Ra1AwYOGpbGGwIzdp18K5W8N4V/rSX8F
x3jjYJI3JGyaENFU324xmEdp2QOmVYj6XgUyRDKzOQWUN8yl6Fg7MStMlJCUPR5G/SuSOtGx3TcY
8FQjHAW/YQ9OTnBcFFVyavm6f1RU/k3vSwUBRD1V2M179vBtCqc7U2gPdYvBpUpvysj9Wtf1n/mg
Q2spMpQdy/GmRk9vg4SYS64ff8hnAacoQH4iy1CJr6spOVMpXIR8bG4rSS17dGpgTkg2nigfPSGv
+GEH2R0Ymrtcdl+sypwhtTZV4ty8K2F5jCEGaKoMnyYvvCt99VBr5o1FqIkadeLJTZ+bGVkJH9SZ
qk+mQEGdow5dl1Geg15Gx+uTjU9WYGMrOOq4YJlNjRsu1p+FhiVBKfALtdtzn2YETpfQdaqLpHOR
ZjY/hqiXyaq8zViYiZM/qWa6hPz3yTVgt4X5iI4LHYwpvRiV6o8Cs8JrIqKSq4obIwFb3TYJhEsX
MZs839azorCqNFDUiAaKqTtGqeis1uFFDSmK1Si86ir44ab2eesbX1Uf345ttA1wWwthL8/c4Bo4
YJFjH6Pqcz8Jdmg24mvlDR+Ejm2E0eJpMZzmDfEYLc1tgQG4CDvI3E4MoCvtZr4HS0ZDucCxkq/V
OAWQKxCzAzLF9t2mpbpmapeW3m+0qjOPlGZeFyXrGGWtE1vzjEtTrz+KCv6wG/wZFZ48siIQUbL+
ntcIqvPtj3M4jEeVheK4rUbM2AZOHsuzIIyI2y5tEdIZwRmJJyfwEYixENysq0dTRyUtqsTPauo+
KRgWLjIbwsbXA+xhht2SCx84VhpiJ3jNpqG+MW3v3LPwAzGU/72p5VVGJfekQTcFNM11M1TQNl2s
GrLgDE9bpOLhdhoGetdh9dFsABP26X2LMqg0xh77tbzcSIXNmlbQvmstoieoWIj47nDhFu4Vwmti
IyIPCahol6RhhbjCeGFZAuenflchFMChiyVuXsQ/oir50Lbo96mm/Bh2EwQTYD5HVc/6MuD+x0Fw
DsceQWAsSwhUGxVDo+r76HYAscTp7vycfGRzUydLz5wxvs11DBKUEeLzXhYSXRxUPkbRY00RNtsu
4yY/ZF16rJwJb2yN4mjXl8D5ppgv62BaNMK3LbTyBPXkGEU9D/qZCVvLagkVLUJzADb4ab0dCQ89
at1K9zeZFX9PyuZzY1c/ewPRd9JPBwIX5/k4VEhV1iAW/EqH41P1xypHzQazAuyyUIo07E8s5NPY
rvEfQulfiEuvBGOr1wjHe1mIO+6kbizk9M+zNIaiAizV19wn2yOvaaT4oEpQqAZeliexR2Li98gA
RcVwL2l+nhtOLmgAgMLDUFt8M+MOubQqce07x7WCD9RBb0qJI4OnadH52PXml2bK5K7L++t0gJuE
Ks60Gz2XOqxt9NS6xt2ImziePGGGRo8SFS+oo19130FhR6Km/T+T0j/mbYbixO2TH+bZy1R8Rg3u
T+CPHoLqIXzzF/5K1S3xuyMlmALHsV1bOi4X2b9ydf6EbFzapN+WZdnk3y9z9TlTVyiVCFeA5OQC
8a98nbPTcIUudZMcm2LaL+TrC8SqMpRhmrphSeRrla479qIoYWm0Y1WCTJEdOO3pqLQSlbDEuIuE
oy6nUks2RtSWx3E0mGde4E7fEB7x0YqZN5nRmyvNpOXt4flxJE+hS4f/kuaiNmVx5mraAJlUK6a2
PQ6j1t26FapxJ0nedtAxQ+9BM0ukVuuGkDAVdHHLAjG9THi0eq02+GaNhnntlMV3O3RpX5scj0jN
kAXFRW/e6ylpoeab2lejCoGHVxU3OJyZzASQo1uoe+kjuV+rDnt61SDDMoYafjBYQUPYa3zP3YRc
fj6Nk4UyigcDtrZjAldl4pWDeE9+ZWFPjaSyUt1T4hTox+vCxH5F2v34UyeWQzKI0wHiqDva38aq
gVSniWgNTfNMx/hXfeav72oQ0U3TYgBnSa12mimJtABpnBIxOz2VJxKzs3Fwk6O+wbBa40aQ/tAL
/QwczAl+AVnqnKngtuxwQhM+SmSfMDlW6jQsEFlFy6iEsDMXLQr+cVjjtRuH6OLMWgPOuZlrK03R
1/WGv59+vkNKE11cBL5eXyKnMsY5M8L5ryT6bfymNlHxCbOzF7v078vry8vq69LSX6PYNpdU8DmW
7jwvxhc1e11NYZBWaJmoEaMwzeKTZt5Nm14mKv02KRgSlLvW2PRyLly9+jIsBcMRwmJ6UIOWxDDf
qOqosPGhQfYxhdyaiss+HRtOtVAMD5aMjCc2LQRgFLDyGzM16LhUkQgeizxNL61wzC8Tw5RQUgXA
3DQItEsRyehLVOrxZ3qJeE1UKJcO8FnIuh3fPDr81p45RssJEM1cg7NNl9ay3U4gmawRWfpNkHQD
GVcP7zvGK3OacF+UEV53VQt5dOo8RcLZJqcwZdhzAtJVrjuzi2UAM0ALEtyJcu74sqjPJ0OLN2lv
OWfISCPwXN+kCT5ZOABHeNBb6krPtf5jP5tG2IW4baYxQ9sI59HWCtYK+3OF4tX80IShsGIrwzEp
ZiwRaVanoVTQUrCOOhOZ7qq6KEOHU1qaP3Vcq+imr7V+FzUTQzGiNDEFYjTqNkusaRJrudeljFhU
1d1YIrI/tr3cxNo2T/GyPvz9FhVilj2jmZL/1h3HsjhFXm+uPI5FVZtVubFoAieN1ZwWAi2czAw1
NESBVJYjXg/5tTi3ndjEY/Xn4Qd4DuKLF8zRpTNbDIFcuYxNradVY2tyn/Vt1z9DYQOT+RaNQeib
SArWlrcJgMOetBlq/G2JTHhulEQaC239Zr5wIAZWX4rOdTe5ak5do7mjHzCeoIUKcSFusOkKTGy6
APYhv5iivOLg6UHz3qDUgFaBnwjrLh1uTCfqjppe19BAIUsLbDBPfef6t3WkOXcd7f6z5NmhKaK6
MrnEUFyjx/SoQaftM2sSiS5YSdVgIhKZGNFu4Nnuw6Bst3qO4mao+HRDPA1/ARB+qWK6txz6qoT6
sXjKPjXV01Nz9VD87ymc7s2y5Ixd3Z9mXdPuCosizJ7ql7nZ89/6K9di+1EXnRMtQ5JKiLn/9Feu
petUP83/TrRe10X130mlyH0sE4FDKSV/6e9cy/zd1m3WKQVWuNa6gIP9C7nW4lAjYEo0sXViCpFF
6Euwd2zJeqy6TFxWQaydStW1J77lVmsp1OvoxSimCVzR0lmAcw2WyvTLRrQepYVZDOl06XaWgYxt
iTNEkPYrR+fbuXAwKwYCrqIMEtLXo4xd4yQuKcxl5njwIxq83Z3aGo5ffN93DuhlqJonw2/byrKo
oZPxLkKV42rQUlQxXBp9jlpSgEYnJQYzsD9rulthP2b3P0Vt4WRf6gr9MM93kFyyEz1CGTwGUn/4
ed6ZNccdYdriBCBjn3swLxKG1qwR1J7JIZno6o0I+nI7ekb+iwF6nrUNtfc5BYYQvzyA7DLF/MEv
+suw0WJUCuMQQqSOyB/GdsFUYG3RG9I76oYMDLOonfSe9La1kaCN82CTa7K/PjzveV4vAjYPZJEl
CVM4Fh8D4dvX886csvKasO4uwyn/rjIzRqI6/9FpU3l6eKDFQTgPpHP2GoKDXJL+LwYKCqMpQll2
l6Mf5I++j31uMtnpSekbw4fcyd2V8d5ZYBY732RSNqcd+/P1zHxU4aJQMLNO4UKcB0mGbW8/fLXy
vP6iZR62u0hTqp+ePdY/dL0IfuL9iW6cO9IdPDz3N4vLJNbowiEEKea/xEnW+ZCNqKCoXUT82KR+
g78cW3BlS70dhT0ryNocghCdmsUS1iOEUSB2WTuNQuIZJPKfei7s81+dCh+PGbgmaRRdoPkzv9gn
DuV/lmVRXJYWLs2N0svPocr1L4dHIS6/XpUkMZKBhLINSaq2iEEADYq8zL3k0sDBasJUKotIGlQF
Wm4qo/5r4dRc8CbPctZS4OWt2XEZmuVJqma5yjXFYp0KpLH0qasx8sShCy6xH8UZ6tmoszfdMHer
J1XfTgmEzXMrUDjG2XZPJbCi/YbReTwGN5rTaM3tL78Qrs6WRJpdKkLI4oUkXYqeQoaRSOQgcX1s
lMVoUPgW2c8kikrnVKaT+bOMmnoNTvhm2yI9oVtco0xdNx19CdNEG16WfRIml64XmGehsrJN2jre
phYCp+CYwvPhib5dxPN4tmMIEkgcvRZnXGrXFXKvWQJtjVttP0hwnwpJqMOjzK/rVdRjVpxuzIfd
wiJZfGTTbSIE0MrkMq8jQ36IhaKcrCazQdDO83Nn12H5cccNPHrClhE72sPDvzNJ8hHOcBtKB/9x
X2+iPEuGpELW4RJxak7XeBawLkZ9JR48s0YXs+Qk0y1psOF11vLrYYStUj/H4exSAjRLMVNJMF3G
pE/7FkRJUVxI5NEfO1uEeHjWefm5c1X6xbVLSCz+qOr71MYKA0smLR9QRPcolsZRmq8x1RbQMZrW
3Jk5GsS8ttnuS9xJbOSFFScyu9T0QH7uG7ToZTWlG9UH4Zlys+6+8HsUPwZ8pZCsV8dGNMUX3MDD
L6LJvHNjgjnpZnayEoQW2BEejKa5sJHnMV1HN+wlbXrsu6h3M4qsCYWfD23cIcFlSJp9bqGHWxyv
pp0/iua8R2GCphTatcEYxj9+ca08PwRgAJaLNd8iX3/EsvJ7XZbusPMD1d4py0u3IkpW18q8r16t
FYaxmOSckMHUWuYBQ+CIWK/7Yef19LeQBzY0zHEMAwuA3uzdO3Smkq+tyIxPRTyigldMIXYIUkRY
ScRTRAVpGBCTPTz3N8mJIvhjDCnJ/EnLniXtXhw2TRXnoxwGSEKDhYNOjWIslY/+1Cg1sbJZ3hnK
5Rqg87F12zaWzF2ZGhDWm7LdRZaBpicKDrtw5ILXOaH98/Cs3ux+JQFPcEqbJEUs/UWIs1hTha+l
7c5tJ2Nr0DXk8kqd8/AobwI3lyR0V9lbjEFRYLFuIM0C2TOHZtfGTXuedHMOXWjjadubxU1ZGd4K
xvfd8ZC1s6UuJGMar9epyDo6/AbjCak1m2HA/9gYGzj5nmltWn2KV64pb1IEZdmWrbihOHMIXeZU
TW97PR3VcucPYsK2o7hpJ/2+MZxPg9Zfe5lcg2u+XSG2Llgi9oy/0eWS1aFXceYmJD20XMjmSD5q
XHacJj/H0FLcHP54y0IcoWcOPuTMHFHibe3er0bf8yy6PVpF2nFk0jxXR2aax3StqlKMxzma7dha
u3oUYuAwtEgzl7pTHpOR0LzN+6m5k2PTa8jRRTRx65xgf0y4xF87yGrNP46t2Tq2AGyRHQsrs/VL
zNYyzL/qcvaUgOOI3nU3+7VQMplGTAQA6xxZ1limGGdIiiUa3r2oz4jC/Hp49m83CJMHn8f1yFHi
TRGpd6ehrjVX7CJZF+epTxu+Bvj2q5nGfFkX5FI65UAOn8XpaAZOT5vf1HduXg5P6dRiam4Z1ufD
c3m7ahhF1+fQSjb7huYCYoe2tznpuxo3rqvEw8zHb9PuxEuatSv1e6+NSzXZP3qoOleB1ztw8u0E
X6JR7OxxCLAACatjww7X9IveORWZEfe4uaDCfXkZvpCBwO5M18QuNJAjg7CNInhjWyOyvRN0W9WP
yVceBe01LTKPmwIMiKqRBzv8Xt+brDl3yYg1JHDLpEGv7JgsINd3iGHlp/GU90dx7vQrQfTtbYBF
wo8LhxukzdefP++LE0gG0ySSPNN3OOsUF72DCSROH/X40bOrCIQALV951Htm9pkOri5RndbETBIs
k/zYTpvaBkwRgZ34NyZvWY7kRkCl1118aVlwjveNp++KYMqOXSRqjjIXqcVfH4WQZyJwR6vJdOYI
/GLuIL6MImkQ33Z8EAmNq7yP/WQYv0S6mpMskqu51cDFi4NjrhO+HMVrEYM0B6fZAWHIvtDXMrZ9
gYvr4bm8OZ0c4oitk12S74OQWszFxqK5BsOKol0eBw8iQ/LDosIGvMRVt03f5r96OjkcFSaYS31u
ELMlX88qCru+o9rS77Qk1MhOPVXdhVOS/Rm2RnWZG6N3DPi0XNkUb5erozMaR7411++sJfdZqNFR
nd/oO0y2+11WZKXYuFWN+F6CGZmodQ3JeRmFN9L1h20F7OZel10DX8NPi3MxGenF4ff+NlqQOZN8
cJN77gcsdQyxh3VNK0mMndsjcnOUdWa9SVP0/lRdYWMh7PTKjkofQf8Ric2ySrHSFHj3HX6MN/e9
+SlMkgTSW17OMhmq0yhiI+Uo3KWBwJzOwyR5Krri1PO94KTUoZVqgWF9F5oXnx8e+k2gmod2OQBo
xrNhn3uGL3aR4WaxCxLE2KnMjr95aL18T7Xw9pcHoWjLndbVFTt2KVqNWR4i0nYjd1OaoZiCQryg
s5Jb3395GEppNO85LekRLrs7OfeDiUIZiBQvgqech9oFh5F28sujKEuxXjg4yX2WmtiDquugC8G9
2HWU3Eeo6GA7NvX5r4a3uZohSOUo11NsW65MqcXoogJK2kUerbDeNzBYgd+y+fXJ2DpLj8qcpCm8
CG+hkyF7lUVyVzoetmxChicavjQr4e2dRTYXreZLogl+ZAn1iFWZy0aVjBKZzpabYoOFryNWNvOb
lJs3BmDFmc9dsrKl3padDU2apq2xayOvuI0sd/yWStjNIqKAIbvUv0oCM1xJhd9GbuKHxZ3MISE0
CSSvI2mlhinE3CTd6UFY7to2tu8JVmiFZvV45itNJivr4p0galDZVLaiZmuTey9itxFbAXbNQbZT
NSCQyC7zKxj6WOboncRKpcBtohlDa9tMprlznbL+mFZadx7pcXmR+m661rR+fq+v7uZcfl0qoRQA
XMm1Z/EKhiQLRgdEwa60O6zDHawwbu0qsy/zVnRPuGvZmPjMViR26/mgeny7QUGwE/UDvFrf32gh
FKKT2jGC4ixGvht7NVK3T309IGigmVm2ajgyJyCLJ+ZAp31nE/0ckojFR/OA5dSene6SAYfa0Aq9
S1l1/ic6N9bOL8IuPqnrof/p6Fiae2mn6Zu2b1BBPLz55jvu4jG4YT+XqXV3hsq8foyYSq+dx2mx
s3ovDI5E6qjTxi2yC8/usKSM7Bl0nbuiuso9ZO5RXJ+CdiWavbkAECYtOj1SUNG0KWS8fobW10Vb
0q/bljZGXV6IdyymZ+IIEzZvZX++jQJzPGO3EGwUXnXy9VDD6CYcNoXcanhlXEgv0YFGGvLfGAUE
l0tRxibXeNPrrFMtqIvA2LLe1VmJOduFF/npSkR777XNJwCQBopw1rIO3IPLz6NRGNuwUkCE3Uet
Ayqte+VweniNvDMQSKS5SmKDkoOW8vqlQWmIA71Kva2Z+e0WzLwFNUVLt2Hn/zw80jufx6DgTN9E
0EChlvB6JFDiAUiyxN06Wlid6S3G5yFWpisv7v1RUNLhuknRd4mvGkkupOVzCgSdXZ1bNUp9TUr3
5PBc3nlrZDVguAjMRKVlPp1bWL4aFhJLYa1LDKHC4jzMXO1YdzxnZULvD0Vzco6AnKSL10Zno6q0
0cWl0TOKx7CsvyteMUUIc1CbX58VGTvnJywrm6zt9RdCQrKptQAj0pYO/qNZmuhb22Z0qce4cx4e
6m1GSg5FrYwC1lz2XirlpDqYKTMZvW1a4euYuHH2KaLQStamzW6uumh2Ta7CTV9HoGkOj72EYjou
vSRWh+lwjLvzVF/PU8uNGFZO7m177N0AN49uHh8Pk3Qf4qbrwws9Dc0Ht8nTb2NhmuKoaWOMZ3O3
wErcEdT0WBSfhO3ORCUZJjVM4C7r8GGIy+92JcMBI6EBYIJIfdwF9TGrLhslO6T8IqlFVAsMVBd0
X/Y/qsjUMdfo6fUd1Q4bA7M71/3cTGi5b8bJoS+dt3h6ckQEZ3HcooM2WCSDm6J069tSCoxHAaP5
H/j3saU2HaLESdnMOLKhkCNu5rH1UNa18SUK6jLe5b42VUdjWXhr6gBvkyMqSXDibId6NVe7xdop
YaGkU+E5WyN3PydFfueGUAhw2blOwd5rQbNyw3xnnwN6ASNMKWZeRYtvaAz0ekUyOVu7ILHsRqff
pl4VrlR13xuFmyTFd91VZH7zn7+4vQA3G1Uy7/MeBflN5jnWMZAptaKe984W564MwZCMgebDUiZF
DlbmNx1z8VxLXWim0V+bGevOlKv77r3PRLynavT86pYIOVB4hd13vbNNm6nZ2OaQfaDIASpft+vw
nKKodZrjoP3vvEZSZ6iYM0BoqXDiRLDrtIQY5sVOfhaHeGRX4dCtjPI23ZmxJfPBzPWf1zi/5hcf
C+58YEytcLaOwnU8xvf4dByL9qLoq+7anyDOFaXRb6XvSEzTo3ElUL9z16cjSuHWBQDLXWR5C6ky
q8+rIXO3TZfVm47a8lnl+fJY7+arzzQWGO2C3ot6sLFtHX50Dc9ZI/e/t2DhYPIcHBbcV+bv/+Id
NG0+w/did0vehym0rKv+W2z1wa9nDSbtcOpsNKvpQCx2H4YSXtuNJsNM8FW0rkDpNVahcQntyF2p
kL33WS0dQjB3Ecfi5b6ekpVgohNOhruVueZhH9v0Nx1946d2iIdzw2g81IXa70GRSMw/J/tx5bDg
11/n0LTDuLhSTZrLWUvVviLK/MQEub8dunoWBigaeeIPkbXWXnnnw9nAjg2DgMbtf1kxM3xZWgY0
qW1VVOMH0cL/JImybn99NjTDxdzlnAEN87t+sTxC2fDzruttZVQUO7tJcMNprV+v+UD5AL9CFkZQ
45R/PcoQZP+PszPbjZNZ1/AVITFTnEJ32+6O4yTO8McnKCNDMUNRwNXvh+yTuN1yK+vkl9aK5Grg
q6pveIcq1JNIjsqqxE7ZK1r40+ztX3+WLcbOvswfRBFgHBPD4/PKAsdds/KUHxzrnGx8DWrrV96L
8F1XD9nHwdmoE68veOGYZmJJC4Bn4+Hcs0CszSpQKeJb+P1uIxlaW0et2gKsr3FtHn0hGsAFsMHA
MNM3O5cSnzDJzFBqwkvIGd1bxirijnr2Wpf2wgOF5jbT20bML3dWltqLXS2eONbeKu66rvXfdmMW
nvKmkZ9ef3cX7p3QpJChhicgXowrl0mlSgW8OwG9BIFCYe6Kol/eydYIbqcptz46ibomkO9cfECQ
4DQFyfOA9D8PRJRP15yWZ3AMF7c+zliw328gpt/NAPEXacNA301jIB8DZQXYOsthCsk9k/lkMtbB
73S2/f8Y74O2NBaASdEw6PUrgt6IujOcxTltVKX52XEDVNdFq8Z0V8pk5F6lLzBG7ehh3tX7qeff
UByIN+FiQUluJ5X7kSVr/6sz1+07kdXzZ4D58j+bYxR66ZRWN57bQFye5tRcdq9/iQuZN1cks1VG
7xRj51rr2byopHcWcRwNBUlRiOZOuXZ1V2ewwDG3QN+4GIFA4Ljs/Rv3Zcu7WZpcLWTu4Zl/Ptdf
p09TzWXXQZQ4LjWsyi6Q4jiXevz3uwmYCGEGh3NrcW57669VZMC1Kjse0PGqNraRkMVUNk+BHOpr
Vcyl+NqOOKZwYUjr8fyg65q6hf3OEaTm9Ta1JISkNndir8ew9PXPduFEoJgFPIqeBQ38c9UkHNRM
UScqOIoyCR6mzvaiuQuuaa9eWsUl26XVaMPDOx+guEZTF8ji00NVKND3PUaDrhieXn+US28N1DkB
sGHFqWnPPtAQ5oEucPFugszdJ1bh3XmdjYTwjJj+60u9RMEScqDfQ+Kc2cALzDjHMynhPHMCjJhP
1wMhALbtTe6nbZzNgx2lC1revVvfVrglrOtymtvm8//wI3wTsGhggReknHj+wG2VDkarSbpByVNF
dEWBQqhKdqaflDs6Z+FOhf5TN6vqng9r3HlJKm8SMQ3XuHOX3jxQYKYKtMrZf2fnoXApsY01p8BH
zubGm6YSd3IMuH1MdnevP/SF25kMmA4MA0fAuC+e2UpC8Nwk4w7xGjNgTR8zXYW3JtnAyS39/N/b
ctA8iSZSqI0osT36X7u+hjPpozYgSASg/YRB0e5CC1Tj6091aX8Elst8EfgiKcf21H+t4pl9MBap
FxwpPoPbdvKso13Z/ZUT7NIq2xFJosFe/38r079WyT1nyhoGXsfBmEz4iNg5W5N3bc506UoOBUkt
o+GtZDnrzBoFNse5abjHQHTWjW0nbjxAHIpTeNVx7+l1X+OgfEU//2UEguehlmYnMg964bwLVthC
fCHzj8FgqXgK+mwXVHKI2DrXDuc/SdLzBJG1OMkshnbQkIOzaDdGHRjClt4xa6cmiWyBp/NhTXo0
FmzUuLmJm1B+7OWEeIAVKMDNFfrcbzyVmEFkpyW9edvMqpvU1SaG9EnXdnsha7eJpqEeV5xBjcnj
3u+sKxXPy70TkCvRst+GtUKcH5CGI4wM6L579OyUmWm1tPfardZbLX0vkjh9XxsUvAw4FqSZwfhs
a88GZ/OKMlf4n7Wde1w2COCIAsLdnHriSlhfKJADhrM+bVNqRoCGZ+dgoVctkOx1jqNIgY8j1INa
hK9QCV566mJbZnezb4R7T1TBsUyl/h3mqJz86xbmR8BNZZS2NSDPX26YFHUSFo57dCph3syd92MZ
9LUk69IL3YhV5JwwrMLz02gyzS5UVInHqQxEjKbTuhtxZN+9/iiX4oRcirua5JPJ99mZlwD7MabU
8o8pRgkxaBvvwAnZxhUp+IFy8trI+NLmhd4LpoMl+c9ZcyGzRmtw3MQ7rpsJ+oBM1VFXhngA+lDe
vv5oF14gg2latLT2QMGdNxjczsefAXmqI9Ml2PFjp7vTCP3L+ucDnakHZQntN7oZpHDPD/QEiRhE
qhL/WDGHuR9cYCGFIT+8/jAvT1r+OCQCZoH0pbxzg8F6KWsCf/SPTjsE+6ZWDCYS038zlomzGz07
Oy5r7968vujLtgkBQc3Ffma/QeV4/mRBa4Ta9LvwCORihQA0merz2nd0SuYphLXPPz8YeliyHe4r
4VO52Hb/7vWfcOkjbjQZ5ko8OkOz5z/BF8kml7aGR71M7mOXYa/kqav32IWo3A4VUmJyY6auZ1FJ
GdmElgrpRWn3Ebdv58HsMPQ2x+XfVNi5kMEsc43ADXe4U6BoPH8eRjHeULl1cuxIK2OImpuBQGBc
+XAX3hqr8No2nhg32FlItnYzVh0yTMeCcvRdBVMsYspUXcmML60CtA9Upkk/FsG9589S5qhIlQnh
4WMO8dZZws1OtmiuVC0vi01Q3gBMA3JwMCbnsHoL/063mHxxLIOuu3VlOtxw2sqTj/DCrTN18xvd
m/bBntqrehv8/rPLn8MDrA5sLQhw53qtehUrPUNJp6sV1lvltIiH9jrvr12dF/b2dp9A19r4NFT9
z99jzsS5Ksu1PYk8b05Olrj4NcrOlpEJQHgnMznsu0T518zyLnw/ItF0gCMxTYUr9HxdT/p1gm9C
cypry95nhgkwE9rqlWM4vPR4VIKAQf5Eyrm+se+OizHNCcpJ64L+eV/nqIluLf4MbWALWbVKOxiF
po79uzeE+8Gc8cCIlNbrqcXE04+XqS7zXWYsjYiYb9lO7JvImkTkZKNECWvN5G4plvXJcOWYxnnX
4iM0qRKRdSl98RGchGPuLZglSTwLhQTi6CSjdRhFhf4eY2Y722uV2Z/XZJ3NKMn8TQOO4/C3AVSl
RBpKeNh05wFyc6aRSf2uY+LtINqWNvJuLhIUTEiwcc2QuS8ey8ZE6qHrS5V+ydcs0Ag1hEm1CzPL
fJILHM8d03FT3ZpGK5u7cdFNHisuKTD4fjaNe5DdVbBvR8gHMX7zatkHaEPVODfk+VPqKavcNWLs
0CBL0vlpGdtg4kHdyYqDWTePyeQ1404kgfngtV4BE2UenNtcrsDRc3/gyMbNMERh0Cq+DHmvyxgR
cJe2eGWjdsLd7OsHN6i9/7CvmbClSNIMtWiUePI3bjlIJzbqqv2dWeI9ynUnUTuw6STq4QvXeV6W
t41fOhneyG3oxyOlWngQ5mTdtGkfMihNQXWiCFaWv1EfME5r7yXzDuxIlcAey5Mvr18ff1Kxsz28
IbpAP4gN1nHevhM6rVRW+Oo0TX39AXxQci9q13ks1GBWUZqp8c5fC30bGMZ08GdjODjK8N86Yy+M
yCvTJHLaIny0TBRe/oefxiFN1gzznpvn7JC2VDPy9uv5NFSefLesyj6Z3bQasdFA3QQBrZLhdw9O
YLkzJf8jwid6bB6SUkmiOSjr743rWz+Tymr6yAmnwYhf/4Uvz4eNOrHd/JR3wDu2f/+rhnQ0t1gD
kfQkq8Ts8Sn25FvPa5trFfHL25d1XPIbMH4wY8871aZq01AXjsLssA7wSzas91Zr2wfaSP7n1x/p
D4L/eTywlk+bDTkDj5bBWb7bimxoEBQaTkFmSWeH5PT0EbNL/GLWpmzLfbiEfb6fMqT+KD+Zh+th
8t44xO4nWzQZtosrOeuuFH39dq5V40dDrdBtm6mD690iFtj2kxfOaD+L7LimRa0jwNv5g2O1lsto
vgphAlpVjY8F30zGspbzk1Y+8gBM29L+KIYV0b6ynPprIsgvD2KmABsGLtiGqPBvnn9Pf51V4c8l
Pr0cCDsb0c3fbT6i4Y1ezAGVzs3FSM/719/4pY9L1rPBdjae/DlR00FHtCB9UKdF1vYx8Kr8Dbie
+VDkqXGl5r0QrwCqaKJCMwA2J85aqW6dc1pa2XAipPt4WO3krp3s6Z+7RHSjQFWJDYtKIn62K1ZI
ehDcrR7SCyqyurVaZLSKa/TaC68NsjIXy5b7QH05y3uVazV5YeX9SXqTHZeLQEVybPQer4BrhebF
pSDS8jhYnhMhz8OiDNLSH7u6PxmNn0amNNH6Qs0aXopx1eNg+wRn2w80GkkwCRU9tvPZMhoWyKNu
qQ70QSeay0LsvTl1UKWcsg9z643vGWoMb2Bs5kUEKmVaoxbk+T5t6/bwemC+LG4YlcLYJO8BIw0R
5/ljc90aYxHiDlbOmN56hSfeGjBTMzo4JUyxdOn6Q1st6S3Kq+beVKNx5W669AMgom/NXM68F+1N
e2ogGoRWd+q1pQ/1gNPobpD2Uu+SqlbfDCPg4a0hPNTsq0MG7P8K2OHlftnaQ9schRSQCdPZBYTY
JfatcMNOonVx7q4UgpSGU115zxdW2SadKLs4cMVAhj1/z8VcGENvA9+2N1VPmXv9be2b4z/vyg3X
ywiSaRMH+zlwIhThZC8UoAjzKmPv0/eOzfDqCXrhWUCrMQYAws3M83xeDP9CZsXiO6fCHZsNiar2
3CPGlYz54iqcZMxTwaJSxD1/Y0whaXxn0j1lXT7erbmlPxRkdteu3UvLbCI1jGjY+kgwPl+mHJFz
7sMEVYZaDg/9lKX361wEV7q1l1ZhiE+E8/EdMonnqwRNG0iVGs5pKTGqn72yflDGbD2+vpn/3F3P
D5Zwq9sBk2zj9ReQ2rILO2rB3D21Zl2ovWtq473tZQgSBiPyav4QvlvmSiFRWs37YZnan66hwyaq
0LDbp7KsDkpV1t4p2omKQi27XBbBvq/rek96acTupJs9rojZQfdJu6cTp+9t3emo3UBBFhrPN9VY
pbsKFPSVNOzl+czEmxp+U/zbNPPPWgZT4JClB9I+MU1YYLAGYTzkYog0/aLd66/xwlKoqyCORHMd
eNc5PUE1+cQxhKZtrUPxFBZ+Ercc45/sFPWz15d6mYzwKPSmN+ECHu48EVtnWvYztQ/Rl9V7Ul7r
oYW19lF2SNjaqZf+rsNKXzklLj0fiAgaChx3MDC2I/mvjDYpdbA0uWDRdilv16nz7vFj81CUm6xr
frZ/JrfPQpLpJ4C1jebzRxvoLPKd1jaqsvf1Cf1r/2eN1sF6p2RiD7FWQ53sPUOidwmfeEDy2tec
JVIYwT7vVjffTXpdTyDEnCd7tPziNIQIeuBgZUm8w61eR449ZCsGNSr5PWays3bkft0plNIwo9Zr
hm6vzZLir61taGHFQkUXKVvZYZyPnTPuqn5M87jWA8rdhjc59mHq9XKla/li81Pd0BcCJUBQ0Wk4
C93RpFUeSGM+OUGSvwMSspLYXm3Hv/iqEBPgH8Oo9SGZvkhgEhRCB/TrypPXudYBja/0voO1cGh8
9yoZ70UCw5X5pyEKroYj+rx/lwXmGIaGm5/c2kQJxLSHnVVa+U3euXYe+6rV78xeT3cFqv6IZirs
XxDBiRtkE67c3i9JNvwUsOOMgzeJsRdz6SxfcYlA0ePUmcHwnsretqIA6O8J1yKsFjJDpPVNUw/e
j15Y8yeBDcCI8HhrfpuXlcZHNTJ8vVLUXvgUNMJBTpC4Mh05LzHGTIGpFYE89TjS7xGptA/ljIC7
pL/xr9k+jw8ChKpxO/iZBz7fy/m0qKAuBUtNKw4IasnjwnXyK8fUhQgGygCTnje9lcLbv/91YkBw
w8CRwheNhDKILFXKeMBjaf/6YfgSY0B/DMUp7jBwlyaF8PNlALVQsHZLceJOLvK9PTnqHp16nCGU
4BOj/l6uQQyMLf0a6tUrYpkK48cisTeAOLC4/5qz8XPAwzFeBd7u+N75U1eaG90w5Am5zXDf6rG6
mcfu2njh0rvdPtyGJSIL3hSe/363ZlUNBgYA8pSs3bSnvNZ3nW7Ulf7x9urOjmGqDURswcCFW7fz
+Sp0phJ3tpPuBKg+34WU8nuA+8Md8ix1jGuzvXv9W17YArCVAXoDqSO9P+8aL7lj9quPqoaZLdZd
gvbEHkeF+q1r2O2/Jopw7LbamlHCxmQ/b9Do1VBCryacPjvAxxeP5mOJbMWVQ/xScMKK3RCfrgdl
5ZyzauuZ6geVvZPRqhDO1+BWn1LpLyXSwGH60w6b8sZFquBnYC0owY89vahIhXPbx66W1jWvvxeZ
Aw09ApPhL5gQbrWzS7xpRr/syrk6jaBv9hOcPBEvshlvOius8kixJqgHx71WvF5alxtmk0sAXwsh
7XkgCTECig6N8mQObXCH94PcGRrDnFatMEBya+3eIEs/XYunP+5XZwEMsZ+TYVMQ2wZyz9dNVjl0
tirrU2r3Jtd/MIHKLhPLeiSqM5xSxDC+m2hoGp/TLit/IBeBiYrOXP+HgafOZmRT1yer9rE+z3sg
hrEjs/KJp5BPa6nUe6nW9iaxszmIRybOYBgQsAwQu8qtr6D782/9YCMOwXSv3GFaJ6tbRBihD41t
s1b7xp4LVLBdrOR35Ffyx1AJ2mmdcEp7N3WG92mq6wSjFgFRJhLLIh7AF+FN0WprupIqXzhRKGYR
BwKPSoF23mwqrXSxe61rNAq8JA7oqe6bwL0WgNsLf/5BkAbh2gHRzcTQPQ8EdJ0ZzNt1ccolHKcc
LtAnYCL544BWb3cYZ3PzSevk+lNWro+ieNZ9fv2I2Sqz8x9ARGwMJMpq8zyNRY6gt2pDFKi7pNz0
tt+leOLmuv6Jscd4rJAwPGYDLijR6hvXDp2X24DThnwOPyxuqhfccstpoDmhn75pWuA9kRW3rj1Y
hxU2ZpRNC9GD/tw/f1fCnrXoDCICA/T1+RYorY5L1+N6lHL03zlFA8upypLsy+vv9Y8c2dmLpYRk
DRBzNGTOgR2N76+tkll/6sY83IuiD2vkCyf1M3GDpNv1sxi2vN1M2lhM234yhwWbyAxd/u9dM4Cb
MJolIfFBRzCNJvRIfwi8UtSBi6JWkGN9pAUmLohvkws86p9vHnT/IFwDFgEigFTH87eEqYUO7ZZZ
R05cHJJw+BnmzgdyIvtKevDyimMhUgTBTmNied6cdMaZpgfGA6cFIr5CEj9od8haJqeqFeJf+wdk
IXwN1BIIOBKcs+vba1s3qxDYwIVMmCddZuadlZvjNUfU7c88//Jw/8npmf6D/COzfP7udI+jojOE
eHcVBqY0FhQ5PETmYt9WACzzwnCu4fMvvMRt6AOwBRIGML2z66QvStX2s1edZIG8yRR6E8OH2d6v
HjZEr8f1y2ORh/trqbNES6+T1y4NXHLT6/rd6kI63CTGr0TFtVXs569wycbacrKgOlUUodh8CbUL
jKtahxdfGwefj5AC8XfeDXHNQvti4bVVxfipQucq7qTl0ndJ1pv/4a3RgUddGbwhjJfnzwOClhzP
ZSUMSLq7wKj6PVxJcWXTvjzL+TZ/rXL2bdxFlQr8V3UKVGAeirDxD03bpbuOrsJ7aYfFDjjJcAeJ
6J/hG2RRG64BSLhHO/PcdTMvYHpVU9icgnDwsAcq/Z29ZF9ff4kXPhdfahOEBUVE9nT2eDhISIeW
Eo83hdiFlD2mYIusdo1pF/vXl7oQf0gUkZ2hIIkMkjiLv8rrjbkFpHHSdjp8L0n0T1rQe/j3VQK+
OM1sYgIqwvOo0BzzSZ+yylIrbiGgG1tu1QQf/30ZDiI27SbM98LqJaggAGZJCpLSFFakvUDvEDgs
715f5cLXAcRNMxs7GYi35wJulZeJVrhMBMteZZ+tKVz3Vbgsj4hJ/3shjYQRyfPGQacldF6uO51n
DJ5BEdEkwr5Ro+j3CUIfV3bThWMc4TueiPoUkOh5/6ElHcpg1bcn3dTeFyVUe1hyO3gzy7J4DCo1
XuEhXIg5akoyEhf+FBi1s5ibetGaS+i3pylV7hu/spc4qJriSgl7cRXi7f/nG8jgPI+5rDaKsbSX
9mQ4dnvIBlCZwtTqyrt7mdgxmCPmtujG1uec+1r6Ap2AmeRHDFX+XuqVeXamlrgog/Fh4LXeTMZV
EboLxeXGswVFxlG6Eem3EP2rwbJ46dz4awj4idg5+rYuuiip2nRnKW96SP00xVh0Mu+tyexuUoY/
9zhgDh+LLrkGd7gUO5tKLch8mP0cI89/SbAkSPINSXsaEgs+V+NmN12h8qdKuf0BkIW4lnNc6ODx
LYGmsCZKZzSLn68Iz23LenGTNMv2FBijt7eDJd9h8NrupQHGIELWzXjIlAj3lXTmyNFtcWOK2Vbx
XKVXzs8/+eFfORCtJ8QzsNTaJNCZo593fXyrM+y5T71Th15uNAduMkQ2jo47LBfTN91ajnGAuthj
kc7uo6+daic7xPyyXMwfwZn5UbaGxr+lf39+E9cvk+ktLumMPX9Fhe1hQTJN3skyqXFkDtVrsJVx
JXU5Owf/rIJuMvrAgIWB5Jyt0lYY8/SB5Z9K2oqbVoM4lEgj7pLRsa4cuX8onmdvmUko5yAIUMYf
50D5Ck9qDHoS9wSjPXvQqrYp00h8+zjr3PxjPg4Uy0gziu+TM4D37lwcDBHamTpMLdWaH7QYszzG
CEzoqA+q7kdTm5i5TBVK3NE8avFxmWxkSOtkDLMdnZvhaHh9+WuxDfMjpn1eGWOoBF5dLrWXxkBv
l+AwBE1lxiO3no671g7vRDCj86Yde5YQ4ESyRlCBKx2TgNFnblXFtKweHEvGTFuap2oVPT4Uybwe
dbnWeiflap28Kevf264a/P04OkzLctAg14rDc07A1pGnBiE2eEu82HNVmKoShbtUyJDhYou7r1mV
4X1f2mkRUTvo/RTU6Z3fLh2eoOyuTQiqOaxYBn5+/TK9+DtAFjGBZqS1TX6exyoNzhSBi9A61b0N
uKx1c3woNHY3xgERZvYsaMJQRSZUMZT3MYRyojVz0aYNGs+6omN4dmX8eSfgGugLcqsDMjiLaPQJ
siYH9nDKFu2+k07WvVPINlyZQVxehZIJ9BYMgvN5OMiMcSwMk6n7LNpDYEP/nM2muJKIn5+Tfx6G
z0rw8R9sW87uiBrw6ORUtn0y9DLnN2GhLe9m0s7wAyxJ/0WIwfq0ECSYOS999g2aI/63atH5F87P
+pG6uCui1z82Uxa+5tk+3nS1N00P5jAMnZ9/7QxNQgHGdD0N0zQ8GXyEn5CWi0cN4AFLPJEMiA6H
ybzHxmmuorIRaYWbnVfXuGBW1RSZfpqn+yQL2pVe2+BMB2kwxKankIE/LVPajbEtJwMP2W41GfAZ
bjJHvtutHBVOMAc3Vl/qYmd6s7zzlmD9vKoKsdrJHsvbQM76va8y4IS9RK8aC21jemgrs5NxbpsQ
2yWxiuFlPmsZ6yzMs32vi+Qt0Cp8U3pnGB6yPluf/H5OrcPkFjl4naFDgQwSkwHnf11VsVtU2qFd
23QGpn/82UiWLjMv7XTiV+LRs9n3fQqaZhgs8aMJNdJQVVLZ73HKDtw9JoMzzpuLnxT4MYSt3vV0
n60dX7L4gl2D9181pxxUZuPXKDLPrV7gULnFf0JgFg1KLxgNqnQx3FcmyL69Nnx6Xq0Xqo8GU1U7
ovYYDxU4izYOs81tOlc9Wjt5UlWPDoboeldZPS+4G91exQ6nYo8PbTPhDo4IDxs2H+lleSY2GmEZ
Wm8He06+WU3zSw+2/SnLcgasusmyt6ajh8O6mN2hmhkzRDkeOI9uEdRvO9lPHxNm3F86fxTODbKm
1p1SVU90+El+2/uD+o1/j9McfG/FETEMSwa7Mhz7hzRV+DbUhYMqdSkEtZNryME6irlo7kqFG95N
XWV0GzVOzPNN5tnTD7G4fR/P3dp9Mac1vM2Cof/pp+tsRz1cdvCsY91/88TSEo2Jqh/LfhrvEtsZ
fmZ9IcfYD0sBRNFbzR/1ahn3fZuWdoyN+XKPtZf7dbSK7obZKCccrffG222Y8SzOzK75zhSd3oKR
d8GJfrIeb0D/mu9Kx0DisPLC8avZdMX3Ll3Wh0K16zeNcsCHBSOTNRoKF0TzyguOvCWrUeCs8mmf
535917rSwlZ7GBtkQhL/k2AfrNE4mCNu5Intnexl0SLWeirvq9RvHsPRcWWcVd1URJ3rtTijzWv7
oGWBifag3OCxhN6k9oaRJwapdJO6t2PpZZ9Dq9Yfu8pMvqHQJh6x3LOzwxQGcsUr0Da+jKMyl6hu
+0bHtjE5TUwg2/r9wmznQ+X5QRo3SS7beOWR5I0YHDXfpxlgxV3daHVfyd79sjY28N55qF0SGjAr
v2Y/BYnSwrbC11n2VvVYupU13mu7sb9jJjB99MCl5Ttr6ZARwJ8XM3gLa8P+3TS65iPazuMGbDHC
/wbGZzh8j5WwYnuae5wdcr1m8RI0Yf1WVoPVco3rssa4eV66+yVzx3dZUfH71FRxSs1yDDhRajwr
l9Ks0TtHdYBkQ+cV5rxeC6OE67WPoQbpvekV4YocYrl26E+t/ScEcugJ9tJ7XHzD/4GUsDS58p3g
o5zS5qfsXOIgnxVuGVbZKsbVmkbrcWzy/KecEp1+SIfW+mjOws33XgqfKpIWYg9Ha5h9cvCxq+5R
JurINPF8nKJlFDKLGTGOeawRbvlug1lecL/W9jewjGv6PvesSu6TqcFJdDHcAbxWXpVvZgs84btN
Q9i8saoB5H4/DEGORWkqfwPICJMoq/Cz28umEL+47HVHVE4LjuIUl7Hp13jxpRxkv61Jq/kQTMoA
PARVqvkxJx7yxF6iv0rLKPKdKjaf6pAHo7Cxk/bbCMkceCq8vx2M/PCXHCSDkMrJqwbr81nrKBm9
wYvCLoPNMKLTXUXBMoQ+tq91NkXt3HAPOLmBJJCDesCtG3RjHxGUxGOlTOfW8fp2BL1ei/+ydZhj
G5ZHH2szNY6lqKf/oO0GnwZTr59Boxji7WKHxlfTLGVxmGd7zA4OuKcxNoouXKPa7tUKIqfjoE9n
mXxZVzcEfaQqTuYxkWCYF/i4nxLaDE9FN673Zbpypwy64ILIEAGkhJzHpP3oL0tV3naZtur7OgeG
srMLOb9V/QwVRDVG8R8cl+RzDh795KbeAOslRR8fC3Xf+mrnVXhse4NryOjX/AOOL0a6zwHunCzd
mQ7w9HF2dyjuIdwcT13d5ieVZa2+NeAm9/fsb6xpJiubvTdyUEsYQd8t8F9CXCOMcqMWX9dyEnPc
uGtH2rwm4rbORfp+rJ0eMzW0+5u9L8GxQPpv04kvWmGjPRqpb0ctpB12cNrXYgeSoCayZeWHN0IV
m5NDzvW0N4Z6yN8KKwMEk4a1KvYjz2TzIVs5x2Ip1g+pB1GCnH5wizgrTBsB9Hxc3pSZUwEUBzZb
7DZ9nyKqCqv4rWzy2agwavzQ0261SNzF6IfszaT9sgay724WnRj1AYwpN33V4/UQY0ey3oYJI923
NZSuMmpEYTmPblIbHdkGlq44nnfmbUVX+tAJP8t2/L8J0q0jo/qbYQ46E9TRMP1srK64T0eVyMhL
4a3EipR4pE5NiddJajnEVuMhXoeNn6djo3ftL707d/hSmu167wKyrbmMwtW/Qdy0eVsNU998yAba
UUgJ2wjjW0lvbMavshiiZJ1ARTEMkA9ZqLFJCSbHoNCZ8qcuS4sHmMC4qppoxODLUGV+GU+Z2z9C
9ejNHcOWLORXWqtBo3iyBDwYe7pF3NvtYkbazm+YqqO7VwF2DTdzs7QiSgO3uR28hlfckqG8qS1V
fwlpnePgULso4MEs9e9D6Rb85Za6eNeLLvvuGL772w0Mpj2caIb5YeJTzbyP3Fj2DpkYydaKFVfc
LribYxsPnChqpu0tNkkTOjHknelXnVfT78Rze2zst9F8BDRQM+n1xbzLzX54P4sC8jnt7/KpdY10
3ld5EUDsbsJ5ua1w3fu8UCvOIM0SL3tK8GLX98HCQBcb55LdhlBOSw+FYjBKhXQ/rkmeICahAzOL
EMBu+70b4pO4Y4SVvdcylN8XYD/wILLpTQO48ptMYW4hKNr30bjmxYdk9dosrnPtMDdJZtVEydR6
/2WuBGCReKNhR0Y5Wm9UrtI+MgZU1XYDDtJI/8tF3dEd6SdkzfLGOazZJnnYkbIMkVtPmI+OppV6
Ox/LsM/lEMrxbqnr5Qe5kSz2E65+x7pILWrkDZGBs9BYPKCvoMZobktHRrBztQWBqVl+rcgV5JHB
WLfZ5WopSdSYNIxRPfjpI96QWYGkUGrcKH92xJ5Wonfy6oErFempuY3nYpzvSrPHPMT0Jb4eqsv6
/YR5UR1DNOqbnZkk+q1Mw0Xu+Wv6s4ZG2r0Pi4rErhmRfop1YRDO7lghLSuaOSF5K6cNB2h4DQB0
kXzN8HzOIxhqKDwmeeq+H1Q4vUnnNh8iOHo0ZbhSBzfKGksyhJ+q4hd0/KrfFb1tHTMFYGmXlE7C
dllGEgbDaBGIhC08PYFbGV3KebN+Z7sTf18jcoWMTi3ZaHVu6/zRqRhpxlhraCMCEtIjb5LOurpt
S5Hh0Rbm4sl3ci+IUEtf0HfQS/7N8o1mAAjQhRiAuLggRZh6064InKkaTl7lTu/kvFCPS64S+itp
Hz6W3br2h5Kyr9+j41f/rGcG3jtH52Fzh9xR/2WxiqbdlRnGQt+XcW3cG2fIuETTTpRt3GdIj0Xh
LCod1YaPpRQ6FIyg65nyPOLK9WyO36H+VTm1eo8W0pLsy6zNPnrkP+1NVU7G/DhaMvxWj2H6C6VR
+dXyKnbcMi+o3Kdp8CkrdPLD76fwpghhC+2zTFCtVzMf5H7GVBe3qgxl6N3Q/R9nZ7bjNq6E4ScS
IGrXreSlbfeSpZNOckMkmUT7vuvpz6e+imWjjT7AYGaAGYSmSBaLVf9iGSiQhhFxDqSTVP0xaWYo
RTkfeTPr/WBuA/hZoBGo9lXbEiGIYNOnk1U+dRqlTJ/3YP9A1XNRiOys6YuBC1Z5kKiFD/fz0PdP
/WAvEJ9K5whb3HQfTKexB2+cFBEANqhD+cdwEmYeq/P4GChJ1fKqQxDP02NkSLAsMMMvRHB61pwG
PHB6keqtZ43C+q+TItuT9cthE0yT8tUedCe+R5oFi4W0aronTQ6EQYWy1SctbGx334AmD+9Ko9C+
4ANnPOq1azZ/bLBciy9zg/BcHkf5l1xp2F0htEB9O4QylqRIsvyj5AWlzaEuIEEVoJD5SYB1ra2C
5FF9QO7AKjaIzIX6B6zGre/w9qfeL8mGpcfzx3mZUj67F1DM/GoXjf1sxgEW8W7uTC9h4MzCDxMa
C4M7JhRblJmcX6kkLsWQ3aqfYGjU+9JR22gzT0L9aTd59bsckhppZG0yH83agmDqatNCzyafk35l
W/kvh6fDIxgfkkRoO33gWXklg7sZwsZd02pO4xfa3P4dF8czjGMyGR+UVurBVseyQsVMujFaCKN5
e8uwetU/XGojIL+gEAJOXDAZS1X7n/q5gpOB7OpSP838f8e87Mulfj5RjhmyORm3rpFWJtla60Zs
nGi6JaF3UTqlgUhxF7VIStmCDsL5+BRgUNArACtbVl36MQLDfhao7X/DXGJG/XbR5dpYQPu5aRZE
MaIY52MFTZZjEVeoJ7U29U+oJJioq5jWHWfqljrlqhmwfFbEzpkVIF98Gy9Qg0tVJgXcfGpL/UOt
jfk9tYtoC3hT/Ojc/EaV++poUCCXHr1JnXBVOTSAXjdlYIqTLLWndFxMqCbqpCW1l31dTi9vf0Zx
ORyKQMAhVarQNP7Wzj9t1VrV2EbjCStdLdmYXRYou7Hqkx18aTXeKG0Q0IZWmpRkwra62leIuS9h
aujfBGns4HXSStWH2gkDUHjVPHwTFg5NXpgH8hZR4HLRAYAsewwVeJRK1k49mTONWJH1M4sOO37i
0eaPcqQE3Sva+/psLDpC6ZT5KecBLKDfsNpfjqKHS0PqhKCf2I7KWGxMp9M/vP35V32211HwfrDY
xUwJ54zzUUJpx8WEyfvJgnF6nADKPfVGUXimotXPGDCJTdsMt7SVLyu16LJj3QIlAXgTeIPzQaEQ
iCYry+nUTKrwpeg736XssXl7atdGARZHUdSkmwcX63wUR+bOTKl5OvW2U5BCusZdFs7vgxS8fj9d
ReNniXpAMFZT6RalNiNqphOXgXpCoSHc9pAmXjCY6HZvz+fK3qM1h2H4ogyC0uFqqGpSmzjjlXVC
KTS8M4t5eHYs/HU6ne7gu4MbJqNgz9iD9PuRNTv/dnNX2RGiQvOp5cW5wQGQElc551uGim9M68r5
h7VDgINTBAd67dQtC1t0gYXHUUWZQGtb6r2YPEtFSKpDhrixKa7tdzAgALA5WSzcamI1V29u5yhc
cWNOWBONCDeC0ZWPpRpTHZ+bFMmFsb+xS65txX9HXd0VqhPbPLUz3M3QiHrOterZbYLq1/v3B70V
NuFiFnfR/qfnJVtSeIGHyTTcaWaV7WWjyB/TOHd/3x7q6nwWkSYXD4xLr52pifScioo4aYroSZNN
05eyn29EwGs7A3wGKGPVAm+8Xivw3Ek+2Th31r2abefWDA4xle/IXwwzeq/SJlTm3zkxus70XAG5
wN+kK7paKC2R5CYBPjAiypp92lKudOtK3Ai6F59vGQW+L9B80BoQfs9PV2OMISBql65rmoU7kfWV
TwKfvA+n+tpHXpaIc0zyAP/rfBT8dfIiWUYZQqx1QlHWXlbH3f8ziuEAHOBmBPC5HLh/Uj4ncFq7
LEzj1Iix2qZpqWL9YhWHd68LCs+A32DUA4dYy7aY5PGJPgv7FIHq3lhJkvl96qY35rLGfyyfDDgx
6CPAnSqwg9Wda2TO6NI0sk99bmqf9DrDUbOcXZJzo9ibDjry4QxbIx8MbeumkbOvain3Uwws/Z3z
JfCC6wdBSyeZvunqhwxZXLcNepMnYWFaXrX9V81u5I1YeLENl0GWVJnL/5W8cL50icyKKsDf8FQh
2O9TDlW80MYd/e2pXLu2QD/RLyVxMjjN56NMeZHSBhHipFQqL2gaCxuyzmBrRWZx4yq5FtzxzSIw
4S3MdbwaSjMonwJXIQIKjdon6OqDKvXpmMCEe2KmDpXdbBr7G0FjuTPOmq/Mjo7/0nfl30hiz2eo
FYT+ZsDc1UmEhRJaPeypjro8sepUdp45ROnXXJtzzc8FT6Qbo1+ZNJBdEh1XR80dPZHz0bEEDCMJ
nfMkgrj5ESD0bOy0sQt2KiiKyK/rTE390rCqG+O+5huraeMOwJEhyGhQs1Z7tKwF3gui6U+4aqbP
UR2ioReVMoq2o9ArdZ93TfU9Q7Jk5CUWJtAQ3K74aJg5KkrKtLBdYyuAkhe6eXaHwKBJ5143SgR5
THf6ht4KEl69I9pw0xhG8zkFjvojjjTrF0IJ9NKmfCpir477QD5URYhAVeDQXtwYnZoi31NN01dN
qdJjF1Pm2MxwWCdfz6TxSw0Gc3gAG1EGno7B2uTpvVq/UMJVok2q9sN3YPQ8UKkPa8amDibKYnMQ
ojEnE3CpvlpP7X1WjNMIrtgOv6NtRGnIdEKEkvNeRwvPqCglprxPxw09reC7LdI23UmMb9CHxKH+
S9gXHRVupmt5/TAg2agbzY+mN8I7J1sIMwik5Sh9jdLezDTBH1I2jnJCeENLHqpecX+PitQfSkRi
bL+RSv8FoYra2kUzWTQ0NrM8khDjBjahhhvhJ1Aa39wqohakdYl40bUsaw8aTTrpD7koP2aJk8We
iovKr6TR7WwvCoMilqNiSeKVpRi+cFM5n7BEaeMHZ8pLQTk9G56GKSnFtlOguW/pkOu619IivGVE
cSVOkdOYvEghcuIYtEp8ozalTapDlI7ZEruoGernYWrYAm8HqmsHiW/pLn4CBJE17soJFGTNiA+n
cuwpz0EC2CMSlX7Iir5+UHMbMAOK6zdynGvPX/azDYsMwBfo69Xx1VNBdzXsx1MKP/cwDW66K+O6
+q0PWrltuibxIdeoW6fWpwe6nc4OFcTgztVz82PeZAOCWiUqAY4qSpSt52JjWL3y39sf5lV3c3XS
iS5gsyHb0AlcayLZalCmRlKNJ9BZ5XdVmbTHaQqCX4rW1v7cR79jfVR8SdPjxNYLtuNgdI9uJt1D
h/0QbR7Hosem5n4QFNr+7R+3fJ+L3waZkp8F7hVg33n4ayKbSzviAQt4RDwlQ6l9ClRtkUJQ22+h
7pbf3j3eAmXCp4eEB72SVdQbRpBrSqmRypcppqNa7urgNgZ5Twe9L8CfBcENkPeVC5RiGok9YlGL
oMRqRCKK2fBYFidDtv8liZMDX0urTWbn8bsrPxobEYT8QuVaONPn31LVsoZlFsZJ64QDTSjhCVaM
4zGbi9azQcncGO8S5EmSTeFnqW7xogWsdj6g2QU8amkfnEwNmEOJ3svPslSp/CpUfTyjUcSuFIFh
0waK7Xts6dKjWur5r7Aa6xdAcwWdCeUmrX6hJq22FHhICG3o3VLxXZNmBxXIiNnbxomiDh87bJOt
hR3UXzduxu+6XYqvI2hJOtJ59oTzVYswf2MCFyn0/OAMev1YyTlO3p9GsfpACxfbSKAJq09V9FWN
SVtonpKeJ2udU0a3RTR6tJBvEcCvbLhF5xf5JZhgeJ0v8fiflJ6Z6x13nHGqpP5bNVPrrnPNF6MZ
mxtZ/ZWzi87kUuZiatgcr+bkjoETJyiQnuZo1r7F5ZQ/aFqyjUDXbudUyBtH98q8XvH4S+lueYCt
5lWi1K33MOhOzkjdLszoviGTMtPJVJsbL4lrQ7F72EEL/BKNnvNPGEgjg2CaD6duoueeNaNJz6oP
t42Qt+ony68+36062S5PBZ0q8YL9Px8q6pbvFuDxgcSjeappR2yiqqtvhNnLy5FVUnlJUuaCaro2
Dx97M0aJKppOwDPcDyp1kucAlu1XiLTG91BVrefS6Wm3vh1sr44Kd9BadgiZ/XJS/9mJYs5DPVDt
4ZQi6I/R3Kw2Xzs0h3+YdZ79iO0yv5unGAby28Ne+aRovELm5rS92jqcD4t9eGg2Q99Rkm6crWhL
RG6y+hZe9XL3A8/lzl/kBhbmvLYaxRnw3JIt6n8QxrcVDXBaqrSKn4kmxqdByltK4ZebUkfVlRhC
nY3VXGtQB72YuEjG/mSDoNoX7ejewRRpdu6YFd/f/QXR2YLThZwO18k6WrlmZxpKrbWnZs7UvYkF
jT+MlnH39ihXviBFFIYBhvvqxn3+BccCpGSdJ/NpDhvxyTRGd5dqfbSPDQxo57kEqv7+ARflo4WR
QZlgzfafChgpceFMJ4yRw9qj9KHupVHLjTKl1qEMQUS8PeCVnYhNMnVyymzLX6sDgF6UUCLEZk9l
NgTPIu6nYx+Vzo04fAUsvgg6MQpMC47bmkc2FmZHA1ifaDAN8OR5FX1UO7hkbpgLPxhnY69FobZb
DHGPgQbzq1HlOy1Il6iygMMpedBLwyp8dRn0aEFaqTLOp55wcJhsW91MGWLUIdD1939V3gsupnZY
XwAYX0Vn3Q2EPYBKPcm2UD7lff+ZxLS+cdu8uoKtAjMMlkUJjCBCg3CVTblDFPBUs6ZT0PTFflLL
6HMKeOLYOE7ywawB7c0j6gC2MyqgnaW5GYtSQ1Yl7e5Gus+9F6LVeSxB1qKJq7vftDIZ7gZdrT/K
kk7+FKcoryzu1WmhBTeoZFcyM8Q1IBSS6yKUDL31/GhlZTSj5ZsMUF1Guve40A+FD2g4/g8GOSxz
OESgMYpYqsNTX4NB20MLE39FHQTOgZKPbE7lEAMd0ZzB6j+/fSqunHsT6zxBVszDBrm48x/XW/h/
xLMxQYa1UKeyomqv94CeIhuZxFja2o0M/MoDaGm4LGJ+bE6GXA2IqjDcRD2dTlkFPg3BIVSUQLLT
ebfLsfyoxQ2A6zpxqw+TE9kBVKSh2OsyGYr7JpTilwLS5A8deOCU0zi431p7oBTw/o9CNgUTnoCI
vukqVAClMriz3And3sj1tD6IPDFOz1OX1FstFIX/7uGWjoaDERHVJyTMztcAqyHVCkE+nbTZqJCq
R0y7CmT0oLux+knk2nBjvCuXF1VEtBBQQV+kzJb//k8qEAx1Bzwqnk5iHDNfs8dpkwdR4YNSvGW9
c2WohXYIhZLWA8nuamp2rBhjE07GCXPEkkTUrgBM1/1ByYfwxqyuxHda+gR2iE1wXtc0x0GVWllL
zTg5VfKzmZFKoPPqar/eXquro7zynqlwo1C12r5wuCwZGjyzRKl1dzqljIe2rvXnt0e5/Gz80c7S
SF4wsMbrIfpnhaAEZDEwWP2EC1ACXCWAg7VglXWZOjeqJpcTwi0IrAlkl1chwtWE1LI1OyzQtFNe
RLAYaMKiR15XN2hLLlvqPIDTjlwO/iJksZDxzrecNam90Y2OgN1fvjhh+ACj9hGvmobaIAJf6WSX
XqvdIqlfmRuZBcVBbvsl/1xdTmY+K2OKPvMpT2Wxqcdm2gy9pW7eXqzlt6/mZqGYzeN7IapxC57P
zQCNFeWClrUcjZhaQnmMLH1AXUtLqeiIbew47+2t0ecidgIs4UokcK8BM0NM0qAliXsoI3d4oOrb
bTLkBG+cqPWiLaO41C8AlYCbYOHOJxYAUY+Fhv1jNiYzeEsrrn9qEBOfck1rqC0rs/VUaHF+MIBf
UrRsb3EqL65OfgHb317qB0g1aOsFxILbyHMllQe7sOIObJYOLzWYMuOAADvI1yYY9w68qYe2G/Jn
gfdmQglVWF/B+g7+MHT2Uw3f58aCkxevlvz1d5HdLSquFhWXVT5SWEqE4qSQB1l2ymcTvlfr9bz5
pBeLudN9GyWV+mhnBgJMKZ558DqaBMt0p+sqKGO5gOKZNgGmkEB/jXDTtkaEztXYlQm3fGu2fqBo
mbXJ0S/5mbih+1mJh9HdzyjxHkVq0uXswIeXXhzSGYCb5CoP4YJ+8U3glpUHu0OFm9FZP1NTWCny
5JFjQVM0OnlHPqEeIKYY7k4N7FiDkwpw4U7qtvIwNoEEXmuTPoGmnYovuAi4mtfFswQErIaQXHpU
qTbqqIgQcGM8p34iHXsj9LgpNrrimvDS1KkUhyw207uo0sNPddWJj6VRdo9aasENGo3E8ZuiTP6U
gooVVfsZo4UoRfxnK0slNTap2xQmNavahGARdS64gjJKPpeGBNo4V23hepkWER1hznRLjbcdjjYK
xAkOIgJBfUggtvpsZXHU3ztzpEe+1hjDlzCqzMTPSkND7j0oo+9KE3WRZ6ea+OmYTf6gBzBdgPhr
WKv1TlYL3qqVNUKcn+Y/ZpDqD3mYlMjG4Ibyt4I4AGa8MPuHSptF6hdWmZ+aVMkTYLbYp/ht3GLM
hcuY47v5FH8DOll+mc1J/ihlF0LdC5R0p0G4kLu05D3iy0bPQxweAkf3EgfiW2kEokOyGijCBi3n
6bs96+Z/uEVNhEvZj4ZvpQPo5MjWxp3b57L3IFjAFaCZkn5MQ8CPSau7H5oEP/TtaGrKr0KVbu/B
c9EhgvRh+qVpIXt7etdOjT8WgWg8B0hcshGQn57qtoz/G4FDfDPcDq6eLofa3BSjik136yqd3LWz
gYCi07VV74tOnX8gf4N4Jvju+peAGokUbxmNXzKAYGicLR2wjRzt+ceELF3suWmTZmRYpM64pblU
Kquw14YdD049pUihBB/IFWf6nAIDym1dZGnod3pSPHROUjyPxmjCdZTTDElCKlHvK2He/Ay6EfJf
k/Tph2qqZ1ibtQj/M4tOmFvQ4br09Xqo/0uRTxEbezD0P+DMi3EvhJKfQtzv8m3kNvWfJMuCv02Q
LA4AmAYXnogV8RIbsvhhlm72Oed2Dv0mT7XHMcuHbzDF2ue2p/kDezFOFroeGCQiQxKXJPjmCPGt
5kxwcsas9qJiGD63hqPdxwAoas+cGvis5WQr89ZmJXrfyYJY34mmUmZPHwuAlwosga9GFKV/h8QY
uy3QbvWxcrMp9xvHKL4FssorjwKZUx+wk3Z+OZXtPBpGKj/TBYR0Q9lLh/c5jl2z0fUq6fygHIcY
9+oqCWh5APO6xywR04kAJPKjqg6jslFLV3vCoYUwF4W1/d2WytRvM0UkT10t5Lwter1P8LAKy3HD
akKxV9zcepD0iL7Pvf57AEFe8slyb07MRcWOffWTmtMY+5OWB43XoPD/IVKz4AvP8x6IuVpoioez
QRHsFODz+b1ZBdEHGAcBjINOZpUHWJmqdYUM67c6VbU/fe/G9baWRfB5ihauT6tnXQC3aQpeICfw
npmKEChUaCiK4XWdy3bJhBM/KaGCmGFktcEXs4zMEnppZAD8TevgJTDC5oNI2DSbPHKxQMzcLv3W
ycg9tATgdttnBDVPWNAuC2u0IaIoUVl4qZlWX97OM9ZPNc4AWTR1heWtQOF1denU0LwyLHqhiTrz
/eSm1tfGCotdqGvdIRehfaMitE5rXofD1nxRSF20E1a3/9gNmh5IWKkCxO8Tvs/yPq0N+ZzwQt8g
+2pAb4/0W6WLdcr2OipcYHdh/QO1Wb1NYjENvMh1cbRn0R4rKF67DqLvjQfetVHQxiF3Wmo0tELP
M5uxKopGVVJxVEoJvTjO2Q8iSW+k1ussfpkL8CdreWAj5/tKf/8ni49Tw0HBYWTBgDefQlebfeIp
+MkWzMt79waHGdVckCE8qzFAOZ9QGCLIuKh/HKzanPaDEnY/2ijLf1cU5B/rMIn/vj3e5eagRQgq
hEQItifdtPPxhszooDYL5CTglP7K7LbZQ0EoHkwoM7o3tTXijAOI4hvPiMt1A2q4oIaXkhMGntr5
sK42zEhjtu7BjIkOuhKPP8Jkim688S7XjVFATxKbeamwiuejZBJ21ajGSFniMgXxwna9sIcrqcbx
raf/1Qn9M9TqO9L+zbKE4vXBKuZpky44HqGnt7x9L8BYS76KHM0iaEBRg5br+YyCMhFZhNfUwUqB
r3gqyK+HkQ/XecS+RXOxVM3ILyYKVF5q1FwTTgJVyEeY3ngCLV5mN54WV+ZtA/rmbFCRBZS1ejNx
x6uF4wbuIYLBfXAmR3xMi1y5ccxft+G/TzPmTVuZlsDimAosdhVNKBoKTORb++DOLXgWiZdEtEun
CE+oqBLRZjSt4WPd5hBTzMxCW50sUn/SVcCs1EWS4FcB2lT6qmHiEI03tY5OSoUaAUAk2DAHkRrj
+3f44rvLo+u13Pn68vgnZkAy1kNci5yDUmXGRgyTvZlaGIBvH9/Lz09LmmcdOiK8WNnm5/shohzK
5Vuah7mIBh+fusiPSk3eWOSLWvgSALk4EJSEagEEcHWFIEMgTadOtGMKaftRV5XoVAFs+5KUNk/j
KAiOgWtCvCL3vtOCvtr0aN7eaIxfHmaKriCQeJdjbE+wP59qghdKvZQ/j10OgyZ2J/lfE2WBP5hK
9u3tr3rluQqSgauSx/LSalhrGCZqjCzrNKlHM1E5Q7jJTo+YJRveYEvQU20v75QyineasLNjgvb3
/WhpuY/OSf7kVknxaOuF8+ftH7Uc7fMjQN2FW4FvAE3g4qma4y+ihHatHrWqGw9qlQIysmt348qS
WrQGP/Xt8a58b2iW1PyInRw/c3WyLdQHOwUmN0K1GRr6bmZ47TTHWwLdrTLtBeCHnQUvh2YmpTKT
i3YVPfFT6QxsRMejUOrk5FYVImpSc/fayE4DSRv50xRnWwAa04PVg/KSeK0jO9EMzwFGEZt6NnlT
D0H8XHSN4UNMdG8dgWWLrz4/0Qd+BsVPyoZrSd82DpUUPkh75L0JV3U0tn2ZflY68VdBL8TBoMWs
xy9FCOdRacWDgjng9u0FuTzruCfQ90X4HatGQNLnByAPgQm2oTkcyxRiv23D+BsliMq3R7myzV5r
lWi6UhS9IAOAdR3jWa/G42zI7oOhz+VHsmPh12MR7ZJpHm/kVtdmtVSGsAMzlmtktfQA6wJwjvp4
LOJEedZgHsK0Td6rUraELqIjEGbaIJSfls3+TzSeRVyW5mhQXbDm7tCaVb+ry6b7/Pa3uzIXVFxp
I/P4Bbm2XqEOBSFtRPH0aLq5uYFbafsF3OP37wNGWdAN4NiXwuH5XFQdz8ZYskJZYXW+lbTlrhHF
e7E1CHRTqaMPaC9nEjjr+ShFYyoxjkPdsUJdZ4MGj7q3IyP3O2omNyLN5WcDWrTwhJauGn9bbews
LeJFNkI7yi7IjxPsUy/rzPDGRruMZwC4QObSxqBObqwhY6jHDFFid/qxJB996EUV7Eej6vYVNlv7
9+4DhsIUnKor1X9oruffDtvWxkWeRD9qfWhteq3IfSTAbyEyLk8qo2gahfgFvoA43vkoujFKp58Y
Ja2FNSIeNEZPkS1yHwO3yuvqInp4e1pXrkVGtBHfRu5vaTOudp6hVVMjJxbKpgr3VA1NesrDYjoE
BfCrqUD1D40XBV+MJHqq0Bv/02cTFUNI/z/UoUtO5pDGn278puXaP4/LfGaEMKCNIPl+cS3GExFx
mhrt2OSh+SGns3cfqnW7N4OlPGaXjrWtq2rcDFptfcSzp/SNXIvDTarraEOprRgeS6UuvwV9qD1G
uZ581vXR9pDcbTa1mt5i4179ucD6zKULzpdcZTG2krjjiGTjMTGDYNO1ev2d2875AL/S2muxafmN
smDTleIWZPLadgGLQOsdqBKFgNWmbAxzKFr0SY/kx7bjke3FxzjVag9FDuMhrfri49tLc33AxRKc
bihN4tVuKZ0Z0HnkaMchGNRDqiiKp3LRvyRUznY6knFf3h7vWhihQUSJg/wIh4HVBKsJm/pO77Xj
hILiUy9dsTPc6NYhuBJGiFLkn6Tb3MXrNyXSgMglWZl+jEOuqqytwx1YKErJg/vu22QJVUANln+A
71gl3RZ2FhlCvdoRDaL0mCoUzrO4v4U3vfLVFjoZw0CkhiGy2pBmmZWtVNGlMCsr24VRER9dlKbu
3l6bK3uBIgJYAVrIBJALQoZbhDKnh3ak3GSceMKmaI6U1l2O+hzKaVV7Q/fwyiqdjbe6vYYqnwOz
pcRWZG27jQNj8oWCjkHXYZHx9tSufcCFioevBU9gxJrPwzDa5jEWdaE4UmAc/dDReh8ywC1Th2sT
Ij3GRwtMN2Cr1TKNFE1JKTNxHLMsAkfe9+Rmbb/P4/K9zVZufrxMIHLzrifHWCfjMdIcUwRx6Ti0
bb1RES7x4gKlsbc/2ys4YRW4OUMLiZsNAaVLP/9uNRz3xGlU9ahijW1tVKTof1LoaxqfQF/trBaD
br9G2uR7VpWJSV3PUlDewvVT8yluq49U/MxFqWYIJk8T6YS4JIyA0UeCzzl0QVpVmzZyst/GnCm/
F24UciOyXCDCg84fhKGosuFBQzcAX+25e39Ss2RNZFEw53i3raLRUHYhFGnTOSZG52zaqQ9p/wy3
BBeunCtOzLLtlpcJhaHzj2gYpT6rie4eFWVC1ZE+FOHdrfwJp9ZdVsr4RgpwZRvCBOQBTkSglbFG
iVmFYpSAv+3jSFDZqY3S7wcrVP2hsfQbIePaUAtWjLwd0DDZ9PnUIvr7g2lEzjGsG3030M7wDLp8
O2lmf9/eildGYp2MRcGAi4Max/lIcAbGfmhd/YgOF9ShDlFe7mTlfhZOd3j/UCh3L21wip88r1ZD
BfFUuvT+juqQtz/yRnU9CTHqR1xE9vs34KsQBzSCRctgTcoIFNtSlTC1j12TxvRTNXfb8ky+AQO7
Ev0csi66dqALYJysTnHfYhxYB5V6zJvc3lloVyI0ifrduz/b0iixlyyXNv1afqNtBms21EY9JkC6
joZQkm0alcY+KOd2+/ZQV04UHufUV5eihwMC83yF3BQ+HDRl9dimWXLn0lPcukgkbHPRI+qeWD/f
Hm65iM6joMMrbnGwIERwqlZJfKtlmlLYTUFZIe93YA6Sw6CpwbZQVJq/BOkRWS4qIW+PernjIc4A
owFmBaYG3s75JJPF9CGmv3jMDavYStWovuaZnr3YSJXdGOpygwBPY2rLLOmArt/37qA1tAXL7Njy
aCXhLWmGNgjtvj2hi1FIYFBmWESduR3ZiecTMrXZbLrJmo+lnDvoYGl7Mpv6VknschRSPjpNaGcw
J2d9evGVz2lvVvIobYiO0PxzVNAm48YOXGLA2ZZY1GwAjJFc4lzApM7nomsxPrVx7R6rAgph5E51
5DmxZW4g/qfbGo3P1NPVPHuwIt268Ui+2P2MDeyOdzIYMl4pq5xdLoqFZpHJ4xSh15YFbu1Zon7R
NPN5bMWntxftYhe+DgRxx0bsgomuFm0am6qb9NE52qhIPakIi31AbT3eoaBY37i3rqwcCnUkGeh2
UNHVtPNvitMr7p9w144S5LRXR0rrG1DibqzctQmRCNIgpPm+aIScj4LwM6FYmu4xSeR4qIn090hq
1pvBzPsbCe7rzb7aJbBbDLBAy4JddHWHObaGHhH6o5jC8a4KEALtJpHet5oV/EVw3bpDqSFFTUGz
7pEmW2ReXfeTHXax72hJ9iRb1zzkZhIeaS/OpofgFjqECFyHABzyevfupaaXSZFnqSXTbVztKzBD
OSbNtn1UHGW6M0VVHnV+zzenHub/Yyi6tCY72FpaL6srdmxq1PrqikWAxr8JssG+A7SD36ET3mIi
wAK4OKuL99VSfaBurTvrfYWzSAhGwiAiDHaPS3JdqC1I53lAS1JdsAf5aErBCwc0+I57FEbxUNa1
jXJfof0ek3p4scY+1b3SmvJ4H0sZ5n6LYaHrzUpkfpJxk9HBgso9eAq4oZcQmbh7ePV6Tk45SXkU
oZKAKJehbDdIb5uzb7Zc14jLhvaXEUrcR2vElGshLRZPxLUJge+xyj5rrUPxPC/CyBsB0D8qYSAA
MamlBWRKy2rSVWQ//gLEK7/Jso7qDcUfE5DXGGiPIuzzJ2NW2nsjc5PvbSdE4gkkT5BNzisz2ChR
0H+1BkoA6Bq2wwv9o/Kjpdj5j9KpjYyoFth/oyCr4u1AX0d7Ll1R5Bu4xWrhp/HU3tHrb/7krtO6
YJpdBZ8vgC3pYcwnoz0ufZCnoTAbe5Oi5RB4GVYYpd9UZceARp+rHpyBMLgbwcXAkcJd4a8d6QrU
gTQeAccWERWyCdKDVwy90+8sdarvDCtpNOSRG133o2hUPs4aeH1PMxRzA641GnZ61Zkvupp2zyFt
KnCigf6io6gWgXCq22xnxZGoNkFtotTsxFo7QV131YcM4AtN4dxtNc/F+KDx3LaYnU0Qm8iNWnmQ
fEL6VTZbo+NAIoanN8iWqw3+z12F6YuPt4yc7+1KT75b7QwOUEnm4tmKjehLzHPuz2DAxQIxlmv/
2ch8VZtQwRsQGrRl72y9ah8LHAEXvGJlOcdWLytAgL3uVtsgt0p3C2pXVz8qZrqoXQyh+nvUFDac
a0rkxhNyBH1f5Yhi+3ZuQOo0Ux1Shh6KvH93AKWwgsAST4sFI7MuOptIlEKbE/kJ3Wqkai22feol
pYNZnqZj/PF2ULrspoN5IOuHAAaDnoRvlQaNwAip5Wf1aW5L7VmdZjEixiGl7Skk1P9pYMX+aDOX
4MaZ+eAguvIJFmZSO8CVigwthls/6DKeLMRFpGlgUXMnrq9EIAOA0ieElGsnMa1NRydy2nTSsX4V
rpUUvjOqyknpUug/U2Ip8kDV11bvjQD9RGTPhd57Wtbn45b2II9ju0lRMVG5ZOOd7kTaz2jEwxiZ
iDz8WWMXU++10Om+AiftfiXpoENYn4ok3GpRnf6q+jZGmTFogg/IiSKnhXB+4nzKC1TQmxkxa+7R
WWTHHlDpS8WDU57SQKoxLyiz+pMZbgVeFeCFso/UQo+3yIeqybYfHLAJSZ2hMVEpSeEc9TiJP9i4
E/YexURrn/VNE29SGbi/VepdgdfNdvGtskTWwSeuRLdJTLv6EIm8+pGGE+xHHf7/HjXeqfRTLE8Q
Prf11N3OOiqz3pSmTeLpuarIveUkfKchduvxDs8CA650hWaoJ5zMuW8KiVmD0076HuFZsG1h8T/O
zmO5bWQLw0+EKuSwBYNEULIs2WN7vEHNeGbQyDk+/f1aKxNkEaW78cYuN9FonD7hD2GCpGdKvbEj
r+ySE+K9xbeqnzCZJg1D4rUXGXrXBRbPDkjfti93iO2jMU3nV/ncaLkd7St3LKd9OZeu2NEpMn8N
dBAj5OUntCj4/UrxGE3cL35rZY3n12FSl89Uothz540C5NROvCl98BAR+TxJK6vdpLkFHGyjVv6Y
Jiwr916nuN873uRPzA2E2EV2vLS89qT5Gs0OoZtaqQ/onPb1cxQ1A8PrKKqxZzDUv1NvGOfAi8Oo
eyjcouolsaorToOmLKBgU/rSG4X9VclD95ROBTkmCnRo36/y2y5GQX+0yvLcdpEJYDZqv5GwmY8N
eN7dhMPBMeePYuPbus4AWRVXYBcnKyYm69nc1LXVkHpWiUVJPBwLzscbesLVRgC7zp/lKrKOIxtw
QGVcZoCMH4ywsNoSmryUCaGXoL5MsdMfQcYMT73WbSGCbgQMrClJrSjADdVa+5JnRT/VtirqM2Jq
8xkscH6OjMV7adNe3XhvN5eSilPUxhIbscqhDXVCOgLt8fM4WA4tOEwClkRlEt1hMXo/EN5cikmt
58mmlmWtlmryClkXe6nPUPmwRbLK3aKWOOjOIAHur3TjWAA3gDvFSIuxliEP6++DYQPuezbF1bm2
rOGU24uDPZKtfLTtw0UjhxKyzn835b1cBSHfyYEsx7FIkLxt6F76Gm4s+xS67sbW3XogOQpDpMCw
wfuv0l9NV5twCN3qPPeaEkyx6T6Xqv3j/q69t3Uuqw+okBKxQRrGMGmtPdaVGcM/sxXnIlTa3C/K
XOYFhrZ8sQU2CcD8aeb402Il5zptQ6R7jUZ8TY1OqxjUFaP6OHlegTJLaQ7qASM1eBQ63jjgtsYq
C2pssRH9xi7KIP2yk19ZaI8/rUiNApHTn2TYqGOZc/+hbny7Fog6OaBgzHmlmtIgb9Hq4yzOONV0
vwxVGL6zZPmbAa75NMeAyu6vd+NNIWUmLaCQqaULvjrk0+K1iz1YAqWHpPO7sdd+eLnnbTSYbq2C
zqdHe4Rynoro8ui5eJZJXkh8LhJFHOYxw1pLRaP6/rPciOko9sCxJPphJ7buQ2tdpw6p6FgF85Bg
0UgLdDs1Udieh+qoM5b+xkhhS0btxrNJ1hSYSEZKRKRV8xHL1ViZ6AieNadwsU0yFtgVMW29jZPx
LvJyedyZw3m0r2RfhDO/ihK9OZth43bRGT+D2vS1oYuWRzOs+3EXaZaI9lYaJ+aX0dajH+HYRobv
Im2G+vfS9N9KKxu+RxhBYbbRj8szcvKNu4vHaDL9AlGp+dHTMnKlonarr102hx4mH8zl/H6wcZBC
QN3v1VzC0pdp+oXgRC927ri4fyLpbfxIqK+GnS7M8QsjvuTZhgb4b6lRjfo9WkhfMQrFlltjEDv5
Xap0QB49PGx9La3G6ikS7dLtiy5Kfi7RYLd7i3pvIBWZvPxTVFnxuC/rHt8Ts3DtaGeH9A13kxN1
2T4p0+Hvss8Xe49Hgv6p0Wv3yyzq1t2rcz9/ndQULuBEUoPk/6RF+c6E5Y2FS5jigWXAlukONTDo
Yp/Tf/eee6fOYpI/T3stIyX+Plq59lkdB88+4h6QPKqYsj2lVVR5jx4eKY7fdbEV+4PaZ8ah8Iql
2xleydP0ppb9UltM7aGSuFZzjmcs3nxSumLEAa+PXqg1y7/7uVRgQXixrvmYJWCVPpuZTbwp4kX4
dtn0vcQWzp/tKYs+WVNnfuIntRhcVR5E/6JITGKUYPuxT0mRTLn/RV1FI3pqxCKajTaSrEyQLr/b
mvEBRspTEiimlzzEwqj8sdBNrADm8GHItqDS1xBPqTgtp8CA3HSJxrtcT5R1qbYo1QVusjhns/Ka
72Arhl9hDeEoNzL9YDRlimVBqCipzxuI/qJxnW+0ta6/aEYjEqAg5TgM5LUuf8UiFndJqig5I1Tc
H5OhXp4o3LYYxtfpBc1ARDMlchnZ23W3OLZEy4dX64FXedGhDbEu6kJzJKd37I++RiA6JpJBXJNw
Sq/lfJIoQoWuNYJWROav3JnVT53FFwbfOMed3R6/3T827yiHVajisKBJRhEJEGI9jk5KbC4UlKoD
g0z0kR4/LRkotSe14rRauVce9VarH2rMOT4psT2/eVYR7nMsVF600KRSSvPya9KXmxhPeWAvf5ic
8gJWJtMCu7bOVEO6BpLSmJynxNC+LWFoa1xHpOB+ZphGtutHJAcP8ZJglZnYvXlwnIE6e9KU/vPG
Hsk7b/VT6DAAbCM94vtyVqcsZ46wOHURnY0stnliEc7fmIm7/1ndlP/Kc1P/Dl68eMas0Bzgio24
JTkqVhy+o/bG31SYhAEP5sJjODjLryxB+G8PF2Tu90Pe431TqFrnog62DM6v+7/9+gMBpKHS15SY
J5SNVzcRToULHbglDNIi4RSpdr2H/2JsXHg3VmF7TMn3hzN0VSwhrZ+jM1KEgRvmyP7l4S81sj9o
50vXGkwmYz0gDaRd3vordEHvx9iuuIErsP+rjPClb2FxLrH3PSvKjTnllUUlPWfJw2cZ2s+MHFZ5
ccrPUZGkCE9zXmbU42GT7Momz1+SqE/+Q8s28xlyhoeShsWpg0y/b3tLfdG9uYz8DN+b9PjBN8mQ
kShHHgyRni1eBVw42OHkzb11EtkEIdIk6jZjEW7En6s3yfMyNiUBlLwJ5F0uA2qviND2ekDrOXy4
QzOgtx0PypZI8K1VwIpLxVOptrFupI11FS0duxkYoTujSRdGu3DU+o3h1FWSSeyQEF56g5hmXMkq
V0YXqb1bRTxLpz+MmatLS5mIOziv93E0Z4e4MNuNydH7MbwIFnJVih3ZlCOGq6sdnAS9UEtvoiAG
la530x9i8nbmWH2Gyxt0HjJA1fhUJuNDNlX/DGj3O1GKpUz7SfTLp8Yyd4uRnrreOiJUd2raaDyU
KRaMlbNRTsgDvPqdBFhAO/xEfuqaIuPleLNYzZAE6LnFgobXYP2sJjv7e0I64WhAGPjZkRlhWIWr
58YmXV2oco8cwNtohDN+XWMNQADIj50Phy6Fd6yWOD2YCq3tptTD1/ufzY28iC8ZThfzJJ2OxyoA
thYcqKUPo2AQCJ86mGrBwkhyAL1m/C02sRbc2Ndbpw7RMYQnqKepAFaXRRjqDPJC5mQ94opAjEzP
V2f1CF879fFWCfI6/KirwTuU4rclV0fOLhFKHlEHDuI4/9Hkmn6YU0g9qRttpSfXHy6irsiYUt5Q
gwLDvwwPs9dzMIqJ3Vy05ZSF4c+hrfoN5s41bljqoJMIkWdwq3DjXq7S182ouladBslIjPVrUzDl
GYVbE161/t9Q87LxwDRY2L7excnoQ3k0KfKVrNX9WAsRJSYVtp/VDMDT/v55unF0MQaQkHCCCqnA
aq87TZVG1Hw2FBPRAQyK90xJx1yts7N/7y91Y7MpwuWlbTBs4M/LbZhNeFOZsSRBUeRosUG3P3R1
stURvLmKDVEIzAXp37rRyTjS4It3ksBq03lvjlPxEtmd9lF6GxKVaNbQYTJpmlF/Xz7LWNlamFtF
ElCR4RPstAMD9dHayENufOzMuOG7ckOSjKirIog434tGsdNAmHb9HArVflKnSHmcdKx8faGa48YV
c2tBWRG48CtYd830ZdgK01dN8wCgG2rQg2oRqVHCBHneg1lOhuOHjwSTJ8bipCRwmNfznhadVy8u
dRGUnPtdvCCWNyep+fFtBK4iCSk0IOV46fJlVWVb53MsL85Ri49Kq59SUxeHsKxfh4S58f1nekdu
rm4iS2JXoEDYhJU1QUUMymAbiGMHotIz8Rg1Y/2C51/4LRLLECy9FEcA46T9shol630GruM/uM4j
pOEVUYmIrJcV+lH2GvJzscwIrWD72mqPrNS+Sic5tABaW413DNprLOyHut6FadUzM7UkXa/EwAds
/dxND706qdkZcplq7ZhZT/YealO9N7C9tA/trDm9L5Iw/zkgyvtm6Vk2b9we1wdKdo1Ag4B/R896
/TUyso67xAm1YEx7Z6c4LfjTAiwoNSEK6mizbxyoayod1R9DS7JqqdsNx+DyXS+x6HDN9JYgLpXK
3HWDnf+M67Aud1VkjJOvO2Nl+a1SDto+NszKxEw41Y1j3/VeBPRWOHLKqNef9SoxwmOq4rDq6AkT
71TQg7p/VK5jFT9WFjMAWWgo26vmZJz2FcUpP7bBU+upd5Pntginj/YU5I5wg9MBlTC7dcmk612H
HoyyBCnt6L1t4Oyu9c608Y1d3yMS5CuZbLRsCFirUBXqJYo1taUHadKbexxOq0e0fIcXCcX5qFeU
pFMQDEmEaS6Qda9yoFgrkRaZezMYcSTyY8vO9zp6QRtPdOPahjxPaoCEA1AwAsflUXKBQwzMLduA
dHuXK336kDRiP6RFAKvGr1JxlNPUvrWe6QY9LVF7iuXHtXj5Flj8xjmhL0W5iGqwBLWuNrdSNOC/
sVcDsyHBRkUd0ZDc+Kg5DNsKtVLGLMoyOXq6fF5y9lSbe71BKMN2vzdkQrspSj5MU2EVQgHhGKgD
iDT9chWU2We7Se0mgL3sHSOl6Q6QWaOPH3qmq+jAkpbb6IutwgDYCtEYSlgHtiucY+Fqxams6Unc
/35vdA3RfWXWBCQXWB3f8OXDeLrorFwpmqCLrPCE/UH5jD21jdN9ln1S8jZ+0KbeTnxUdqLjQjn8
rIxT+Hj/V9z49Bx6hsAHSBJIMlenwxmaucaoog6whrB2ti7yk2Lb4ZOmD8nGIO8aMsLXJj8HBIpJ
0EnjLh+4NvRSZ0frILJm1LOKfA+axdwZYfIJG1YFqngCRlPRGETUZgZteqrQVxu7P+4/8vUHQa0n
8X+yOePwpi9/BrlynZez0YATMaKHrOnrvQJ3eiMCXF9e76JtEojDlI9v4nIVp8YX27G5yK0mUmj7
2+7RELqKNI8unqOljTcur1tPxXCZAhaBSca/q4BjxKOiRsMIpETE8b5A7mQ/Daaz//DeEZ7RjJfa
NNA+VmeWwThdJ0XJgz7Pwp27VCiddaCl7q9yfSghbkHY5kOXgnfr/r02KE6uZXoRWD2iAPES64fE
xtxT4LW6UV9dLwWqgUuO2psISeS6fE1x5vZIF6lElGkyFGBgsbVzuzE80AfYVCy8bjMQI6XxhSTA
UWWsFlsMd7BM8NWBGofDZ/AiGtZjWD3YZc05GTrjaxXW4AC9xrU/39/S6+PBIFO2NqSModzay+cM
CweJKVH3HI/BwFC7zF/zwrYe7q9yazelnhBIb24CLvPLVUYyqLjM7D7wOq97riZz2ZvuDLvGMeut
+uadd36ZKluMeEySNabOsLlX4YSmU2ZaQz4AVq30fYZrzLlPwUOgX6w6z9Ig4EQX2UVsa+iFj04f
0m1wApQ/IoSi/i3SCb9qKyXAdrQyi6OJ8PtGDLixHe/4YizTCDV8mZfbMU9SuDIdhqDpJgAmZpo/
DDbod6yjsrf7O3/j/UKio8MH5p1kcN1pMcu+nPRJ7QPEKotDtbiV7wAQPtxf5TqovY/BsQUwCKA0
pC4fqMetbNEjQidiqq8hBs9J0Yb+0hjHLEfR7f5itx6J9jYzLa4LrsfVYmbl9i7aXk2AW5r50imh
+1CJfCtO31wFuwi4HDK5WKvAZHWMhqWuNYG7zPPbYpf4D5p9txGdb50EEgoqGaQmacysOuixuSwd
2CZWqb1plzrTd9QUk33jzF/ub9r1QjaxzKDFC/2GfHq1EPxHTNCReQvAqWenZF6GB8Sd1SNO7Vsk
qevDwJEmtUXGGhY92q+Xh0FhDilx4U0QTVFxRMdx8m0jBTCnLdnB68UWCu3Wo/2+3ir5QzGvQTme
PcRGtvlmInzh93USfh1sO9+YeBgy7bmMLVhEICQmHYQtABKrtCihRTLrU9LClyrV5mcKAuCTbWS1
d0LpzytAWONCDhK5JUVJRbb8U8BENhEzXML0IaWoFrikJxiB96aiLvRBQtExUdfS5MkpUbQ+cPAN
d2eouWMeRWfO3yJ6KtK+vPdeNXSVwLDn1vxDrwsRZDA9M3+x7fHPMC5Ubve+Kr7j7KxP0hVMaB/+
8Lh+Xap2aUdEXDUuX2wt2mxhrpcHvHb3ocjEuBeErf39k3rdGwYHTKuDPhvTlStCUD3qUVaIqghy
bTa+zLTdPksL78gPB1t96F01+1WB7v52f9UbhxaqMYaPsBZpha8123BbaI0lVoqA0TK26gMCkAsQ
7YHc1G/LLYbfjZQXBAIzJFpiCJxxCVxuZZTplVeXdkFlG2VPVIs4E4O6+Wx5SvbQZ9Di4gbVTyWB
Ktd1og9SfNrpjZdZsfFSbz44BQ1C1w4Vx5qoye1QdBTzBWPJWo381IyNN2rU4tBnonTA6yrqRmol
U4rVN2TIqMoATUIE1/FbGbDSsEIjpZvC5sZp8Sdqaq9NYQEI7v9skfnwdc88jsby8Z6dRGyRPspJ
tWxgXO56qHaxbi0iC2xrEA/Fgi1dqmjFvkeZ74AIbLSRr17ndZS9ZBbkPRI6sHZeoTRjsoF/Atoe
WpHsGqYdyA/O9s+QPnK504pUoDCMMdHbpM3Zxom+vsBYnAuSKo4yg2B8+bDTlISwHo0sMJBl+R6B
dH/S8uzDYmnkjRZdBGpuinzEjS5XKRRnEWaT5IEy6PG+acrquTHHeaOFfOtZiDsmRhpwg67AJZVb
Zu4IpydoAawfulAznmJh1o8fjwEQBCDEkguDHlztWGQP7jS0CZ1xrMAeVHPKT1ojtGNCn/nR61Jv
I9LduLg4GBI4Td9JR+jgcu86o10EPmvAkd7FZewhq/zcAes1h5H99ePPBhmDWaIUa2K1y7XGMuQy
g/IT1LWC42IFSuQY5WExEd2s+YRgG0Kt95e88dIkDZGCjSYkycRqOz26F90CGTcAPevtXaP19gIN
3I+vQsJJV4YJqTyKqwZTDDytTsDjB2ms1z7ku/HzYAhro/Vz41J6T9CAcUkF0TUCKHIWdUwack7V
aPMXYWjKqVe7+XnBH+qTXqvxk4rUx+n+Bt44HxwOiVczOWHUoZfvDAtirsGhrANgFsMjubu1h/PW
7IvQ/Hi5SyZtYEkNwJlXthYCbJ3Y0jvVKoPBUMNdaxa/sOIzILiJ8uOHXpYIdOrocdEbXJ2KRJ8y
hNujKkCAPD8M6AQ8ZPDKHvKk22I+3XppHD+VfI15GhYHl/s3FULM3mRCixTduI87Z3hxUKaCdJOW
aeQvWjUc815sNVZvLQuHFKso9pOrZrWs5kU61LmuDOQ3v1eaLNrFTvO5GxOGbJ46H1Wt/DAjHJU3
bhqelJVRM13tajkh5KymcxmUevqaoeC6E/3sbry6G6kClxnAfnqt0s5hFUOsuUMkL2U/lbHJT008
MwVyFfUJm6/s3zTuxMY89EYnlLm2tDSiO40869oMDiY3ZXTZVIE9FtnsE7i1VyMe1BfIPVG2V6pZ
iR/TZoQSSkDTT4MbT6WPF/kWeOBGKHtHU0FCBgdyhcWBD2ZN8WhXQV8b2hNq784TMvMfpsJLNWTp
uijFEiSl4fK86mUyKwOWHHzvrfdYG33xaDddebgfVW4dz99Xkc/6GztjLisj9iq9Cpw5smcfEHF7
sNWEHkiRmScxQ2YeITxv1dO3ghk5FyR/uL0yoF0uOzD6D3VwlEEkSwtEnsBOFwMj7sqcxNYM7NZJ
dWgqS38Y+mrrrERFtleNVaYOcQLlfjLgYqdirHxRY/pZk9hvJNE3zgefA/MwkDpE0HVl1MAVxGGy
HINi8kyeba73rhJvDYFvPBW9OqoUdhE9a2N1H+hG4zRiqIaARKl5TASgTrvuw32iKvmuXDbBhDde
mfQNpIynKQ8MTZ6k306K1QHGTqpmYMRNoj7gGPDYmnF+dDvbOt4/lFcbKC86XAO5hZAJoaS9XMp1
h6QzcsU8Zej8ZXzphnUUKlTqj2YLq3VWhz8DY93Ojcs5r+v0bOfAAsKkCzc+sau8n1UkV40qGeTY
lTJmYRTYqJJEnlSnyK2nKrXV186eWpyutaJ9GszOADccNc0fs9UmG2fx1uJSJVnK+yAOsG5/wtfI
h2VIzZMbqcUPq58wYqwbO9P2fTJ43uOQ6NrjNExe/5g3eV99+fib5MSgdSWVFKgMLt+kimD0gHqS
cRK9QONSnRXfMqL/5z1CkyJnoe6gq7w6mrULY50wapyo98TOjFPrgEKpsXFarkIl3xksQIlQgzcM
dGX9LFboeJUTnqxKFQ9zlDgvhjvB886bd7sasRuypH+7v4FXX51cVDblMbiCgbjGHOqRboQ0gsOT
Z4npi1LybSPWKE4QlLfa8tfAdsIxiQpNFrDj5M6rB2wbI2uMqXBOg10Zf+EkODyA1En/0ApLeVai
KP8UNql4RuW+fMiqRnlIhG0/ZF5eHVNPVb4Ngxb3D2Nstxtf0HU84Idxgvh9tKuQkbrc+bCfY2cg
YztVmMwfM5FUn5fZ3hK6vLHV4GnkwF+CeWmQXq4y6mbbu0PsnAQdoT/FonVPPe3/f5e01zdymffg
fNH1eL/5UPdCv1pyCFYn1hgcd+kqnbUE/uF2lhDmOoAj3W6scNX1R6XQO18FYfKzjNTmxcLcfNoh
lxVaO5rpusO/SKJn/F7qYY9DtfjGMvkLU6wKDvTsxb/wFGnrHf8nunKL0qDB5hX6hDtfTcewhTVk
pInP0TXDXcFtYcEC1MPvdHmgVok87xsfAxD6QAmkAr8DzrHVGL7O59gDidaDDUNeDuxgtd+Wx0lJ
Dfu0KD2azg69kT/6bq4Sv7eM7uh6af7IrWY+a2Kc/l40vV7QGNWj/f0v7NbhoiAAWyuB+GRalz8j
MXpIbjkGYQITIKmlkcBwG8XGKtdQD55Wzl2RhdLRaVpfn1MW92MEX/u0aHwfdKOM3i/zusFXJS6O
ImunryGsc+BElfeCQHQ641vfYPC+6LqvU+gFoHzEPx9/dqmAhDCwDJ7rxmOWJao2Zji76jGIdb1s
9EMzfrwlz6O7hC5qSXTlAU5d7vCQZSL2rBmHToCwO2Op0dGr3W6X9N5W0nzzUHHVoRXDxI/h3aqp
N1sLHJsCN9AmG5zWz0sYkvM4W0E3qHh5tZG104a5gJ3jen6fumgkOL3TPt7f1xuhRArlk3NCiKDV
t/oVCojKqg4L5gBObf7AP2B4c2YPqQPQYPH3+2td5YGS7COVnVkRi4L1WnMW4grGqIdkqenQN3O1
A/LIZuqLzrB25pINH9aKY0Vp1AIDCv02IDaX79PQx6j1EIUEpITsTWTV/WOXhj/wKfqwQiErQXgF
MoSIJdiT1UoISEQuHmbKaZw6/LaRglDgqA+GgsPQov0fL012vgEuUKbzjV4+FtmQMy+ZrpxQczNe
urAYD4UxmK8pWi0bF9qt8yFvGC52IO94l18uZea2UGrTi4IJs8ezo5jxw0gRewgx5t4IPDeWIvkj
vtJ94Gpft/o6OfHO8ywKEinvMilINOmogu6bsq83EqRbS1F042cA4pAOlfz73yoEYxzhInuLCNRZ
qx5ndzGfXLF4zy4A0o20Vm7Q6v6kvSdTIrjJRNXVwYhdq9ITO4qDfsC72W2E84DKSK37laqMXzq1
LP8CDiqGXTj1wx9CeFstluu8mrYwbB/rfWJDWLt81l5aJiyhHQfz0oVHRxJ4hYlAGCJc+1lhOTKM
HQmNffjw1+7IZhJ65MjYAK65XNcqSON7pQxPVdYmfyVRYz4piZZ9yrLF/WygWLCRqdx4pw4gdOZ8
mCIwq10/pzb0Stj1ygkK3E89rmNsSTtBDpooD/efTF7361dKhSBplXyFaBBdPhlVUARLDW671rqL
tzeNzqsfF8/LUcHJDP1r6TUL7D9uxj/vL/yeaFytDLhO7qcc+K0SEdF0TjiSuwaTner7EcT0YdF6
JADLIdxnif4r68NX4jfyUPMLCgwHx1UOSEaCy9FEcVysuMBvMxqOkY7+sld48cZLuHXaaY5qkpvF
UXu/9H77sCgfS9MYDQKu12hBFgnzr2I0su92P6gP0eDVvovizRmmVvhaxYj43N+gGzcMkCfGU+BT
5CBklRjnfAaGWnPm2latdnwV2Rtue+0TyjXp99LKxbcPr+cw/+D7ptHHoVtFx9zFMItiLzzlKv5O
BTLgB5j+6UvijsXGoZMxffXqf19qDWxs8YNN0Y4IT2OG0ZFbzciHoef38RjMKpThVFb01Ne4Dq+c
CMAJqzhaF71OueruF0UpP88Tnrf39+4anU5PFv8NSEC8MxKQ1WEuaN4XnV6Ep2RRqpM+heW/UOiw
Ve3qugP/lKALPifLAy3+kgKjqR/L3F0esKLvsDPtHXGKU10/h1Vq+gno429O1Hiv93/kjeAJbAIx
SLpI8v5bHShV2GOjKlN44ucczRJEw1iWr840BiquRsx7w5eyExtDm1uRDN4efB1yF9Bgq1PVs1dR
jZbuaRY4kPZGYb/FwCKenKQx/5+l6LeAcqag4HVchrKWNpkHlUU5MXP9w7ZSiFZA+Y6dHm5dQ7fy
XUKWRFmh8EnPf5W0LKM6dJiRhcRnfTnEY748awWQxMLJIQeaUfeiumX3GIp6OrpjMj+2I3y++6/z
1kckZVYkiQh7kTU3dfKiqqrR/TrVDmp2XMvhHvL9lpHzjSgEpQtSlOS4gc5Y3URqmUG/TF3vlDkz
wBem3dVjy5DzUBp8R3sEQMuN13jruZAWBwshU0Kuv8vX2IdDApa8hnMJAHqPPyEuUELZ4tzeei6k
YGUhjBYHDKXLVaDtFPMCxPs0hjCgmTqnT6ozpKcpr+MviT0oH09zucZhluEXzWauJV1QsZySCmDY
CR3D8UeU0uUpKTJfR4SCNqLrrU8OrjJdB3SzNPbx8tHiumxcxXaUU23O5ZNdpcUPByuRPc4RW0vd
elfcFhAMuTkoMVeno0WtFO3PNIK1H9tBL+I2sLJiC410cxWuYbJbaF5Us5cPhOdQZRQIQAQjxj27
sjfEX7Bp0q/3vycZoleXEtxCllDJ3JEtWiW3aoEaHwYR9sksnOWpVTzv4DS9QFG/NMfXLkPEjXwg
3/rArt4W1Sr3EyRSufYVkSqsO5Ga+YSaSzI4+6mOjMdEqdxDYefLxsG42kdZGHMu+EhhThC7LveR
MiUJS6E0ZzebnGfDQ8CmrsYtquF1cJS+B4wrqI3BOQJ5v1zGHlEhToeoOYeZpuGkiwBPtZuFXsdY
R+XZxBSjMj5hlJsMNOAHHfC92Ub7wnSV/z74Svkl5G6SiUWsvuodd7TmPYyT+SW2NfZ7suAJ5yot
dV6SuRHTg5E4HlD82EZb8P7KV7kj43vJQAaq55AVrNHkXlmRAyxqewYWj/5jnKg6Io/OqB3cWdcf
W7cNj5aa2/+Zaas4xzZ3zQ2Y5PXLZnjpwaAgZpO7rts/Vdw3YWOWxVkrKu8XCH3zSwqTYyOsXQO9
6a7JJha9W/QekEG5fNkxl3sV1VNxNsqu+eyVoXFo1LH+DuTG8O1cJB5JzjyQXtDD/2u2XYpDT8M9
au6d7mj3JUSCVGmewIHn0KwyZ2MbbpxGSgySePJawhRSGZc/0BgzrVWtqDwLuJCIGGAav4cUnn6p
BL/CAn/w58AY89OEr8DTrIvxASDXhxNeh9JRIiCkuBy3qLyNfislUhcDeVdU5blru+XFSns36JvY
+ihC632Vd3e7d0Lg+k5DR72cu648J4pT75tWyZ8bYST7+0f7Gjcpl2EWSSPl3btgVTLSUe21UYzl
ObW0+c0VidjNQ6wEVTnyKS/l8JANbfRieQgs1aY5fs2jfnwcqDI/HM+k3BFVK1c4bDB7FWi6StPz
ebDSM817G31kRBx/albVfb//wDe+JHj+gDrAowFyuuaCUWGgaZKdnayjq2/XHtI0m16k1/cAWdY7
HhNsJMPj1fWThG5auXGRndMCd1Uf0qX2kk2zBe23yKaf9x/p1mIoXvIipeciAeLyPGap2lnzghhN
MevOH+BalWeyMe9xrJZh4wO8tXtEBgYhZJAQp1ffXwhWe6xGrzx7CG4bc1fvFBdq4P3nucrmpEAH
gwS4ArKbsAZ5Dm6ROqWdV+eW7vAvM7K1YzcV03/JskR71eRI3l/vnYl6kSywILhoekKk4HTwncsN
nCPXwS5GZOcQ9zEFLL+nTUiYkaXs0tlICx+lOsQwzbhwnqpQ93BvzxYsgPJxbBGuEqJ1cFNCtCYy
0RT0l5kZINwmJL93zZha/8zJ0AOV6GrvR03HPaib0XocmrGL95pWN0j1RaGT+mY9hQGjlBrRgHZM
Xnq3ZzSaCZO27Vwuxl9JOcA2wdwrpDWYqfUnPWO4iEZD6iEGreRxtG/QjEz8dLAScx91fXmqx7qr
QXrHFWS/bunnfTnW0xe7NfTowRiH9qchxeF8Abas8dV+dFNckoU6nvrRA9yaodxaIbLdjL3vDmql
+VMtYqg/4VhHxN68+DsfhzB/bXunEqeNN8PGr14MxESsbdE6YOvW4pNmg4y7iJEJrbi0UISHNu84
ac5YbVPJ7sZHRKNcMuCljC+YocszoFBciBHW+VntE+fgVZAOrE6FLGpu8QevZUkdog8DFuSzybav
oIEMD9VxaVnKoizdt/BfH4cpsw9h06sBat5uUCtL9MvthfZmeWFz0EvTfIvQuPtZua22y8tBb1Eh
SKJHVGHTF1S88l2R5I7fl11GcruIJ8gLfbCgfHswndT4B6ED8/P9d3PjK2WAzywKX2d2zZah4rdb
0Mbc1iukhGukWAZpgZbu56pDFjkMzV2VZD/uL3fr/QDv59UwVHc4D5fLNZmiQUlWCXI6OmeTkQ1+
WbvqUQnLLeL6dTPTAZOGkhpURSIQnO7LtQyq1sVqmvZsVtz/vhs5c7pvu8J7i5ZFaw9uWXXlySUO
9n7lTe6D6ol59KlO1b1eg/DE8jxMnV3n9OGbhwbPrxaGOp2kRWsOvZXU/cYtfuNdIA8M014KkHCd
r26AMsydoeqa5pyU7vQfQzsDjZoB4T4il7o8R4WzlTdcp8QmmBS+SBoWTEbWxNGF89XOdaGeo6nR
DqgP4QgwDvPwrzYx/d7noKGfMtTDTvHsjIFmh219vH8gZFBexQZJGeLS4zUxQlg9cwj3UsrYqWer
c/aG0apHV7SfEzP9zyqy9AgCYAsig4P19ZpcR3A6IEEyCVrXrqgvNkVhs6YQGd4TdReDpyLo68tT
lAmj3lc2hrQPKSfhwSlEyEGNXCtEEtrApC6vOxKbBQw3X287jZY/gGnz4KBY8T+Iz6WnvKjnyTdt
EX5S7GRKHtTCnr8v2C9lfjjRY6ttHDNoo6Cj4M9qXrwS0pe3KM37NzTUe3haLVIAhhVXzFEwj+MY
jI4ycFO57VfTymdQZ5P86Zk+Dq/24A3/VEa04P0Bp/mLJeg4+vVSjj8yPUt+OkkolrfRVpKUWydM
vxTg0n/Moyk+walyv9at3v1tR2aV7Kp0TJ4LLUqUQ9OH3t9LWtnxzhiiCH3xYhr+bSKnHf0czZS3
Oc2B4dhm+AXuf4v+v7WYf0dQabli1f8Rd2bLcRttmr6VDp/DjX3p6L8PAFQVxZJIkdoonSAoisK+
JTKxXf08kD3TYpHDGvfJ2A47ZC5ZABJffsu7GNpRL/LkPtNVo8IxW4CpGklaI9hfTGMdzhW9qpDR
t/OpC/KujjuRjh+tTKGVD0KjClWecXNgJQCCEDmMJ+Aa3Cp0aQXGFqvhDfgh1QHdXJ9RuhnlQqzX
svbUI3WuB+BdNPLa07U02blOO6lDOSXZsFfN7KtIlPXAY2uHYApHGGsy9rLEOHCuojpSzx46lkVh
MSnvh2mNCj7QhF7OhJdAMozTD60emWZxjNXinZPW5XyN5UArDolC/j9SelFx+Ca2v0bU1rrJma6C
5pCNQEoBJvYpuwrl7DqCM1d98yf0x0OrNLyrqpzQlQF7xvUbszugzL/6+a5wSuMb6Um9UI8Xrow4
xWUbqb7Lu8jwu9LY1aNf9PFsjU4dyamp3w6V5bZxgiMDSrym1H5S2HOxQ55oLuT61syjLJntB5iB
dR1qiaknb7N10vxo5D8qbAZ3+L4RgbKwU4WpdiCfKjNM8qJxQ3py2jtvLpd8j2jYmOwLzUi/A5R3
5cbMWvSIh4eSsG4l/HJEYSSecP7S55gG2uPnAnmuKVJku2xYY8Q0Im/Ryw+TbkmKN8Bg5C360dW3
0vfKH+M6OWNIYqWqM/npC0kwnQByBWQa4X6czi37DeSkG0o/ChhuUR9kxdukPRthXzjwoGDYKNJB
ZCfCbTH/t/MVXc0pWEZ7PdL8aXfUvWtcoXYZd54xnAmlLy4FDpYmD9UPMMenS7WWtS7DWutHn7Pr
Xd0ithSUw3KRBvgf/POovSll0QoGAfBMyg290mwgg1+Ppln3lxUjhDjx9XGXNNX43St9OFyL09+/
vugL1wd2hlYtczB3A0o9vb6upb+/EtyOha53N40G5DekhdV+SRdxDij9HKTk0ZCjTbU1CDgmTpn5
HmeErAd9OWLwkwyhzYlBiMN1wwvXtRZLBCdKu14NJ0cg21/TNcxhY/3Ey8VYwpFD9YMkBPy0q6HR
zjzn5xsXJOQGHwKYuBHiT3KoWqbpsJJbcmj37Z2DfvYlWoTuGL5+u7fb+fRkhs+zXTw7aoNBnnSR
Ft+r0jT11XHAAD6ybSbRbVs3YcfzjbuMIP76ei9cFuuRR6Mktc0HTzIBvUQYQ9CSO+oJR0yfWdmu
wB9x9/oqNPZfui400OiPISlB2nGyjZBXXJipimPHHHmJTHPSLmnF459laEXV7hYOdSbeU1AM70oz
Sy+lNxeoIriJo2JHJHkdARKuujhw5Dzvndkwj7Yzj8UeYKr3sbFr89OAPqkX61U3rKFTFAmD+0Ga
Q5yCDsU7Z2i9T54tOuTIu5wJzlwasx6nep90UR7Y7YOb9p0ejpPyy13fatn3JBnp0g2W3300vSUx
I03vgmXfe55mhJ1Ucxe5GHwOUTlr/ryTmGF/U2WqZ6QStVmHRe6CY5ybEb8EaTji1quM6bahxKXM
XJRl7RsxDwVXWVpXNUftjBMOwOzY1FR176f58K0ys6HcqRWjpHAsbB8/IDsoq1gyqFkiSZbShM7s
u7c9dlZlJOt8ksd00WjwJVXul+HIJ8uhdeJJel0GqzA/cNMhOmilK3/MWWBqhyHL+oellvl92gnV
hq5IBSP9uZbkYEnv6SEIBUScva1uR1slnTBAs9o2QrmluZk6ED4RIxFVRSXWKAiuqE47Zoa9fNJA
wnyfDGe6sLslTUNOI/V1Jl8y95nCEVA1Uqv2Qe7wCDKxopWmTbqukLIO0Ak2Vhnou4wN5R3yaZQo
/6SasR7nstyKB4k0czyBYXxIKjMfUG5eEZZ062q40C2lRAx4s/3ROCIfw8qVFCMqt6tbzlUldjq6
Vx+73LXu2VW9GSPToZkR/OKyiVxrpVg20M7m3+UYILOijWREr78TW8A4fdMZeDCVB829aRQ8fSOU
PRvSCLLpKLJ8jjPaJm+opoo+TMe0jbMqWd9Picjxu/wfNGEB6gE2NWDA8GBOxbaEV00GHkTTcWp6
IwTymkZ6L89B/18IZbD7yfW3UPa83zWimB+Upi+PjZXkb6EmiBtr64EU9VLF4JzlmePxhVBGBw/Q
ASc+OPnTvqG++pORlbmCSFE4V+s0aXWY+0n3j3vLtBZADQCkAB3CpT19blqZjmNnFeq4Lkl1XK0N
tmCj7/z67vilWXeyPbb5G9Ow7bwHpPx0md73xDC0mTqiYD9bUQBd4go5QFuEKPx6IoRxPB99TYlv
etsIss7ZJAHgDajTUPMq9+tQeckdeC1bhbbWC9gBS2Z/NmpS2mh1EJYJVyqSJrL11sth1q/Fg5mI
bHhjY634rTH7It/hurFW8SQ1quEhWahHmklNSVjgk1DEyQC6m/aYEmpXeRPuEbLoEUvXxvQ6tWv/
etJL+aCqNflpq77csxH7IYRdnC/7bMQFJkzzPKhiX0cvNjTVigEQR5wKcJCgHRCRQioMNGChnaPp
Pq9FNxwMeIVf3CWympObi+nWUGW6PGZ9MGDlobQBo5q8eDNkprlDUar+2djC//D6M32eSrEqKG/y
mw1EdSpTKPqm6kdh8ULYZfIxW7zhLT7yzjuYlPOZbOXFC9wIyAxTmQicTt3wNyrdYJ3lkTLTLfYm
pf2NjcjfDRrSAS3OoN2qmnPduZcuED4dmGPuK6C9kw53UVpTmSSaPHa0aeYw0bvk3Wpa1SctdczD
6zfzpYyCgo0WIPxn6lv79D1MRcUYl9POtzpnjmY/scORPn+k3FqL+rRZulCz1BAWetrvOT7093KZ
y3eKDDoyCz3YJ/3YX5Qq17/RztLoRVT1NUYA84VXmsF3u1Lpux57vhvPzeq3vBvGZd/Z9Zkn9cI9
owe0iWNCREZM4CQBs9wx99Uqx6ONc8yRurS8oCSbL0WbZhev37IXNsWGwt3AxSTY9AOf7npd4Ag5
mWo8mkY3fKYJUVUx5SDdAZ1+nVsmWlzbBtrmry/7wjlAuwdRWqQKAbGcgvyzwJVLIafxqHRwi46g
FeAnQ310W338VE6tf+Yyn5Nb2MNB8Fd4Bod22tGTTB9yv7LHY9oO+nezcFZinda6RWS0k/1WgPu/
z2053FbdukYTrqzjUvoPW8OBJkeLflSI7WfztbSD8ZNK8iHdwYpQn4U7dldYu+M63YP9/Vxniep2
c+L2l9NqtNcy17SPQg7JlTQy+Rn5yuohdz1hhobQPrs5nQIqXqNu90sDnzJ6/TY/P/6IidvgbNMv
pEw5iWm+N2eVvZbTsdUCD/vVJmO+bJ4zZHr+MDc0NwCeDTUOrmb7+m+VdeoqqVu1Xx6retwz2+8g
NkzD51Q65puWMcSZi3q+ZdGhYsAEqBvIEOINJ8s1VeeAty+OKslmjpd5X+hJBzK2qsIiMT4BHDgH
Q3mhCCWNQH9+61NCOjodnKQlrlat61XHDnHoKnJVNhfboQuBECbHWu5NauL7Pp3qx56isA9txIfv
4FMheW42Exwq7C41tWNYov6x9xs8ITD0ML+ZxG92Pk/vh18CuKOBLvE4HOlpQMraWo7n3tjnd/3p
KidzbaPCZElfCK0c4v5B1dpSUIOl5dGkXgDpp8b9FKj68PoGfgFBwUnFLB1kAA+dWPH04nCmzkfh
5vKoFIK6BTn7jSHcNR61tn7jM2x/69pZA3K0mN5Y0jMuej9fvujKcKNx1OVh0JVzrIIyeJ90eXXm
0z2P09uHoy4HEPWLEvL0wwVc7+x5mTyW4JQA3JsOGsO62gWV+MeS/TxknjDJ89YGwOTn6VKeNtfr
4nXy2JIY4TMmZ9q86qyO9Bbun2aYLMOI+BcEdnvBni7TNJY5pA35uU3hGdONTL40TDqv83Fu0Ygo
0MZNArljKmIyWRuLnTZM8ycxuOUBrFv/P7i/GP3x7On+0CjY7v9vgWVINUkta1C8Zqt2hJM2vsdQ
Uexn9KnPHLnPIyUTcsC/sBhwMyFHerqUEFT/eInwEg2WDPmuIfLaudi9vp2fR0qYBABGGVRu+d7p
lMf0C1EnBgc7/e78gjJfhRb9rFiAStz1wzqcqSfPrXfy0rbIKWWK2uS4OJX8DNFGxfaikI/ttHez
uZwTGXgB/MLWAZRPv4oTgfH/07s44iI8dF6gjtBxkE7BI68NvcysL7qhyz4nzTDT+shm7zBMbvNW
zV5zRIVcRLpU6hzt7oWXE0g1E7VNEfm5oueQJrnhtQ5dM0Y/YapV61vkVFGYVOKcEc5zljIpFPBt
J4Cs6cDU2nbXbxtVimBspZ/IY6L13scSOn0eDYPAot0T0mWwVeTLB7/GkDzS1FJ/1jx//Iw8CcqT
pUVbKZo74tluoebBho9m/zkfri1MnrzXKKghpgXnnwHzKbmrqb3ZUistRDd1vLdmtRRO2MMBvKyt
foyMyhAHrJRE5IzG+uH1Pf/Cm4X/EjQNbOawuf4V4X+7Nzaq1wYn4njUairLNKmtg9nLc8XNi6sw
QoDUybwWyuHTJ+C29VIaQzIeM9QT4kqM7cGZk/LM+/vCngINzZh2w0bCMDl5zrjwVU2yvU9OhdCm
lRZf7UV4scPo50yS88L1sBIlDLpREOVO5YoTLzUmmwHacVqxiGqmbowlrtVnVnl+qPu0Lag++Rcm
J6cBduGD635D1CP8EYVm24ihDuAYZS1rxCBFHvJVO6eR/NKikNq5idRo9GVO8hVJi77oCupQDfTT
flBLBtS07eJ8XqZLa6rdW1Fq+hnc/PMnB2sHvQswIsQlzpSn+wOQXV9AZcIxWZs/yA6htt5s7/CG
yM8s9GyQT/BjEVhwXB36+SchsO2WZalq08H6QYxfE9lZqEfV6MmY1aB9zDGaL/ddXXlXBVIpb7NB
6+PX37dnVwq5d2skAEEEuPBsWtBrNFAhkPfHoS/9UJTWGgtzsKKChPrM9nm2SVnK3GASFpgi1jy5
1kTXAqV5aX+UwVRF6ewZ0Trh1P6PLwg8AqI8CEhBKP5l1fVbAJkYWE6B1uRHT5fuHmrZrYe7+k5m
6cfXF3qOU2E0yDOje7BNIxG9fLpJxhpPoMQu0qNZghrCXjXzOtysZmQP2nlpmwhf0Yr2+bqU6X6x
/OU6WPrlM9pd+XVujWOFPXuLcZzd116N24ZKfzjtuGwUzNaz4bIjkHHx+md+9jJt25qJJcAa3mHo
S08/conVY26nvna5gEi4R4Nq0HAxdfNjZsvpGke73I06vR//qfUXIR2M8kZ7YWlmtk+XdYMJWZI2
zY+V5TSoJAkVdXnT7/Drrs7hop51dTZEDGQi2jrE3g3o9XSxOUnnbLJXi7ylqO5zqBY3azNTkZup
g5d7UBlVcbGsS3qZwCsaI/C1a303jGt/awzC1G4sNHXs9ypP8zdlrtVdqJuL28SOXTsTCjhab9Eq
DbQgKtD7lMiq6p4Mk1IfHlG+TK4npwANoNcQ88JCWxYgijWCYkAFhsJh/uOlGPuWdaHHazd27lsZ
tMaGWxBUYl5id+WldNLyJhWe10Tl2CZ4rbiFJfYDqroo+LfrGM/p1DvHYBmWzwHZtBFrvZv8HEZz
ucVwG/tdQ1LmDHLBXy1IjBnJI8wDvzXdqOlvshr5E16IwhaRl6dOFY6GylWUmW7lRJjCtxdToidY
56R9zHtjfa/tot50PUrxNjGr1IzSqu6SCEqQMyO9iDnWfoTBhGPNmoPhqOfRv8SpM/3OKCZw9qk7
dTklLfyuqBoWJ7koVw2sRk6r6KrxcoZt5Bv9EPfO6l47Sb/Ki8Be5Ro5NoiCnZur4ovflt1wAQ7b
1feLUXW4QQ5KNre2KrphBwgu/azpCnSiwI+ASyp1pce6xSyMey6GHOhK5nxPginhBYMAjGpCZRdG
6A9t23M4m9lDBZMA1yF8U9Dz0lZsPZNaTl+ruh6wNAkG3HiW2dG+WHXp7811MO56pEWm/YIl8LUu
tFrbV3ldfcAmbdgvuePvy6XWs3hCiPY9d9r+ZuSDedmr3ntjBlOwG5UhboJpaj5RJdv7YCjqm0bO
gOo979Oydg0fD9WYz4trjkOE8B5bB1oNyu6L/YjYEYFGX+VXD9mxb50HBFlg3lfucU2nGdmajfra
mG627jV/wju9y/LsS53J4oHG+RyEZkGAi5vOE5CUVUefAhVtQEKZb83RYorMxr+0BqHdI1PRxmYz
+DUGhpY7hOVkisd+a1HBp5U/O15waoW1bL+ufpZ9YQTb8sMlZKOd1SZJHmqY2r8fAjFi4bb2X5mp
mvc2jnlfuWFpyWh+dT5YRe43u9JsJ/CwVW3VMRidwo2y3rCP41qkQZQnpnkwltRokTkRc8PDmpYk
tIeAsTaq/LK46WiwkEKXti7Dzoev1Q9Ld+F6nV7taqTp7+ug2x5725YzDAah/NAttJ5n3QLBjyrf
b5Y3CSw5MD9KF/ea21dfxBrINqbgo0JZNBqeBwuK4vtK5pUI+wUETdSLZGCkuxb1HBXGvN3vWari
TQMiz4z8xk8f8jI35G7FwDiNyHfGTwbBpMagNRmvUs1uvjqqF80eXlT6Ic/Xxo9S0IrBVQc6+CpI
++Vo1pYxhRl4JRPzxmB2wybAUj30nWKZdw6+90dKSeQyhiQt301kRits4Im5+Gi3YHp6eyw/ZzP6
lHj15LK8pIod8oLk3kFawVkse9fxEqpIGpV6U5qDW8Cgms1b4aNAHsnKlA/4AToKRbMMCZ9UkBPt
By4pOASa7OcdNVMlY6Pzsg+8iEq/WBlVXw1uXhMTUwQNQuzA1Xt7SZYprrmoIByGZbCjfkn8cC6y
adx3VEdZ6PSF3+/mwsG7pIN0Erbl1M07T1prH8ppLhBzTvzUDH2A2u5uIToipy0H30YaKDNGoE9F
x2ugiL6hHwiAgJCV049TV5RmWCjgMdE6E2Ajfa39dpfWFqjjrEBMrc5Kw44CzXW+p3bhf+g5BZJ3
41iMDxNb6MZetRURZIcZaJRYhbgquwXzHFvk85UuvJZnKi33Q9mNso8RACnpV7tatRxMAWo29hYv
Ue+6CtGZd7JYAJVricHJCwi+uwoao7mbjA7L9CLvuq9SM4Gh0wdAOkCAnBtCiRcE7BrI0RAokgGX
9cRY6siqi04yzxfe0S6tJNtJ4nOcmmuaRcoMwMR7+K3djb4BglebHXph3TZBc2u43Ye6yvVbl7B6
tLAja2JJt/QKfL1do3NPr+WyXUy9JN7Y/Z2brO2bnLedATs+DVWoZe2CvUSFylYEaIz3XZlpcm37
GMGEuvT0g76QdkTZtBi8aMNk3bRNy2PJqi6TMcaplRuCtZO3fVdaak+ebQ4Y2gvnkeO7e08Pd7Uv
DGKPCLk10w/gRoXYq4RW6bWtgs4O3aCQaRxUCe+z8L21jYU+DD8Zvrt8UZv9bvNbBRKQq7WaOG4B
xr71lce03HHwvI8B47f+oSg83E+9ZdZ+esnC/zYL/t4jFWr0cbPi987YtMqz91mBfuZ+SvAPOiyN
sRabmYl6RA5PL/a9ClonQvdQOhdwxziO0rHXvR2Od43YCXL7b8LRy9tc2dNPQwNWsl9BZiyRlWsg
EjwJs75P5+5emVX7APGiwO66gW8PBd4s97XJcce9Sy13ZzjZ0uzMui3yuDA6ar6gtzUr1FHfAvna
zfO1raf5sqMPkRgXFj6/VKBVLw4YNCyESGYVfTgiXWGHXduhqW2s5bXmWorJjlV7D8NaBHcFWlvf
2mnt3dhgDNXsJbSEj7htAZqqO2QkMr2foEIi/r4LcC/Yd9ZIO6PUUtCiVbFgg6rWOtEiDAIsGTO6
rd9DzyzMaM3B2ZpDv9gRNo7WEE0gBrPI7SwEtSpHWA7iR513Z5mNfQVGpyhuBPiYMu7JAlH2tLV1
jmunTwAEuEUHOhfe/xWUEI42rJ4IhV1n9GA9Mka50Zr0UPXznrjuTP7YwPTog/c6AqJ3UgbaJ6ca
nD7stMGYQQXZZhFqhtv9VKghfdEHv7KAxLrT29wxuLnzILWrXunIrFfBot0bpalfG1ZtTLE1qyWJ
UJpZj65Yyw/mYiJxMSgLPGwgu9WMGUmmP8tRGB9XpZffNT33g50lsO0LpS/any4tVStsKQirUHil
voTAe3EhyqrReswB6VREs3zJwyZRfRrh+todwZgu9Q7/EN+KG4fKJJqUxQa3WmNL8ipCcTzUeTJD
q6/ooI2LWd41o9F+0Bah0sirNq3KtDW073VaAcapxsS9GBJv+F4Xrvd14ZBh/w+KOalNC6CPlHCM
hDdiEV2IZpULQZHOFx1Reu2P2Sja+mJihPYTEknF5k3kaF6IPMApwlkCCRABiOsHrZ6WHQ4I/I5V
z5su8uoUJEAwNS381tpCh93oWptkpxL5dQDlgPHZlJZgvop5XC+hvyBfQou0fjtmlnHna4uJGvI6
Om/0pZdeRDdT+9jooO7CQU7VQ51MuCu3elC3B0EldOvIQbeirmo4BBPpAROaCnyfLqp+UDe2MpUV
qaHM7hzZTjLEbKETYYl84CWT0uKhUWvmxTnSHl+LzB+PwilKemMrbb3Qg4zqvG/GCZ+DOemcMkwR
cv3mD1Z9MwPk1cJ5ZpAYDWbaa9HgkZ4Xy6LhGIYxoHGBeK0WFY4527HtD4V5cLET+956qHzsFDyJ
byVO8kHE8Zsc67F1y5s+sYkB2bDKIdLhCX6b6T98XLJa+d8qNx9+tk0j88hIEGUEzArAJloqlMZC
j92ZIz6UO5/FGHhfTelV/UWWTJSi4OeddWdX5XA1FP7io6/LyQmWah2+Q4lAp8GTQQZdC3TZe2/x
NaBeY+e04YQjwEczzQsNlHBR3FYKJ9PQHotu5Fnrxkea7NYPhRBIt+9NL3V2XrZAC6chHpyTMHnW
dt0KQ+RfjE1hjDnnqY51qdGi1zlfLvNsyg56ksrPdEGNd7YQ1fupxq4knGyvx1AoT9fNe2S+SCrZ
3Xt2MUa+lzg3gqkpU8PGWc4Aj351JX7vuP712WCNc2Ayozy1ym3rcVxzd7QuaSWkUTo6CkPTmRM+
kSW5vGOkzl4kPobhpd0feglIvuqMdF+uSxDpc2HcMKbwoyHrrJ0zGCsZnZwuCzsXh1RHUdTXKXjD
tRfzvqc/8Fej898f5v9IH9v3f33Q4b/+kz8/0JISeZrJkz/+17v8QbRD+1P+5/Zj/+fbnv7Qf113
j80HKR4f5bv77vQ7n/wgv//v9eN7ef/kDzt2qFxu1KNYbh8HVclfi/BJt+/8f/3ivz3++i0fl+7x
X3/c/yBExPkgRf4gGeb89bU3P/71B9xEAGh0VRlY0w8HSEPb6t9/X/Dvb766r/lFx7Yq+RBnf8Pj
/SD/9Yfv/4lBOe0qHd4bjJZNXmJ6/PsrwLZo0mzwFPRlNq38phUy+9cfpvnn9j/oGjKmQFV7a4AM
rfr7S7zNULQxW+QDI1jxx//+pE8e4n8/1H9rVP2+RU9n+Ncfxi+o8G+7kr4nAWwje5MLs9zpfM90
aPprHTpZZtn/9JbpSwAZJeJ9vlpT+2eyABSbPJGHYq0xcyvHveP8TJflqHLtrmzlTZ0XF2Y/f5tK
KxZpeqfcJY9lUH3o/OWRNPRdgdvk4vJOWZjx0nXZGVN7jSy7yeHaI1WidnnuW1fmun7PGoBsuai/
TGvHYq37Hp2oMJ1AaWr2rRGMFdZnGUW9F+ZeEhlAGfYJoo27hZCyF251YdXNm64QH2XrX82NlV0Y
jfgSJMMcB0P/SfOMRzL6A8IiaL+kIQ0hb9e21BHK149mECnvXs4/p3n61DrY20z57SiDkZOiuqZJ
+ENoPtftJbGTGkmsZswhYCnEdq6FNb0OODQPCrtoIODr1VhCq2l6BcWkvKM+fq8r44Fewzc9M+PA
vHW1JRTNO0tA9bbv7Sx/bJ1kIcPsvLcGWLaohhwW2nULZcdz92j03KeWf4suyrEJPFotiqaRsYJh
Gp2dPRl6CJUinpo8DUUyvZ1dPWrdT9pKXSzKA6ktoDwrEo3HN2vwTopdP31yA+i+gRNZIPcm6153
PuaacQmZ9g0AHCq/Ikq9+k1nXPVlH4l52lE1/RhoyrNB917dfarGgtDUfLFTJ1Z6cjAdaEB2vzeT
jvKiiduAQpOD6k5hJ4w0tx0hPHC3DqmKRmYJLg97yxcfOmhTvA3A8zvrAooTm06m0dj774EZNLHd
jH83xf9RPPvY1vxzGqKehLbDY7u99cPpN/3/i2MPrWrkFhXTvG1+D0K/yHT/97D17r66p9B/Erd+
/chfcYph3p/MJ7YBKXxgGvhEo7/iVBD8iWYAhF2IK2YAYo/W7t9xyvsTwRDavbAxABRhkPHfcUr/
EykPxm4bnMsFp+HztX8QqE5mGBzSACIhpjL8R7yAX/m041va6+g2YzccbMWW9p08jdaUmWqVJMWZ
BvpLS3EH8FQFB4jCwMlSTW8jSuwUw0Fayr7wmvwOBoC+W8x5OTMtOZkM/book5k/Rw6g3GcSpRnp
7RyU6YBvDwyOQZPLgV5gt/M0b9gTlsxbbVX922oU3V2l7PLTb8fW34fBk+DPI/19BvzX+hB9AQ9z
kOBb/fSmrjDtzG7ShwMWI/MHGoQDPV6j2Hv0Fj6hF1gcKKaKh7E0i0uP7PjY6xQspknlfeaTbEOJ
306hvz8JWkLcBwaBp3OWHva+0kweL9PioQzl2skbDBOXqMuwqIGqt9KUc7vsCBdQXFE21O+aJMtu
8YFWhJIlG6HeJ/IjmrJNnBWyi3U5tZ8Xp/QuxqkNzgw7ti1w8nFhSqMW43GCMyA6uXEYa1RlMa/y
ECxiqwFHmAbSlzKCUupdtl65nBlEvbAnmVKCbsNDlqGHebInEbsLZpmyoAIKsG9MVFjTxHZBF0jj
zLP4JSV9enEoaZKqWGQZYNye7oqFznKgK8Gu0JMZcWLZFG9aXR8l8+a2vsOmrNm5tNCKEAYUKgGz
WP0PlSUhV9Sr1VyD5h/XsA5qKRgvuOmXtekFRXZiBLQvxwoxBkval25Ryj3p2GrtdGrOhkIvTyhr
inKFxGJ5oj5zYc/voYf8gEvHDbQgfAP76XU1VT6mKNwNhxKqZWhp4CztQsujZMX38/X9fDKDYzuz
FOB/HQYjXf3Tke+gjUGmyI4OQT5qV5A4HD00GhgmyeB715nrwP1pxnMusi9cIJNKl+cGqsIljj+9
wGyRuZP5hTyQS5URyDgVex5kHJvRz/71C9zu1ZM98ouRvkVistoAnPrTpRqRr2z3URyWWZ/wG3aC
2EAi8cwTe2kVUOkb0s8jfT4Fq3Zki2pu/P4A4sz8GCSOf5FMXOaZp3VaNf5K/XmJIYAzwIThtj3O
3+bJwpjoOfV6f/AHH5qrJbTyB1QzBAcyS4zfnGXsfiTlIu144s6LCFF6KH1r62tFuKAqTpKrUsgJ
duWoFNTWTIH5+v0+RT3yETnzfkEK2bsbNfbpR4Sn2hMDjeagtL7bYTtEnjsN9vcibZ0L+iBQH7PZ
jS1XS+N6JJHafO0vSt+cYlcpA2PK2b5EwYbJfJv6Z0rb03AIbxyeEHB+wLCW450qexj1JCDCIXuq
2aseFWK4bcfurT/xqsvV1M6cmqeYMug0lD8kJLB3QDI7p2zEQEmjFhD0D1Ob7zyjc6LRUp/ssf4s
ygVFfrVZQhrYJJtiL1bjOAvn5vXHcfqm/foEFG3OVtERjk+ehuvkud73bnOA9lrvhmCpD2VGN58Y
aBxeX+qFe8shwztGjQrq5xQbM8CD6fC7qQ85BlkwBLQwM6kOwMAezb73ztzb03MYptIvBD63FYIU
qtFPt1nLrMcrzKU6GF5RQ60FZBpKZdCpb/26fy9pDF3oA+ihXWF25+SyX1qcVhJPFIoD+N6TxX2c
DJWki3iwbLryXPdixoU3mpeMxNwdVilD1JrKuJ/cNdDPhJrTiM2Fexyr1NrsLfMZ8zRdEnvUjb46
rL3vvDPcrNwjHTFed2mA3FCbL5/zwhRnttGzRXHZBBIJpXZrB+mn4LHGGH304FbzUEzGeDGyqfcr
24o3p3lMyoGCO52dZff6hnp2l1mUTgR4JAhwYL22vf1bsKPdFRhlppuHWRb+WyH8/EI4yrxYHA/M
RO0bh6Jqyoep0ep/xomDxAgxmm1MGAMjwsHxdOWpL4K1G3zzUM5ZGta8wW8dKcwzVq2nh8aG2KWN
w68H/o6CCiXJ79dn1uOyzH5mHfwUAivHh7HTrLk/cxdP8f/bxYBf5i+qH9LWU0Y/6t/F7BqFddCG
BOKQX+CM3Bhd7KW0sCPbGfRLVS3zBY7x3RtPacZxMCvFHFLqh1qX1ZXHgPAcK+FZXALZiuI7xwPg
vY3i+PTatUUz6gbU5UHU/UB4bOn/ziIGHd2/eX0XPbvLW+5LsOfsR9XrWaNVLK5y5ZqZB0bE7bEy
9eyNVSzj/vVVngU/F/AsuKFt38BjOEWK5jVVX5+zitX/L87Oa7duJNq2X0SAObyS3EmyZEWnF8KW
3MyhGIpFfv0Z9LnAtbYMb/j0Q6PRjTY3yWKFteYck8D7IciJOM3z9NBPpn0cpXdJ7f7urqjrE7JC
6i1/6WQ1vX1+7HdEvq4kO4KAKI+uIbx46dZL8cXvvkCuAmaFvRp6PCCLZ6eHQjbphNSsAmrSqtd2
NdwPYtgKPYg18it3SMmkT02ysRPDuWTa2P7s3zdulA232jNnPvRaOhaFszv0ejnPrqoOziATEU6j
ZxY0FdNNG2HNp7JO6V9k1oC2HxXQiFqpqy/Jt/70E35NfEzZWL22x/PbBDTaw8qkY1SHkp3IvT/S
te6SsY563xchxlHzgv7y3SzLLYNu4m5hajOgtpf+2/XyzvU1mv/0v3M57xMTYQmyFvfRL41qXxVl
cFR9Nh7/PnLffYm/Loplj8qu/h5PaHv9uljaWAFXGZxYtzrpsKJNiK+sVhMXnug5tBO73HaL//9q
Z9txYt/5Ge1QHUQStCJS62C8ojvC6a913SdsSrVxNWRq+coGGD7G7E7dRnPJygt3/f57pWgNT5zp
h39Agfj2UUtkZxpbBiqsJNagoAoiZ3FpqBpDttPKi+7ndwNp+4yY72CpYmezz69m6Qv2o24+JPnk
7Ruv9HAhGX789zf57nQA8RGDOqUgKMBUSs6NII1ZlJBzNHkYSa2WUUYlbQ+oQP4AV6Sh6gO6QQnC
KbpjNTV+HqPDyr6Xa5Nc24OtPZsGLpmwtVZPseaVF0Mq389ZHGZZVsHFY1VGEfv2mRPQ3WfwEeuD
iUQNqdvq72VBiffvT+HdR8RZFjQcG1/IWmyQzlZVW/iAwDquMvrwDqaWRNpiNRfMIx75Xb37ydAm
48I1392Zx4yPmQpBMa5XIOlv70zRApsbwLwHn538lzxxmtsBxe//5So2+dxcYKtYnj2/Eltrq5nL
dEi6KTg5XpLsCSZyL+x93j8/PAIcMQGIOjQc3/mQR4zkSujTAY3QHGlWJTjJLeZt7zDls7sYP66i
rC/s5v/wAJFhb/MeEz2MgLPtABi0FhcJVaPRoHoDGWyJEaKu8d+Hxh+uwqkZ7A0NCeYP72zRpONM
dKmmjYeOPG6kNrrX7ROj8B7+fpl3MyoTHI00umUsmlu84dvRMMt0zPpWNuwFfC1eCnuKRAD2pW4x
bv/9Uu/vCMs4HlnuhVhbDtxvL+WrSVVm4onDMjgDSX6Ou3Nb7eX/cBG61RTTDOx75/lUsl8rP21w
yM3S8sFcZ8mHIMWu8u9XYXrY+FZU8INzW/XsECi9arM41EERHKGkDAfFefPCQeb9u8FFhM0J9AhC
eb6itw8sKxwp5oECwKbNuqaoXkYwPuXtJHtxYRi8fzdYzjkb0oZwqACcl9YMzVqy1G/aQ270y3XV
l+pp0Vb9wvZ2m1rebJO2zgXHso1DyOM7X1qyxCEcd/RAM6eqPsJ50l7KqU6uEiOdH5CwLhemh21E
vb0enwVzK7lzULQ4VLx9gN4GUTOB5/MNyfoAidx7cNoEjIfbGsMV0rbgqvawps+IPC5sj96/uzeX
fncqMxenWYpqPmDUy3YEtfUxmnJjl4FaujBTvH+qhKxudgqTeBl2B2cTOhkjjVNj4WR77bYfzKE2
vqFBUijqkP7NQSr/0Vj0q5sFLwQDGAQWPH/bYPpt66fNrbmIasS05K7uldsbwKIgkno7K8VAXOQ6
CE2nznd//+Z+TUVv3iZlGqCmv1yG+JrOJ3uR9Mlm+emPVi4QoA1zXX2pygbZUCmx1BUpOqM1Lxs/
1F3mtaMarVLt6cSoJ3BtaHtUkK4PjuYgamtWCJW7JPfblO62Vtd3i9AWf29XbT9gT5DO9yZb0OX/
/R7e73q2AiGWTdIPfJvCyNmIbC2pFY4qxHHUnP7Rhv6T7ayqdCQTbm1eOT7OmLAMMhoAKK2GYp+N
Un1yCgkfgjgQ/O3txJ97Na4FikxRX0ayvg8R0inXYHB3NpYBZpCzXa/S5g7EZWCdIC7QrjOLanlK
+rT96U5W+ooXj71C1hAdHGIj6aA4TyVaRqG6pUD8XMy4GPxWM3bwEpJ7O0vzLEzsQa/xRzhELP39
gVq/guXejIotjINWaMCiwhHsfKMGcq7RzcZsDibr6Cad7/16Z5vl+CrgMIFnRJtZIn9vbWe3CbK/
iDxVP22iz3/UaI2Rb9EWtneNPtvwdJoCc40tipSCK/MXeA6UbbcUVWQe1svgjTu9ykzuyLWxsaSz
U5WR407JdWexocVfa+cGcgBDQKv0y/ZUKqfclZNhp2FXa96nYkKQip3mM8g3b4GmWsl9PfjaPkfl
UYfIyyl2ODnJPiA7dQ1NqLStp9Lv1ip02hUSW5qYiMTgpG5w7cI1J0aE1ySh66zwNRaoO3jzW7bP
0dKZ+R1PfnqYbGseMHOszQvaw/kUSKpS0Rr0Q3GtNsXUPcgWXZH2Mc9ksbMpvms50U/g75z0zjbq
HHEkhnvrelx64qPKskx3huzqL/NCbT/sJeTxcJUSkVRbtNltZUACCLltq96DQksOkrBXaJiZoeDD
NJh6SHHUQQXGrreaxYetQNrHhWUs2RGfS9bd9NIm7pZZpczZlQj/+9T1OqhS6PcYB2TaOdnOHgQ6
07QffTua7bT6OqGFuBb+TBkORblYj+nq9SALfR8O6ozRZR+Yq/2EU3pwQvKby0+wpLTvGmaUnwQJ
UQ42OLOflmQc08NaoUXd9XRK59BLm02VgZYTzxk6/Z2Zjz4QJs+rqr3lZu4XLVFL/Z8nG4tQXTNH
mnrYHELRJnwU32GqrTpy0knzX1zExl8qBaF5P3lVLQ6j8iv9g7tI3zsxkQdjtFDBGKMaNSG9pkKW
Bt97HvjHLJ/a/jUh+HeJhDVq9iFVDfLOfnYrBOtqHD/29WDIfVmX5s1aWosdloW1aXIM0adHfc3q
5INEySnjNu/QAhsYLVSY0xX3oeRNyxBCZs+dULmL9agXTj5BcLeMez11jRHfS50jLIUh9cVcSh2E
cIDW3Z4S/RFjUUYGlTnkGuO/lo8pqwep9LBikzCZxnHeu2WV95HZ5dvDzdlCQZQMGjv0mrR/TZNA
+9bprfaaVY0HdzV55uQYNrbyiwitrLVzcWBg2p6z9X6CtB+Ewil89C0EhX5o+rXZuxDD5xhB92Qh
P3TEs9HPa8NDdwaUy0vuPkyQ9IFpBUZywA+M2FrT5wDaReZzsGYnsngh8vjysS8NhDqDsXQfVqsI
yt3cZsWyYyOZNCAFEx8uVz4Na2TolTrhzkrccNTThYCZaUk1evntuoapgMw/FFbxxEgr7spUa4eI
5Q0lfCdbClEtR8vvZV+g6LEGRhUcJcP4ptrZC8K+NZY7wC6OES0I411sL3PO1JQ62XWb+HLZp3mV
pbFd9jqCZsPPMPasKVl5A4aTbh9kpfMMUGu0Yr0ztC/kRnco0s12ijy9t092Wk8imp0Wm0LS1g7z
FesnlSl4yQfPTzxQy/q2AArXXD6Oyizyg8ZxUsWG7pVHIZqyeazcde5jYeZwzhY5psGOjIHAPUi3
d/udUdeLuytaRHSP7lzXflgSw7bGpFILDc9RbzxDP2Mx1mars0BA1cEOI4Qp94EsmzlckccM8eBR
PeTpqhWg+TCt1F1TJW8YvqYXl5Y+dyEl4MS54ntd5mtFg/yz2Wrjy2ba9cIhc7wfXl6CAsb0sz5W
eo1xKChk/9lebWcOUSqXU2gopTTAvVb9U4ejaPJJpPgkAt6mFlXOOsYl3LmaTrvTv+TchRdCPKzq
DTZJlW9aAD/sykCAgRR5AZcG3tD6tOQ5NhGTodfEEqH/GqNeRptVZJPexT3fyRQiUtG/VIB8rNvc
UGUaawvM4DjzpOvtWPdNI1bTwA9NjKzD2tFY1d3GIjVhcrb57YiZxY0xaRQjROgNcSCpWl3PfsPW
rIF9jOoQUrJ7o3KDmJswLUb4j2vmcgN+Lqxjn2YJkXuqrDFDzA1R32PCRBxZ3Uzx3asHEput0TKv
gk43Hlxj8V7WKrDwyxTmWAKML51yPw8ZUQxzY3jDc+3W1vJk1a5cdj65niPrwOD/V1tB+omZ3dIj
ckzQzONfkA8D9Re2bnCbMjq8iSXjAvaRFVHaMj7Yg98jE6yzlDg7xdRCKrbPglumijmuzkfzPzsV
sHisNChPbC+8YtfpXWXswUgPYPoCiRcNTFBt70pF0z0KXKiUwPnKaTd0cDqv7TFhpVQqIVtYrJn9
o3OKRkKeZKa700dd/0xDpPH2QQXHP1Jli0+sRShTHKHNNdO+Y5WX8SQHS7+xfHTlQPe1yf6QNVa9
HkFm6OaFM5Rpvj3UEPWB1IKCOhpXGIjoLt7uvqfFG/G9rfaJ5I7phtmt9mjl9Rm2OWEbSVQKKrIh
ba4x4LPpRcXOo51OGx3paRgpZ8S26thrYF9k35ajujCwhvn+zdLlaRDnFigpaBmV9wNhptvs6yJQ
HwG6dTXktoBV7O87uLOT5//eztbtgVlH4tk5cCdQBYI8Mk5Po5NMB8ft1ZU2ztaF2sPZcezXVdDM
sfVGcwe86azQ5jSQam3RuSe9Yotgz3MbwfTOTn4wX2qk/+FSnMcc2tecpF3UBW/fj9TU7Kk8dQmA
pO2x+bwoVA50vq4cmw3935/eHy9G9TSgQrnZxM/OflJIA+NX7Z44PZuoV2fjgCOFyQInxYVj5h8v
xV2hvsFb4Jx3jciZtOXSju7JN1XPfgt+b+UQa870cgmXsf3q3/b029si5ojyO8Ockve5gq4TVm+u
wrNPWK7K5xV76NHITaS9qZZme+1ymtRZoeB/L0gcIq15FEZgg96+M5bB0tOot5xUtXxh87Qby+FZ
o5E7jAXCZc5kwYLZ8+/v7s8XhTvCroOzxHnNZe4Dv0KW55wS3c+uxTrIHbHtwQ4np7ubUo29ba7r
8xHT0CVN0x8+OogZyJkChyIZMXlv7zcgDAQMXuec5pJx4o5Df6gcb71wg+9HzFa9JC4GVAdlGH+b
yX6rE0ipAdtq5Hpqkm234wn961aNwYkVXPq+39+QxUyI1n77BmjFbj/lt0sR5dCUJP4pRI0cmmwM
+nt/lJ///sL+cD8EYVOLhX25yXDP7mdZ86ozB6ToY9k1t1kXmFQxu+DjADHmghTyvBHOiLSg9yL1
owex1ZjPRmSi22W3dP50kjjurxKsZVcQTO1vfTtqV2rQFG6h1ItMT7Y7P0iDY2UH01NQl9NpVC6h
r2PtXJgA3o9Xnq2PhBdJh0kF96xUjB92lcaS9KfaLXGrWprxpXE17LhbTkK1eusVzevquip9558H
Eh0p6vy4KvgB2CTP3q7RpNa4dPLExhKc5CImMByAmv1V7w5/f8fvBxKaXS7yq7u4GUneXqprWrIn
/Mk+6cpk349EIWabfWkufYfaAOJCbdphKqULTxPo7AMcgjEpO8G3H1QIY9IUyoPratjRC4hNlLnM
EwV7P2JzYr64vUx2QYLpz16n9koPpjKajT49cHCH6KwyLc6cOX9WM6kO7rJke8caksPaGV3YuDlR
Z4S77Axda9J/fy8b/wZpO2VddBtnd0ExOs90K7dPQ+/qz50xcRQdiyDDW19dmky2Af/bmrAVHTcB
E3MzzV+4cWcfn2EJ03CUFMgw3TZy/NR4FHgSw4ou9wFWPy7JrJrnC+nrZ8OBmjiKFPrpNNShrUHI
ezscVN1yMNOC4sja5+0muuGRE2Di/KdBt13ll0OA6YueK+yIt1fxnEyp0vRgpzezgeaZU9URcYjZ
XLjOefmRWQXprI0nC3k8s/55KOoswFcHWJJPGUL9/ID5Vx+itbfM8SoxZfZd5pP2bcGxR2wPnM+P
FmccI7IJhmtJlZZTES0UJymwsjz/R4couRTPdPa8tx+4cRHpF1LM5nB79pZJHSqKldLByZ6Id8HC
a0XNYjfHf3rev67i05uk8IOSGEXT2+fd1VQp/W35A6OXAqdIrNipp0saw/f3Ap6P+ZI5HAknPcq3
VylU50MVmaxTL/1vKAjo8MJ9RAjy95t5vyqx9dNBrnvcCd3ks49w7QNDumtqndpi0J84v5A43jn5
UUytufv7pf50RzSPt5hvNuw0i97eka1ViuInRxr0AZiZCmPZI1Yy479f5U83RMwRE4sO9dP/NXf+
tpb3nfRzQA3mqTZq57YwEnXnLNirES1NFyQe27P5bVJhIKDpYt+MaI92Bpd7e0NjbuKgBvODQmfO
/Lj34QnYylJH285G2BQJHGtr6nChjUMz/vt9YlBhrKOfZxd2vndHpzOaWcvJJx8D8aGRlYh9R1+u
3Mm5tN/7wyNlv+JvR8bNkHi+odbLwcboYnOfK+U0y+gT7Pg25c6y/X+OVuxbf/Y+/mGMsKXFRMmU
xpX07af89vY8Yc792qXmCQl6cTRkn0adlv4fxgjBcQAg+bo20dXZvFwlwrYwgVuntJmqPTeXRErq
MjbhSF/4vv5wQ1wK+zObDyQG5+014kB8b2K7dlrMhvKl55Po0SaXuIp/eEMbf5WjKbfEUe7ssdl1
2vVBUzHo8TjcUo1aIbV00wNz+aV+4dlKug16LsU3zAmVOfZ8MDRZoPKhHM3T5M7FfU7BuCSTzZmt
k3LrFH5Ur57zFt7VBd3EH69rbEcBpAZAMrcH/dvI0Ku1pDPUm6emy772VMc3ttEhUODeoTuGuvSf
/nkiIYLK3HYLiB2JRnx7QeUAOPGSwmQxCWhkBTltKrTsu26+lNr+h7fHaNzOUtu4t8+188TWVENR
5dbJzCbjHuoTyIrWmz5SFfxHeRZgNrr0+PE3TTnpWr/Yer89RW9OfFQprJDmnCpExetwMwSrdmFi
fPeutqsg9OXb4joosN4+Or/XxLhUDPqsMQmB8xbR3Y2eBkLebshoJBK4djiNZ9XXv7+ycxfCRo43
UG9u+F6uy2f19sKGWXl1I7P2NErpyZBEwuzJdxr5rNnk4+xKZ/Apt0qjOI7kabtxrbeEOviZTClc
ksVR7/7+g959/RQgNmIxg9Zm6J4fLFsmOR23bXOSolqjVjT506ysS9TM7XG+WYe4CqIVrKCoROhh
bq/jt5eqqcRx02VuT5W1Jd5Q2jwuqk325BI+V4XS9/98UywDeFLdX8bTc+2dD3Fudey1Po1jhkOy
AxwEL/Of+fFINNnIoUiwKQOce+D//othTbxbqzc0NQMev6pOTfL8ROy7tVEkoOiPYnSsTwPRoUGY
6fr0c5Kl+EkxfW2RLrlYGumUDGNYkyBA1DENgbshnTXIUIbzPOMG/c9RrlFHeqGAjTT5rJIdS5U3
HDJLc+KugZVDg9smFzZwJH2gLjMmsCmrbt0MS7s0cZk3w0MgaVRFYq6yBjiOvlAKF013ZbUuLrGO
rIopJHYLnArMo426oqBcgtQqqcEHaVbrh9Rt22TXr8JMIKOp5bvyQGJH+aARfts2ExFk/Vz1NCrp
Pn7vRrICr71kJdo+MGxJsAycxB7UVmK8OoU3lbthyrpPaYW1JSoKWvyhTCrrSzvOB5nni05ApDX6
+7zyVRPP8+I8dAgwqwhj1Ug8Zak76BEMrYpFXde7uSBb70Gh8kCL6fsQ7aalgjdnTikNDLI+5COm
Wj/b67knwLE7em1FC5LD02pTsTgsWZ89NBOShZiNXnarXDIudxVcLMGf0VgvdQlZp5QwvZwJO0xa
DiCZkyrB2AhefonWkkS51cAtHGZ5V8KggHtKi3oS1o3wNGJpDLR9ItSLvnscBgBamCEL9XnNwCc4
mWZ7O60oTATQ6ULsSme73Wub2ut9lrTKD/nGJlIkCTobaS82bR5TcUFeQfOR2vi6rFUSjrJcjlpm
zJIMbDuIoEtWBD1q6sYqVjKri4kfHfts8XuOS473NUg9SXMal4+6KoNa9vRw0RLEbC2qDxpIw2zf
dYn3qDzNfLY6QNVxOYzT52B2lmLnj7NJ7kVR/UxGlA7xkDvpt9QmYZnmfjEPPKPEZYBKT9scDwB1
ImKs6XMkzJhFmM2jd8LGZmg81qz8lMrVeDWrmRMeIjXf3iH1kB85qYyMSZchHXVjwe4TU3D72sJg
z+JCzwteAie9I7ED/otjrdM1cEvZxWAmV0JZN0IMvNbAnndSJ3AmnCuDMAK39ysF2EfBWkgDLaUs
AaqIUQWLqYqgsZs/OEarfNfTdR74n0bBkwRpZtDC68TVmKzuGi5OV18rq2/NqDUs/7u/DuJ+DOjE
tLLKZ4oZqnQoeOBT3g2wcuq4sZrss54G6wfDbOh9ZFo63i9uJj6jJ0DFOFc5Yo10mhS/qFF2F5IZ
u/z0ijXIrpeuHWx652l5oikGv5FzlktbTVoKMkw9p1+zXHde2iD1aTqaOsCxNqvreBhpztFFzqCK
1642oMpjxfqiBcFK4EkiXpsh7+9zs5DPNev4TFhoQaBJW443SmB7DoNcKBGlufI+B3jCXaheCI6I
su3rnvj1rPjplWlqH1pbr83rLlnXz6T0arD4YOqVUasalBDpGPgvNQGm9c5dO//kkrdSHFelry+g
FWkm60K1ZWhRnrlbVle9zo1Fqx9VkXiZypEqHqxXstuNXNy2DcylnW31+seF1OxsR1N0fXSgfWkc
9WknQRfpjSoU6dq8DngbsshztLI7OHNK37mBe1FFnUvZEWEYyZR6P2dOqA3ok05eRb5P1KZub8X2
uPF602QZZehKaJLhaA8bem/KGzNcysGj3Yfdk4zgcvE/mozonvnTGfqIBsq4Ik2xl49A49qjBVey
2izqlRMrPLL3NHeh9eSIE5z9qnE/16mX+y9mq7MW0J6jnLDYfm2Frl4xUjZCC+T8dBL1bpVQ+YKZ
qPq41EphHFvX5i7WVWSvqYXBOrThb/WR4bDniKjWiy7y6wxDtWk15iezE/zhyej4904AbSsCXJf2
oa8nfN9Z1qx7tC8b812o7LsYcv2FrPqOtJsgT2+CVHfIitW07d1o87Lp2OzBisWaBipqh0EkNGGL
Jtl1KDjNT2lXDsxe9up+FjMChSNtGaGHgS7dz6QNzqwu1JDoP69+818/VAlwS5a0DJVQ7+T7BcLq
CjOmbr762LeuRQ0VJZ5ah82ATb4KUVyNCy9RM2B6Hfu2b18q08sZepAkvrZzU6WROw1ICgsjGJ2D
V1eGE6LuWG8Ld/G+L5DL8oNUhr2rKnIEY+msdCYz2t4QNwtt+N4jOYFIOTjkIJeO9q3AOghiNnXc
o5siFouWuSh+jrrGR0i3IAVTopfCO6LMSX+qKRdf4KA2TpihpKOJB0QB2FvR0goty6rXokVv5FcU
BdzEiGAtjSlcEo2TC1OT19JTDgtHJofuqRKZax6pt1pabHckHMfDwg+MTG2uKqgqfe8dNCWx+qIJ
WRHe+bb4SN2sAnEbkOkIQWeR+qnvFQqnqJV2aZ44/YxB5HrCt6J2MSb9yZ2NXB6Hci3LuITk+KoM
1Lxh3mS8WD21JCdxIt4+F3UxWAe9kuAOimUDw2j+QMsZxU/ykDvIFxY1ej/JZlU/E4eY0nAQDnTS
pvIGIKk0hROiLBdLRFRWcj+cUBZ+pqhh3pudp77wI5YvGCeWByhY5X8ICoKfoNUYaCON+msJxjUJ
tRaY5+SqmRmzyr5qCCb+M2Z/nal+bD3lOc81L9ZUkfyck6F8LlvLuUe96N+vk0rZ3RStPl5VnT0f
vQniJqhT0kOB78C2iEl3BBOWZ2R8xyguEduNWq/7IdUR65topiW/ycuhf2SWgvfYSpcQs7yjUbsj
XXMkxl5O6+tIPW04oJeWLc7/vgnCegAnG4MWFclhcgsbccWcddPeEEHjHuylNG/5hJM5pr9QFDua
vstrIBs3O4AgtTU4pvX8rI8pSeGjv0ojKmyvuxNOlX8rkpRfWRlWglDPFGUPVwzWOHbhOXfDhcX/
kxYgA4x9ReHNnUpiF8iuqudo7JHw7JlcSLwc6vlDY1vTSz8iBuQ2loBU6HoLxiQMAOStFSiVhXnt
JzrrPDj0eTZXK0rmZijYB25fC408tooNZWLyf8EHDqFfDem9EA7sJnOs3DufsZ+FZQ84AGhfyVZT
l2jMYraEudyD4QtkvHgTGZ2Qr1H1bOqbx5HANWxErtNC/tSr/L+JI4N+YusKkVJkQh19ObzoCv5u
Yac55MGCsx9p38thYMP5NNQuDNLEQbQTKt9pb0sonOAMB9u7EY6d8pAKM/diam86PCd/dEWEkdRK
otVQ+S2sCIsC4jSBgZxXr5si2xTJ/AnvY/ZNJ2HuZtWL9ockAPRWY9v6agSVZRylAi0RVy0Soait
DJJOgmWF2uTy2RYAhDXeal7XEBst6MRQGIFsgxMEdfoKftV8StGK97DcOnkFy9S9laxzy85bhX+r
kslAx1gWEN9Qu47s71HqJHui2acaDUgRfFmNqs6v+rLlbVk+K2gsJw2MEnUoY74O1lU3Y2IAmGRn
LdNel3SGx+hR9HXaurKuBAdfGYui6eZnDQrgozWl4Do727TJJzdW2w9nXsgLmwUPv2Q6kNk5wHGU
e+Wmw8dct+RLomdtF/pdMNDfWcfuxh7J+o5sKTw3GoWDWHOakcZFSvTs9cai6NBiFnYhdl1VrD4S
jyA7KiMpPiBdNBH+5aiWo9rTi5fSMbWvNoIqtrzs6xiV39vGeJyAY0XVYl5r1fhVWPNRFAtghp6/
pZ2KybxluGekRjtef9c5696xQR0it19Gbb/gcHoGH4rvfCWEAsCJ6FmTRTV/x5Ry0wfz9LWc+n6X
oa1lE8g/VUPw6LAT+FjohfkViSopzGtK33c/Fa1/ryFQCluR+reQApxdL4dd6bXxWo73FkzwECGq
g1RKFsaOagWKtUJcdbP3SAStGzuq3s+BLSAD881FKME5RGnOB4Q/V6rPd3ozIgRO6lvLw+ncJ2UV
OYhybaThkTHnQZh49kdzEIhAiaD+ZiTmuvNUkz7VWuZxZPPmqybv9Tuo28GdMXkjyGwzv1qC9qrw
RoDrue3dTdo0xVZptSGsruCzb6OH6pIni0JAnItk/RCA+H5YsqaNdfFdy+N8VPP9bLq3BSIwseZH
yfy4+c3pgUJB0b8D4Q2ddPo4r+X3xEQUOktwAhMkM1eLPNETLV2EfuaetMw8Qnb+6Hlr7LbTg57e
oCGNiyL9kXJKLMuTbkwAP8X8VOleLNcK5CTUpGj1niCy7jRY9Oz9oglMwkx9PF2aKLOsEKUGJeW4
cPMv63rtSdhB0oN7rFXpXkPXEHL8iDO17qrsA+jXIB6tvNnRHl3jJMCj2vEKqI1K9gJqvCNSj6qk
kXr7pYbYvTbltWbVw240uldv4Wih0Tz6AG8++cyKz5eAINsUe6PoODe7RrYcnEqRMOACf0rGY5Ot
sc2aRvgmi4Co7oqy+9Fb5c5PpjwK5Gjf5cL5UGfLa17Va7xonty5WLsOwSgeauKgn/QuN6/lNOg/
JrGMJ0Ryfuyu2RiVMyx4RdZ97vlj5MzOvYvVKa413CVF9ZC5lnbdF10DZ9r6Cl3PiTKU2TCD254Q
VnWDuXz4qIs+ePG89rtFMS82yBPYAQplMu+rG1HLg886G1XGuoRTn3+jn9Bfp0LVUe33R1dvH02r
eFiYGRArzqES7gmU0I/FzJ8s8Yl061dyLvejZVx1vo6kc4yDxTjYuf8gsLVXevqs+2uCjA8fhHQ5
xTArBAA+4k4LjvXAf+rQBXThuPjfysz6Gtj2t6yyPltUPU30/sD/3SyFC0BSbogo83lR2PFoDDvQ
7Ew7ffGGLv2ZFvuKqdd0S9avMiFCb/mq1qq5p7GI9L39kmrdcotcWz3aTeZdGyWZF+5gRHy/h9L1
KE2XbNad4dQbHdu4egA6KzvxYLXIkk2vHq9g+R+ZoFEgVKVOCkIKJ7ZQ/k+OdMwvDlnTVp3GbTHu
HTY+od1l+3Hs9m02fivyoIs20ZzDyTH5wE65fbVzN3iViV888uWLEJgN3VlDfkk4gu9VYN1UVvpY
moCPND1Vt4nbOgTHr6VOSouW7fIC8T/b/GulebfKtCMLKaHy2m+NPeT7MatFEQl/vWNZ2xPseGvn
87FnSz8h2iP5UoVO05gnL1MiDnxl/KeCNQfXG+B4Eftsnj8yVn4s7XPfUAcR2lOXVuz8e/t59K2P
qZZ4aKc6pfPjumtbnVRhE3gV6DQYJmNyrwyrta4C+xvjfI2RzVsNESYsT1hXnBPuiXtRFXUZ9hRa
oOqOxpUpBuDQXV4EUeJbiKMEKISkThcZB7U1HYKqTS16MIVQe3NojkUNGZGVxgjYAesj9RadmkME
QpnqWCrZQu1ZaqsTAQw9OQBC0/WTT+72DtRVVjwEuqrqGx16r/ZoVz0usRAprKt/ZVobvMjoPUs7
9VVbDR+zSoyfW6S4PFDVDe4t5cJC2891Yw5PC1nk1EegX54mKhjVDsMQjuIWAP10oD2XosXlX7S4
SL1sfulpnmArGHQGZhU4aKybrgMi1yWV3zzPvIn+B7H0pLopHlBsT3P+wza7RdvzvzORUy5L9py/
am1XlAgzdlkxoBv3YRmj0ZwUCF2SRrpmX5Z9+xN7rEZ8iduYR7Q8BlWU/+HuPJbjxqI0/S6zhwLe
RMzMAi59Jr3bICgaeO/x9PNBquouqdSlqYjZTAeDZDJJJpAw9577n9/Asf8oRp0pr+uwcdgMRdU9
yHkdf7UKJX5UiqQ37KQeyIIeQaeflnA0bpgG0EuMhBW8gqvIigOkMul2Crx/15HVm5O1WofDkQNV
MV9kSqY6RPMUV2OkcM6gVanzLpORV7liXybhBTA0IFSedKXbKDI7fE2iyGPlP2Y7ubV61rd1iQHZ
BFw6OJjIpaMvM/a84Xld89LLRKyzLk0abpuE0t3KYx6fe13XvFCsGMTyZDrXwBk+LvX1s4yQqdqq
I2IHPyKqCdih1MH1hY46kxwg7kBH0eaFvHb4UEC7yzBeERYbv8HERlEyx2LKKtOUopYZP24pdvu+
eBZavLHtRV3vgXkxqyfOo566XddbyA6UeIAhuyj1V6MJcLFuU9NIOTU5NaxVZySK1q0AL5ZmA7AT
1z+zZCr11QNTQvZhzDGc4UauYb1LmZyeFgOTPzfqMqX9UKdGBzjTFGzHZSQsKOX66S3r0kiy05kc
HTvU8+oqWgK8n5OmqHrmr8JiBrea4A5X6fFZmosgcOVBl99zFZjCSQJlrp25zMbczQpdlLax2Jkj
Gp0svWkX4xQCub4mPSnhFyVb6j0BP8HEPGkSpFO3RgpOHQOlMvrFMYB0oAgfa57Us5LOylGKlEnw
xEmkPjObtJK8hiDwFj2EvtzE+SzcDk1s5U4/qhUIu4RpiF0ZsfSo94txawVFXfiylA3XWQD32c4T
qX2WI726r7C4vdUCokVJlqkpzpQurIgfaZeVVRlkSCxEFFybso7H7DcizL83b0wVovQqtJPpq/zc
usXPSCOcK+h26iQQIDsX/WVR9fY3W/l7z4pVETw9vBJWywAsDH/s3mTxPA+h2Ii7WaikYUPprl9b
SfnUQF3wkMhJ3jzpwVauLOUWrl9Gwg9hukqhBb/p6/ytDYlWHPaQQg8N5hp9tB93JCnMkso4g6Lb
RKluD8kEaFgI1XhctMj4zdv+e89KXzmkMKPo98vmz21kEo+lNMV9b1cB520IllzuR6YQb9Y17vxK
0+9+0wJae/o/Nsk4m5xMOHOrsefPfFmp5/piOdvvzBTv4TepVfVXDPOgvxVV1gFD9hLR6nmszgDD
Q4IjscWdgys/dombf96Xv11Y9LPw6Fv5aLhr0nD98UD39TgYxLpoO3lQKzYztRtCg/51Fi1MG+za
yYuDDE0jbT0Df+kKSk2slbMmLRzhdthYRZodyTj5HRfxb63edSvkRtJWg+uPFcePWxnNrCY/KFh2
Qa1LZ4Nl37bWidjRoROx3Ap7Xwm0+DdcgF9cqSgRIezijo1vzs/GFxC7NISbxrJrY4tGGTMazSMM
P6COLL+5KX5xrlYeFhFqMEVW7tKP748gsqZRenPZTXK+fEhdpZxDU21/c0X86ihi9orBG7feyiv7
cStmAFjWLOKy09VUuaCp1Fcn/yHy+64p/VxhKSmGqHP++Tr8Rkf94Z7gDa0OIvD5iCeiefzjZrWo
nhuBnOYdHasII8VgpsLUcb5/B40lO2TGBKNf21nTvaaM8+MMaqqvyyIrBTprlYmWxLiW0WKqHkmT
EQBza5EeZSutsqt/3ttfHCMINJAxcIRkufAzS2IyjUa0phE++AjipdZ4ypZd5jaL0LliPEHgrKDA
/vM2/zZK0eReXdHgjnL6xZ+FH3GGErCkK7yL6LC1cpy6uZLQl4uSp4L27z9v7FdvkEJptW5mhCKW
8sezUZv1GFNxibtCmTG4K8MBR7aauChvNCLxpkB5d7fMsfT6z5v9xc0EiR/7SlTQ2AD8zOqMVGtC
TWyA3HVZegg02BNFzuqg1H4rYP/FpiC64DiHcc9KbVyPwF+GJJ3EOk2q5WmnWuTx1NaALloJjX6X
F0X6Gy7Ir7bFPUuWKAJv+C7r7/+yLTMi+RGh77KzOrV6lrWZRqoCmGRn2Wz9huf7i8sEA2B8fiD4
Y7Rk/TQIUsNHaqv1DIKlToIKFRr+uWae7kNOJ/FLkG1+c638YlhCQo0vIxPaai370xZbpulJXEfA
NCBFr1AzEaglV27++dL41QCBgRVUSpmRD37JT+zQQSihmUu8sRSjxbeFq/eCSopWexeV8qOgD+Ip
j5EJw4gtri0m0wPNXf11ymEh2rIST0dC6CavjwPIFECG4Ya+8/ybM/2rY4HvHdW/9o3+8tNOtnFR
Vg15RDsVYprbLm3pdn3X/2Yo+NVWVmNdDsJKk/3ZGmYMZ2saGouMusWUNzn5CDiWhb/jFv/qqrUw
PYIxqONJZP7E5Y5yAo6GoFl2s7EIWzlXSTmkI8OyH3LJt5P7r8z2/9uGh+C7BhdehoG2lrLY4f/l
wl/TSn4IDzn2bymxZ3/17V/dxf72Cn+Eh0hfVl8qlvowRyHe/iU8RPyi6SL+s7Dw4X1hf/Efpvyy
8WV1mVqra3R9qx1T+0d0iP4Fr/n1TKMKWu29zX/lyP+Nc/yXKZ3dXmO8dXSlUKdMeOM/DntghxZB
mu2MIxPhfo0G1yAgunSjStk1DaDOLlie26WUFDBgAiJ54sIX4rqj0J0csSCry6Rh6vEe9APkjO2Q
I4dHHbgXoPKnlnxfx9kVKa+NGxQljDOkra7V6wcIYaA6GmFi0/0cswRPui53I7U4hrF4rqpsh7J0
zxT9SuV/RLjmqYH+HAYNi1klvaKnbDqFCjG2VKNoY8zJtJ2mYp8aFWTIxrrEeSPcGXBUel05p2Q2
6WH9QDoVHhsZDWt5VLdhHl2PwC5FEKOwj1QFVLpG6BpqMJaWGqFtQ76bJtTXOMI/i026bPRi/Ir7
AczfaD6iZk92sQiSEpNYMoTBMe4DYt2kakMJ/SIj2E2mxFfmTvOsVnKZEQgzjbCbE5XwXJNw5qpG
VNi5AogMfph6oB7GV70dB2+uaq8rlQ9U8melqzscB4nCkmsAT+zAQQzScm+1OR31ym8FOcMqWt9X
1FO0EXxI7B6dcn+U4fKh0vYhIWyLarkC5aOTGGEOOSvXCT4UDqErTwol2JrzC8AOq8XOYYM5ctPK
9tho+5b8FXMOPYU2tqcu2n2sJJusUUJ3GtsL4q0L8Y+JHcC2Za1NVGoXffSJ9CpJwKohbts1Oi5v
bLtdJWJGEk0U4LOp08JrIb5B6Mv9QqkWT0kyDPZiBRP6ydrPiratQq6SGaxpjhwogxEpZr3oTEIK
RCNFj7WRwkXppslNTYGMXov605gVYW8sylnXMvyjQ6g+6MbdktHTFmrzhgRh3mlSvKtldxWiqCMH
1Kq30mSC22iJR1MJiU+SueHQHpjecqcUzNt8rE6LRaAOPJXtJIi6a4jLTZIFqaMawW1e1DdFrF8R
fbKhad8fC1n19V73hQHkBcH6xgjpLsgkScP50RN4/8UjsYZbLQv24HPSXkpFxQ/n9MnSis7WiIbC
k9YrtbnYQnwRPSnQ3mlpACpa5cHCtMVfwtUfOxnf4kHZVqNSbzBogbKUtofaUHDHt6KjPtVU5N10
q6XBk9CY59ggGFeVC68nc86TISWWqXoDXnaX9PdFkR/DLH3SG/z7qzGu/GQhxVgZNgPpHN5oEo+r
knRqDr3hscjZ1nUeeKFsfm1aC5+XbHTFpHjMBGIDK0lsNman7isNGw8s694h2t3B3yIHK7ZeFsG8
7mR92tI7HVdzrgwuLQpDA6QnW+m//acM3Lv0gl3HytfYWm5KADqvTpYPijToIpUMQsZSy53isl95
SvuStlgnSsc0bGKiFXQ3TY3MKeT4SQ6n92yUq2OSK9V+SMcCNpvwaYIPA++9h5JACBFdfFxLxYMV
RTuJLGibVPdzbFq3c8kto1bLVo/wxhD7NtwWhV66o2R2FzmcnTxfDEcU5psoSS7pGLptWV2PknCQ
YAXStSr9Xki9IiFeKIZMmeYRvEeCPoPlUhBsh8eAXqOgkc6KTHwTyytnloeDENET7ov03BHWR6hC
+JhIa8zfZGxWadpGDfKdWdWTrZTt45Ao5EMG1n1BfqQTFsIxULuEUVZ515LsXh3EN02PEFP1JDVz
FjAVMdN7yYq46DJOULfA4VSkWMK8QEHMHbFiiWToTcFoTVs91w+BTM0WM/D4XQovCoMbnaIVWS32
VYx4DfFnkYV5UPg0LDwr6MZeTCtfbDXy94IRlkQXb40Z25NWUJ2Cnj6szNQtZm3fELqrQmtkpkHb
44s9ekKcbdWaXrcWay+VWT12TUFGZPYtHLe3sYy60GUOeGWCgWmCpssAISZAJV4q9UFalHjXLz1k
Da28xF2PC7mW3cwCPuSB9DBK3OK5Gl0nVX2Mzfw+noXHYCKBoy+SMwykQzybRzzO3KyPj3o2nlPg
jI0SjKTd5cHVZMynXll8GFCkSkeXWuyPuAPdWP2wqwGHunjZRhGuEVp+ruJ6L0+WNxUyiYYGrM+s
Li+pQeA4J6TzWrFfjm0CsZ4g3JwYHOWmN9qv0UDLv5uCTVLNTjtne4rn+xLyUjuOhwT+zRAKULYk
o7BLfboKIrl09QbDGDW470TFw/zgw6hrOwWjZ4RVAO4Xc9u31rMkEr1agdWJ6nADF98N8RUi8UAB
oC22gvLZwWyIp5wGMONUkUuLN6XTM64PxzImoFtMjaOs0FCjwrjp2vWVIcduiDOOPHpsz/CNddso
59nVlP5TKIi9rNXlBjXpG2QhmfDXobazAHM8ybgQt/CkYGJuFyEBjdNKZwmCu5LAexsZz3WAKjDE
bhPKpHIRivYKE+I9S5wBYPfYAHWq+iUNg73YazEzSufBrNrFunyFrch+ioI90dajg+Xapo64FrCs
sJEZPBSqdaTF8WjO/eBV9ZK6pSmdSai9BInhr7xdx1wy+AKK5rF+8EQF9t9ceoLYbhMYNbg5nYpC
vE8n46UahIdwHA6KJNzSrHOXtsZKJwaKtmqvFjVocLL5EAkYl3RQF2EBp6dZ6Utn7ISJkN3xjp4j
AcpqcBCj7lZNrH0dGveSPpV+Vw/7uCEkYJbb17JsA1calI0mCn8Ijv5VWX/3/2OG1j9lAaJONNZI
PhwHqGvVFS3+r0O1jv17FL8WwCB/jRP8xUt8r+cN/QveDRgKg0eYAGJrGt/3kC1D+7Jqd5HLsP6l
0Kc2/zNkS5G+oDRB/yCuNtbff/VHRa98WwVQfQMcYbiMO8K/iNj6DtP+taD/tt+4fFioLcAz/gYN
6ukEccrqUSBpvSO0MeUFEX2dEDlp1EzOkluxY3QLXUCxVfxloRsU5c3XEQnsjlgnvNea5BTnGOnJ
Yntemkp9EoXe8kKKsQPO3jekZITOBL1hXIZP1uuarWc1zvnoCzdLDfOyy6SCsPHsHpufyU4qyOxB
DO9Im/oF4ycTHcFI4AmkaE1T2bowUc1hMSRV/DmJfIlPpp+4YcqDZBathmhDfJeS94ydP9x6XboC
DU9sPGq3BCBvKlg4O6ka6MLHwknuGsgKVl/YMNhkJ2tyIoLElHzrMkKmuhAFuMAShYbQ3fDmk7M4
yvFBZq7ZTWK+rbiZYcmMV1oT73M5t666tFa3pRof6zWxVSlW+hyDsAXZRW8F47qL4uGrkWY7qLH1
1Zzr6usEHumjvh4croWbLgtnPH4y7K2FsrstVGyXiiV+qwYRMmmj4kVEXO8w6hdtesjM6jDVmuEQ
c+/p4fgix8VLl6eHDHPj6BOJ/3kKxbcEDT9DubVJC9ZAUTkxQAUwjPuc3rsJARea3WibkuB1LYak
SQlxrj0WOA0Io7bpw9xiHi25EAqMqIh93umhCx1soo/fQ2+qm/XVIyKNe5zdl6B/kmGiOpNibKMq
tXwr74MNg3LlqWm3y8zW2LVBycU0xFuZzqe5EG09iep70+jvgTYjbqmHyh7Lvt5nfXeClh+dCkv3
2igrfTLGWztpZgUXjUx2dIh3XjrE0Ju6RvdgGe66jIVeiAfM1EiKrWCvqtF/nor6IyskuA3ZeLRi
iVAoZukYU0366cTRN6H0pMt0cCct2QkaCayFgT8UrIkT9Mxns1HEnZBgrNY0C4ul8SJG4ktWCX6n
VxzK5XXSkxujg6lnsmQkRftWEkiVbiuIIn2n75nNcToKk7PV94IXRcMhwlPdZYjf9lEBuVzOP+LC
1PHHhy/bx/22sAbzkWjw1E6GMnAh2+9zOqo2jPxxi5ZEuIPHR067ED9HgslSJA2h70gYUNRRgysz
fjtle9ZyiDnZZF2ZgvzWjyGsymCAfDZDDMylm6LTIeZglTePkiPUMpxPtBRtTSc9OmWRftWkqgaj
L9tr8fA+d/1+qg3SoaewRmSik0mktJ7UtC8i6jsvFPI3ORi73ViVnatG+WVeWj9VS9NJBhkybB1+
ZKbxMOjCLq/LYDv1Ye/2sBwCLd8kSn3RregavibplFOPZWb2EI2w6Edj09SyGxX09pXsAwO6pzBr
LmJTXUG5xuIjbKODtXpFQ5f9CITCNSbTFwoVH7ZR+DrGxGZqS0IkJgoGiwXdXSOZV2YAw14amltR
YFNJdK2q4bCyUKdTF8GvUmPtkQrGacvkuoi4rVhBBK8sinZBVTta3h6atn6xRsOx0u4GT5TXDEUT
y6F1Cp+pHMP6k7L/hTTu66jAmYhi4auUpztNye4sS8v8SaIYFAJYeXLlJRJrzSwryGte3sZYlg8p
8U9ZOF7H2rjL1YCsX4kmbg95j0xR0ldV6L+gINuipEwLxKF1xSjr7bxGhKHn+D+abUwyU3wSuFF3
Grh/00Tca6l4LXSYdvTZcClkqulhTtysFW+sOXIreDSKMG3EXD0ukbbBbl9QVK8OjL1Q9zOFOmuw
ydLu5fQpryGyaPInUAiK7Um9neQwP2Krt42mdlvkzVuhNHto9FiYRfNzu1SuYGb7paEF1cjsD9aK
uh0F01dTrO+GOGk8mdLKVTFBwK0F1CgxNQCe5CQL8WXpAgr5EmRAacxkAyz+OI8iUkF8Q2Eq2PNM
tDtsDa9ouRJMqc1uE1PeVjDiujmwaZElfqCkX9vUGHZk/ZwNPLJdBT6Y2KbwCWooVzXQii9oculA
RoyvR1W7DZuATKQ8bjxQeL+A5HRqifRwu2ZhylDhTcimfIaNTlRzEA+2amo1lyp873zCdiRT1RN5
5MktJNUjPohvQow/birDMw2sdvEGOst2qZWTW1lF7adi/JZp6Z0Wl7OXy7EzCLpv5jgwKlPrUfYX
fqWXZLVHA9hGbm4XTQgQAs6iJ5jljCkhSjCLvqINDwpbOtPMj62RwRtUNHLVpnIvoIFxMn3why69
QJR3yzzCQjbP3C7REzuJw11VyKdEkLieEJbgzgqTOUryeZv3Kvnik+akRS/bZVCmfoHwxSbBL4dh
Z9Ws+eo1gzdlR7qGESUb9K1lNCeBlG4AhjXVUepEN40Kwy2aGqs/tHdWnryOnQjYVyYP6OpOWkvO
l4HJSBdzH2klwFePTWemJNeSOJ9kDKlwGZUrp8rD63+PXP+3K3GRZROfthrUUHLiRfyPJe5D3L6m
0Wv12hWv+Y917i9e5w/cWvlCgxnRLo1eNkG7788611S+oIs1TZ1f0kz69ps/wmQl8wuydHaH5grN
XrDt/0CuJePL6jyxdv4hy67JRv+m0CW4FmT6r4Xu6iqwItd0dslOwzHhR+RayDNqf6FU/SJrDG9a
7eSFtnyCRzB64bQE22joPjFyvNWHagYfxMsp1rSPoEG9OLR16Q4QnTwUu7JXZAEFUzTZuDSmNqy0
e1NcvQn0dak6VqQxRzgMyZFZ+ItBW10yScWLk3J0uD1DFAH8SSY2X+su27bt5HQxk0/YbilikHyU
m0AAaSQOzQTsiHrra5XehJH5VUuPnYzYr9v1tW5jt3w9SztkXDd4Gqvp1ZjGH02JzbWJNABXp2dx
KBxIs7cJC1vmQ8Kjb4oaJWpldG6m9sdER8Q0ycdkLg4GjKkxvy2zk67fzM2Alh0uFrIgqYLElRRe
0BROpwCOjupdr7Y77FffdVUGPM9Paa0wrSIim5gqY02BwdftTAydlgJxyhg4YAibXMBk1zBTG60T
+iDzbFr1TidoSRRAxNTxifnxo5IPjRLB/H9NFTwKl+qZov4gY/4WEaUimNa1HgqZXVamT+b7thEN
iny8PSG7VeoHiiq7Za5EsSviCSQXNyiGbQOb3cS8juvEXqqHrLnNhH2LWVCwaE/tFNsBYP04MVhd
RXnGxHHhHThxPLgFAUUzMKqi3VhgTv1y6ooTVisbkYnWb0DituaisqnsSmJaahBCywNTk6R8xRgV
ySuWeTCAgIrLCzaBlB5JyzKeCVtTd4iNXyvMPJX6RcW9OVJfjI46Uahnqg55h1cAbwmGnlBqD2XI
VWPq7XlaihAJwHimX3kJxbCjwGUaFUFukw5nq7RdYoepzW5qjAi4EjnahGhhYs26yurfDEuwtbZ3
OYYu0IXdtrk7mji0cjhi3Y87bR8FWNR3QfY8wd876WOJS3AAJW5MgYhYk1KAaFuzEiCFfkj9Q5ib
h8FCMZkKS7QLE1CfMR7jk6mPp6oVsHPO0VUx0aFkrY9N/1hNETdRktioAU0bbTATayOjTRQe5FG/
E2fxOda1xxEnjCE3dnVsvCslt5oK+It3s07rQkodAU52Xc2HgLIUcnfzMHbtBROj2MHWctdOOfbn
EzBVaI42jCvEup9iztpAMa6Gkt7tZAnoHUQX9dQWyI+6gWCsyWqvNSN21SE5j2P12bYeYbhHGJaQ
YTtOG1T5pXzKaETUFoluCzU2BG9kVZ4RjrtlGreZsRxaM95PaX0S69wXrHG/oCCJhWKT6MVjADiD
C4wt070QdPZDau/MijcUa9mTMck7s4xejMp8ETjag7Qcgo5ziE3tWZhW1UOifsr4Ffp558thGTgG
+gRhsVRXwCk0jLnlkjg9kaUI9m8cNQ7ZkL8K03ToFe48jDOu5Ua/xRzYcEJpOFpt41aRcITS+arP
0+McPCiluEmXSwYUi+KYYzG72G2ndoCK11ya+0KJzqQOfVXCchuI5P8IVezVs3wrZj2Wd+WnpNOQ
aHvjXY40pxDM3g7mT2i1HtGpLOvMs5Yt20U2bmQdxxOt8frlUxe7c4wCWanmvSrCuZx98h7tBGAt
18UjPkCu3C0vlRXvZhWdhmad1BrI71rMwX6T+RGL4tt+LhLbGKtDqcxPolx/RIZxmHWBhOJPtDBu
UiqffSG6cykf9bF4S6Laj3U8eJesZqv91qpKcO2LMiQAuRGlxhpzMKP27s+pNnmtSS9ysuIKsjam
btLwQDxsa+tCIZ6KMgPiG+5DYfJQB591szvNXTP4MeR5Iih2UxpsOzQptcrywBw39TC1dJPEh2a0
grOZAPeNUQBMUEGUaiuE7ekC+z100OlfNarpBpmAkAZRh6Ge5OgmlorHKqweoyC8biXZH/XBGyb1
XAr9Hhr0XRKpvloZl9X9EKn+mdWYvGmJmLPbGVaz380Jjn3YOlGEa6+MFldjRyYbZi3+WIh7mIXv
YzkPrIAv3CPPMtbRiFe2I0wmew1Fbwfg0x42u6N0i8H6uXDKis6vIBn3ulC9SZP8XMeixyDdArLq
ifJaG7cKBWSpVY48AuqYUfUkFqV4FI3sOZjCgxwosYfr1d4o9ynrBXHamGngBML7pG2EpLoqhI6T
Hu1SvduV9XUZip9N0b7QmXTGyfIXcXgxltaZ55Kkac3V5uoDVzBvZbbrQnwvj4DU4zFR0/s8xl24
NaCgB9YGr5fKNtrCGzBW9tAW6ra1KK/w0t4joahsUQs2Hfx+T4sZh2m63DSDavphFbkpg4c/RYuD
P4vTykhS9KcxZlGjL67Z5G+pyIJCa83oRYp3S4cQ5P9VqboCum9lNTcxo0P7v//nHwDvSk744Qev
6OJuvu4/mvnmo+2z7k80cf3L/9tf/oGE3nFA/9f/+CegFS9ZUccgBWoqxai2emX+10Drqc+/vsY/
lp+/eIE/YFb5i4n7qQyIa6I4pXL8s/w05C/4cGGEs2YiifJfaROS9YWiEG9noFn+21ydhP6AWalM
cTgFnDVFXO9ph0v/pvxc6dY/1J/Ur7hzURoTk6d8I3z+RBir6zRTw1BQPSmi10Yr2GV93Kz3o9eF
7hBvUsPORuopf5pppvqj+FL41qOi7YD8bMsejvl5OA5Hfb8+CvZgYNCf9sG+28nwBDTvpTmuH6WN
pP8cn6+hLrxObvkaXXXH9EwWgbw5teUG6PAZ9p/9QvAiypjDVO1a0ENnsRlhdOeSb1s7crqr7ooV
8p68FIRK/T74FGzVIWCZmAx3t7nSusUdXw3kpHeAwu7EBxAhlhb2jBPDjfKUvwJuGLOvmPgY4u9O
N0xkL29O2Z0SbvvFtdzwEpyznFkNI7HKXgjQDrfdfXKnXMQzjJFMfEJzUJsuakisqtft1QjIZ//r
ZXcXe+n4nLg67h7pbZ/ukS4q42EWPN4xVvHBbTB72Z3xdHKzjRtd+XdWaEfv1tX74Un+fPFjmzl9
YoH/Mj63GDPYL8DJmQ9UuZ1tuJ7NcTYdsXqHQODmN/FWOvLpCp0XbXrn8JTbT+QI8J7nB3RcVuTW
bPZMeHK4LW8UuliYoTooETGFF5BN+IKt+BYasMP8ipbpXG/nw+iolfNgvjxcp7cmcjun9Q696WAb
9OL7d5nsxfaFYo3jRi+O+Ag339enUfODEjzunIzPEFfy+JnHWfVKlwf9Z3ZCGdTQhcc/PrSV29or
mWFHVwg9HMwEA5GDrj2Dq2cuvbGeDCiqqtsxS+1YOYyjF6RX/b3WbKB3CKJdjX7pYIDj6HeG0/v0
TZ1+cqSn4LT4kl/bzKteXT3kXgXK9my1o516ZXAqkl3YPjWjSyMwv97dbK6m6SWNt4tdb3b2ETMa
yc7cyGV1dT5ddqH9WB6lrxNCLGNbEq7thgGlxK2UvtCGoCGJAD66qvciRVv0lD0TJ4EuU40cs3JC
asGCmCE7UV2kTgZqJ4deIzOaPcAgLuubIHUBgTFPWHdVdWkAf3QBC45mA314Wmvq1QzJl9HXlBKN
0sC4xBDlo+AG4Pgq2tCO7j5fdA8l3nXcQVtBsKPmj5n5QBWgX1WAbIHM35C+I+NQQgv+RXnuBtMX
39PlIHbbhXbpoOCZYK+cnLhx0RQJd6j0vQeRXu3r3D60GJjM9WdlREzUg1c0z0llv8TbKTCP2lZ4
7F8iUF3JvvtgGhu25LfWrf1yelLsxjUYF1QncUvHclSJuAeemx0u2ni9wcGlP2EtehI3bebeAUmT
gmP77sl9T+3D01NpX17uLqWzS52bHvHX+wPmnE62K3Zcq/GGlCF8jNS58qv0KTV82SvxCA02tGjt
eJtzOOL6ZTikp/TU+MJ23jRv80bcIEpluNrGn6ldXN/mus/tu3kxfG2b7yFp2v2mvh5P88k4qLuG
z+9fvz/qDvFJ33WH7tDwqe/SzQ3IpYOzUvJVX893vFWBy3x3+JrlN4QLbQWffuvuP78KPlajPPv9
a7nV3PyTBgX/OzmVtTWEzok2BUIXhgBjSy22qbbrxxDagS+/V9sicdaf1736zw/8/7ebb/uFm9vu
+x52h2g37qOdsP3+fdw/JI64fxj34158mTkOHIntelzmjcQ+Sbs/v4eHYRfsh92f3789YmTHAmSq
fP1US7tIe6gh4Pjg7Pm0oTyBAhGx5sVk65wdiocxRqR2IWujukTWzrAN+8SCgWb5s443jNRdl/N9
ne/QLSPNuJlP1ZXxlvA/rA9YxR1HL4Im4sQdungyMF+iftcqJ1pE41l/iLeBvBnzR32PqtqtOz9G
PBzabhF7wuIvx1zZWUeqP5l6UOq81M+QpeleeWB95Tdu44ZnhVFd7MCOX7FWMLhEBds6iCfhsbqt
bifBSb3BzY4Z8h+8W07mqThmR3WT7WpvdHKbi5MsJdvMe2fKj+PNnbJVDgqXT7rP98oh3UsH6aDw
me7b019/+v7sfz6vHOjf8K/rBy+R8s//+Wh9se/P/Plo/en7c9+e/+E/1k1K2/Xr9w3++R0F6rpP
6959//p9LxmscTfaotVXtnfKMbpkjN/K4ZL5+bfN5vv1dtC23z+Ubb+p9E0wb0a38Vh1+I8Mzba3
sTc2K2G3P/nltHuE5d1vVOek74F/5E/Jl/fqBr0bcsfWK0e3TvcIWhOD2ZX0cXT9LG/O9fDaJ7to
lPDpSH3laNahzcReHxr/sPZ73Vy+6E6+wWaFj/QUuRiofXvM1bibdsiDd/QZxHNUbxW/2b1MXKnr
bLZ+L8+QsMozTLW1MgkP6xW9/B/2zmPHlTRNsq8ymL0nXIvFbFxSkyHIEBtHSNda+9P3YXVWT2VN
dwO17gEuqhJ582YGSecvPjM7drg/z+GuOPWcU7LT/f/ji+Tnk4++WlF21H3ysTN5CKVdUriR5ou7
PH7UJJ4U/WH+96XE5zASVp7cslTG+mY+hz8xsdG6DGBcaa9RZ1uvM5yrmZQ7TylPrJwcJ8tBCZrN
DQZHWF+Mb0QNopNPs5Y7faKbrU2+6yIGE06RqS4rdOm1vYfidRGe++GtOaUsDvKlTp/vBwmzDDQr
sFp3PKTPxcf0O4cfkt9vSaSIv8yIQBMdlU21u4tatgLIwR0v7SXaaD5nM8n86vstg7yS/CpqXmdT
z0aaX3iNm3O2XLPI7x6VA8rKy8hJS2QkCw7rIOTvQrfBgOIo/ORXGOb3NjdbTwtXioN5OjGNB2XT
Yn1dbHQAt7DHV2h691us03CIo7dNPw/vamP7jBWIWMDh1zbGJ3JG9X7fB/72lcjd5WrU7nIsvNiR
Pdkbt2eWxxSF1f6ERuZ2xynelfAZGjvaVcfipwiyoN/oLmF7TwkGl+YnV3Tf3l4uweUx8tZN7p67
oP3wHG23uFlgcsa4raxTCQinfsfsU35j0ALKQ377yRy5dAhMR8fwud0H1RyUnyxyeGc3VL8N886K
/RC4MXM8DGY17wZDVMNeT18tB0eYOU/GTs8OUr6b+eY5Gn7dJPhJ3eJdNwMRoJJxqvekW/G57Qeg
WNxjN2sQJEdZ6XgIvhThRU1Poax5Bu4k+g111M/XRvNG74XXbgPxdBUHx5kj2802KpzkMPmZGcRn
dXq2lA2bRWpLI9ou8T5k6BcK8MR1l3Eldbof61E7rSf16W6oYzc+L3heP9OXwvSSAIOrG5/MM8dD
3/TLXR2Ekj1JbkdN0UWCMsckNYRgaENsiPog1LfNawv7+bHyG4qumKTa887rnPKceXTgPGmb+Qn8
E3ZhQ3oG78dAR582vekgY2bf5U2U7NZwX7CPtjf9Nazsvgq674k2FhsIWvg67sIDuhkdVk+mOzu5
TfftE99/J9sm1NE4Ru3o7mjnT5jtmDWBGdC/u1fAjHVrs13eiRx2+B3/KrPXh978BlJS692mAzNl
79R9r5+qwQu/aGxyRLe6SIx4fL0F7XyRaj+CPseEEtaf9ApDlREaQu9ROqazK+yGZ4YrTNiKr+nb
ApHAV4hxgMMvKd+DXONho/LINhrc5rg7XVx+jumn1n58zAjIOyXkFB0/GYy2zeohszfnWnurbZlP
duHQxC5nD1tGFgAbbOAGuPwq15KOEmVNcmtX6i191IUdlomQYD8Uh595We2BoycBpvCkElqvrdSZ
f4vtlF7V1tzkmeoUVJ8NjsnUoPlSaam1TddyJpQ4X7jhqljKQ4fL7FoMbjJ5poC7wIEe8dD9dD8A
keLXQfGbxq+hstx6Bk1f40V3SpfSxAej2hQBHJmFx2jy+HPCi/HZmzYYvW7ZrZ9IqdmyGzEEH7N9
/as/tat9csj1nQqOITiLGztursrP0/queM1bf+pPY2dXb13vTKKr6+fuzGNxEl1vdt66Q3Opd6Vn
+tIP9nUrgtu0tX6iL3Uv/WS9U7+3u+ptSlzjR4qc/p33X93H9jDhxtxGmR8WvuQRoY6403XYo525
4ndjz8JqYW6UnXBUHhDBd9F3wd7Bwsz95BgdxDcDuikDeNePn8BRbmpv3s0M4XnoVwfjRMBDxMQa
Ap+ThX7pSc7KV5vDPhCl+jeT8ctjNbLzclfOx+QsbCMi+z/LPt6J+z4o3pzhWbkNhaNGwdRvYlZy
cHEYxVkglt6+a/9mdoYImHXB2F3hHYFoG0Ey7KRj+xC9toZT3L2NXjHuxDEQxI0sntbhQB86FwJj
pWL0LD7zPKZe6lEN+blQ44lhkctd7agv6VbjM4IYaovB9CAfBxuTrpMG92N37xJuZAcst4sn+epO
3k1sQdHG3OXP7UHeITi4HHSfwb+AE0+DyK+D2NMC0pDibrGv1+UgebLP++1UWDFt7UY8whMumcvn
UzzBGFAWW/9qWNBk2wrYvTxxP6s2t46zdNQ+FC/nZ4537Xv/kG8kz9q1dmrXDtN6n1m7T2/NQfeR
tepTt6VF1GaQ6rYf7Yfo8pmynHBjdGJ7V9vZc/Zc2sFj6T6O9mV9CODA2VBkD5P7dnl8jOzL4d4L
ClLxlQVryJ3uVWK7SP1Vzx22KfmKGZOpPlO4etsuG2s8NJuodMZrf8wPtxKlAhTdsxRtK7dmoa7M
IJMP5eTm63bU9rjG7IZZQiG78OCiS/KdfA9Y6X9V/OK78LV5rh/vPZ54tu31Nh36Dz32RPHUNuFR
7L0qe1SNR+mDhmCUOOQUZXxsLmjbDGa3Q3SK3qK34jtkubgzUKHv2eIBnb+OfBQXNCrrxlJlcXNu
vCG252sHpO29VfkfHqxNa+N73yaBrV4Y6brFkXeotE+ag8lO5yvTbbv6HEV7fXBSjTO0TxbCX/xi
O7gtBxpP2UUYPzwcNdaON/5U+UKwRg8zy4wYu6JyYBJqd/VbK3jJdnKtYDqMv9ElexaOy/1fp/rL
QQjYBspTkR9KaTuFV93k407e5INg8n4KP4XrXZV8D+xQf8Ft65QAxeyeCDRHnCMaGnlAJriC89s7
G1Jq7FPsHy4k/adhH54I7ZgvQuQ4vSPycDHlcTP3uuKL8fXEbh/ZaJ+G3lk5Iel2usIA6ewutGO2
+hLZygY5oVzyI1LBm3DYyyc8dFOLS/b+a/X7A5LXoSmfjvmlepRv/TNC4y6yHOzMsSvfoNfx3JSi
r9+6R/VD80ERxlxrPvqtJLucCcHqQKVYKT2rKBlw1WwzADh7bk7qbX2WvfyNIQ7K08HiWBs+CN1r
p/lN/sQ5FYtGsx4jKaDedFkc9pXBG37N1qeaMI8nOJ9e55lBGHS8NFfz6+/8YgblllPD98J2j2PG
Xe7HRuFp9rOUU6RnPVlnLuuVzaHFcBm0lTLO7BsYLQZPf/uN+rV8xbwdLY8onSlRbRx0i6tc2Gbr
8MeSn2g46uQPOXWq3s4SH3VX1Xexx8kVUkboQNDlL7COxT/RuRH2prJJDIxoAG6YnIg07J1Tw4RE
xICC6lsiWps7dmr+GWen0APs1PrLIkBrJWHk6p+V8JbvFtM2fdyOau2Ox2SARmKrG+2HzYNfaDya
4he+zBPBiN8fLqTzzcInj3HfLXRk8MLGiSPsKryPfrlc5d6TbsW3TgOnXAG2C7otCYDV80Q+y5hb
pxMyLa3snNW/1rEherFMgMteC7dmT1i9QTmUxuva3GQfCKLzzc86ua83RjN8Fyy34cXLfso6kT8I
JPrBlv9Um7HZhHgPtSPhDKk6YO/JXvR3wHKyvE0d4ZshDUWch/JBu+o+eQKZNU7H2MNhE/8fOG1b
cBO/vqbRbnhq7eZtDJyTibDnoyc4k/+Vba1r87pczN5VdjqsEr2ypwMrY/RA5CT249rGVZ7YgejD
cg42oR09TawI0J68ZQuowk1CrpC5bZKjqvy0ZsTpaB1yiz1+xucskC/zY/xhBFbA2soin57YCE8M
iI5S57Qb0+WB2PYfRSC+1pu0xkywM/TdvO8lJ9xm178tB/Vt/dUMF19dNdrVM9vcbjn0zg3QpNfP
D9C1k6fELc5sZl8Rl5K3iOPpScZC8ZJoHt4cL35M7ftT5DyQWmdxK2eceFvQubeV0mvs+zSFOcV9
4TIlWzkKK1fajJEDL2sTmUCwWTkb6kfJTbMySR4SKxGTiVmGI9QeoSUQ2Q45OMI0wg5cN7/K0mMs
ZV15WozpanBTu80Z4VwmzG6/4gQNatTSD630sjCgerOsKKbdj71vrQHnEY6UqfjM3B1/QXlsuqDR
NpF4IJCiYh2ePq1lNzHMY3h6bspXxH4tWJltXWvZFy6C6g6WLzDAFvZh5Tb1zlKecJA1yfkflI7L
v/tS/lc5FBf6Zfvu//zvv6oFmHT+X6HkL/HyotFWlQZvb+Ar+Pln2Ph/tolfx3eEw57KFY1ueGqr
/uEdv4tZf4pUp48Cker0EdVD+1dt6T/5F/ypLVl/4E/ChC0Sw1dBNeBS+tPCb/6BkAW8h7+NtYgS
m/+w8MvSHySEiQarFLTc21D/r7YkY+EH+IGwJGL+N3A+/SvaEsyvv0hLBv8Bil1EYgRkBe4dLf/E
2Wgw6gtNSM4PPF7yoZRs0XoZDvgK5UOtRIzSGmT4uAwBWK5MIuWQiUtO5EleIl8aa854kvxMTj/y
CxMxE8r0a2Tl4AI5ykcF8XB4klGlfmcV2xhewGWzkvZLgJ6Baedwo5jowwLYYFvCkk/pSeWF+C0Y
OfUPazg/mbrqQeqGIzUrj4Ux4UAZCNH2I8P5OT3TKI/ZhUg07mGOOYqJqRWOt9eP5a+o6UchM16E
eAyiddy14CrpjMs/U0tyxnTazgqXCPSXxDIYcVQyFXxzvqtVHJEaaMqlk3/Hjtt3Z/hm2YluQ+Bu
bq1dpWPwVtXsNo0asb6IRoJMcUuN6fUip5ipAYnOnfIwWvMPtXuPVid/4Xs8jYrODrYspD4XkYOw
HL6kPZYbvNefdZVM7GI4raWgtaIfgsDEXGeY2kNGPDqj+0CPvohI7wdRv80a66dRvo7EeyAJrgMQ
3PrQa3XmGAPSmiQ3mis26UMssuhAIYsZO4T5qwKHG9PZRHZYfRDq7gzpmVlFi3usLkRyigCfAJXN
xtYIteEg6qtOuLRnAwVGj7EWVFqa6Oq2nJPWUefFJfGETakqZqYPhoEbXaJ3YGlT0dEV3GZqX95A
pi2ILPHHIujWrpObLyHSahgb5P7qfmFctBjPadk/R4PJ3be3Hvq2+AUSieukZpvrWi40nfVawC1m
6Z2gdGqcT5IC2aNIReZZooJBSlweMhLHHn1Uy8agM9PNc/Sp1aq8SeADhM9H2vx3WMnzabxJXtYp
hCJ1BnA5sTaJLIHRjrm/FNymFSnEAJcshFUhjjZ6+5vClMMNlSFBDdzdR0Mc/GrSXmm5OOG6cQxj
vgwpBOq05drfkM5rvg2zxTtU9HZCLewOUqwfi8JhkYcnddaY6mHgs/WlIPbZKEzUulT19KI4tGJ7
jbXpR4663ZgoBrTEZgM40BVl9jSqQPal2b13IjPH2kCBg57eSCQRUhmSJVnJxzIlgpmIl6nCVDjX
ezkfsfzO7AcpkYxI1jE6DN0lSpGywggeRjUsj9Ok3+QcQGObldxj4n20SvtaL2KPkL07yrD5lCYp
yXGrgOE67TlS0ht2tPA5KonKiSMRtnA0v4CQ8qMQdsZEweU7geholMQsJuIj23sP0yLK1bHKrU0E
CVgiUu6jzHM5oBkE+QxXTpsWTEokJdovkpk4Ws3dOurTWy9Mz/0EbVLCgohVLsovcPTxOLdcpWQB
queA6x9yvj820XEyqpeVLry7a+29SGvScdNG1WY8L5WdDq9jPWZOt4o9fkwM8IPEHKAYaEUHWU+7
cR5fc+oVHGE0wiBMRe2hB0NPoCd7kMVI9ooMOCRJQwZNTfUpZUvEYx8vztiT9dYMui2GcSVIY0nC
YaI9ye7EhQNOVdJHnY6XZSw/qfv+oXxH3IiN8dEU66lvyfFb8eLKHa7EGVK9X1d1+UBK8NBRFee2
gwUrtOGello+Nh/Ln2l93yg6d4lQMiJHNfMrj/TiRfXyPjTzp1UN9DDAH+ZzLbRzVcEGmiemvpVc
nFKcdbasDpQQSx/V1BzJIWO8UuZ2QxWBk87rNjHaB10fHwulZzYVqT+wJX2hWWdn1jk/GfzFFBvw
kSvxIZS4cBJvzVYmM2u4wPNNxV26JGcTLvMYNrushYPYG6ng9MKAbn9PiIRMpfNGfasMfQwI63C5
UJX3doi2zRQmzHKR7VdhPdF0d7+ArbhYa/UlZ6145FlHuB0VTtTNyKePs1EBBuVkdbYvmL+nfWoE
kUbwdGm7kyRZnRtGBte95VFdJp3GAwObvc6g32wKJvMMx5Z75jQbEol/ctp32TQ7iaxCxFxH/Gsj
dbQ60QRjPQ3tHD/qeogCa4C4nkGqnwrBeIVCr/llA9QWX5XIXSoP9NR4yJoxcsRxAsZooDD0A+D2
cZW9ezmDl5vTRiKg5tVZ80wmCYpgUXyJNUfcVRa6AHfegLy/3ui3D/Reurd2VFAl4hxDWJX6rcpN
aUrMxs3bDt6jnNTEYO73Neyypdwced8bwJn4BLvlpFWJsBGa6mvS7lfzbqw3RFa1g1nzD0Hzflj7
dPDNRvqqE+UIxB0pELeL05Vp0KtSoDEhWLNYxXusPJqVvNPNkuWlr069eCcmRAKMCYMred6bv7La
6vCg1ZK6GknZx/G0Eazlli5IHvTp3lZLx8gM1BLERvk0hKSvLJZbZ22EVzmNHuQZqjoN2Q/AyEVc
J8bPvGIUrZnb20WrRr4xRS+WqXwkUlHbYTN9CLF60rLqAe7ObpY0f2q4TcarpPiUf7NOdVhjRhMg
hMxEetDGh6rt8QFYvS+Kcs8ljq3FVPBlVBnNRc3v1Jqq3cvNLorin/ROrad8HuhiKs4cgKrVnhcu
w0WCJAltgnm6TAWGUtMK0hhtBamifJC7bKPSZIGJmO6Lrsa9qifpA6hxya77ENuObtx452VqQ7AH
J+BfPQCpizPDEjuUAlGGrmDiW2t4/YgvMtE0+x8jJuqOe479dmw3Soh9o0wX7pCG1R/YGI5sw7pn
KmrtZVGJlAqX3U51/DJNh4GlUYWMzgMSId3Y6sfQkKd9NDW7dp4WV2qSrzSTekx8iFhgrOcgjjHy
TLW1HaeO6aMYZn6jWbM9qeStkpChhtBGDKaLxpYgmLMFs2KPyrvVxse2mNpA0IHqL2JVuZ1okX8G
BcpcrLqnJos8sfDCEDOvx5LUj15yP9ODlTAVFNGlPSoTHmjqOt7SmQlxmCg4U8pdxYow6CRIRAUJ
msRnrQ8vdDehruVjua0V7TqtOA8oICblVTMgDieNpU9LOleRGYSsSvyUGy1gAmkZMFmwD/C9yVm6
8Xu0uK0azrUSFQUkSHdTJB/6Xrolsnkt0zpykwU7UtjUj6NCe4zObFabmdlVlvHOSXNfZOkR1EZ0
D+dd1a5SnKjiQF0a6Wcepwa9U1h0iI9mnm6QIqIRAetjjSA5sFgPGTnXzkpeZ+u+s7d3xrwYXtNR
fFcmJvWipH1KGgORRo9JNKrpepJhSO4GnGmBMratX6Yo6YqmM4lfmjTAjp2x4MltUJpFvZMQSVfV
4kVo62FIeG75EncuvJ1kU7a1GfSSFZFyJB+urcNRhOjsqvVkV2b9NYJWcdKYw1h11DNmv9Gq4AXu
GqeK0VFLddk10He8SZ+vfcPiaI28sVpTbzMqJ196g+svm0zhDlPIEKKp3b5G7MlNp89ML6bMaoNt
91LnI+NhtTNJFyykCGVtl8s0P+hmjXMr/16K0NgWOS0/PFN+VQxBReIUq3V4xTFvBFDq8DQpJQ4h
YmvmytzQRKiBWaNic1uHqywhsvcF3xtjiRnVcOzcGDTPKHmtuOHKDHai5YAmIdPPpVqCVBOdq66i
r0LbyGs+MYugViWulsGlA+//J4m4fYIog/0kKrAkAe2p/+09+3KPEP31mv2f/Pk/E0Q6YSB8mDSk
8MWVwd39/Zptqn8QEZK5R2NvNkX13kH9Z4JI1rhmEzzCwSmC4wJP9R8WTn4L55ZMYymxfgW76b8U
lYcb+0/XbAhaki6TyFcBtN3Zqvz+PyD/KpHwTB4ZnEaqr2iSCl/TcCuE7U1jpykmIDcKvSSOICXi
Jl0xTwtSvq1X1kHoYI9h1ZmHtccAoYLTpwWtjZ0iKoM2x6VPgzBiCyscRiXTa0FPb0JOxcGozu9h
Lp46Rb9OeTpyjjY0HmYkIPo+UNAEZD0Otqg7IstSg7GA2IG7TohnOeuuQPeeQ1UOq1o6yN6cExRs
UxUnxroV0/VoKstHTTyACxbEcZnIUQ99Yh6jS1T0Mr2L4mO0WAwho/YxKvsDtXu4GZduIKFfbfoV
YpEaa5pTqMKDNcgoQ4LJSTBC1K71/NLU5c7I6vTOxV+Q1hjjFqZJAl/Yspw4gsFWmAKrs8virkVq
8zXrlZsqEXWIgIBoYcqdYIpfKcYJCAae8kE/lQuTQ1GwPF76S1hJ22HMXwgzbBKl+V0H+QEnMAgA
JZ73o4nAl8rlM57zb5VyQzQM7k/zlLyyvZr4LdDCZupu7G40PJoMN10y6B4tXTglxZ4WiXsHx0T0
WB7wCmhh9ITpieILY2NUop9EBD56a2f29QPdUBczrjYJR16jKJBDU+MXyEC/5T6LCXE1/GaeqWfX
weZoKbmuPA9KHfl5BuToqEjWMpVw8UzvBTlTRIhWOI3LPYSmki7OdMxgWQ1gn7JT5U4GOc0SWpmU
9Cpnkfm+1VqTm6whPMr+NblHv9YCe22HENulvjr1byY+cZtCtQ29grIjhslxDusMP0200yesFrF8
TzdV+zCCB0Yx7cMcMxmSWsxGdL2dxrT+yNYYYaoOYYzJw4ag3UfIWTUIMxQcaFcv2pLkGzGTzQ1c
Z92VKUXCOnkrMJJwYEUr4of0CkWhDKJ8KlMiQjGrejuYn/EQUQdAcjnq1xcrNz7GtL1I83qAx6R6
hrq88xzAwin8XGucXFPvR5JzATrV4iQlxdhs07n8oh3wmJfRlfaFHeU+l3yGP9QCLjAVEZDShK94
nMheKbs1Us/W1IlA5CWEwDz0VXk+W0O+G+PuS4u7j0nDpiTQE2eXCxCHcTVX21L796GddpWU39Ki
5ULYc5umwLN2aWjoyNTCzYizuyrE/TiXh9clE02oOvolUSElkPkBXpO3vSMtWebPuNN9Tv974gWH
mWEWDBzL4ZnCI42EGa+j4Y5ZS0pMTFZcnVw/jJpRNHcSMZpSCB09urcFZmtqf/NJOEshmYskYQoP
PcTlTHxt1QLXZUHbX1YIgSIXRErqWfWp3CGvazDV4QDrW0bBN1ZaAH5NxmujNy9Cx9WP3tFHsxEY
wAwG9/6uU4O4xxIiksbAocLrTxfeRl2/LI36PEmTyIWpcsJePEdK/QlDbWuMaeI2+vgkwnjHqZDp
ni63N/pZrFPNUo84RTtaOVIBmVGXe6hmbEgdqwEY5B9BrRD+Jo3wHb5+4tbRYbakHsxZu6PdznSF
JaRVqSmmrdwk72OqDQ9SWPSnjhp4auTQ+Nr8BQg/N0HcjZmuqXbR1yL3wnArVvUR8rm0y8P6WOa9
uknlCDMO+S2nkIzb1Bq1T4/W5AlWn/2k2fy8VhZ+5ym2nguY9W5pRrAaeP76hYJJI8K9VvYQxjIj
6w/moiIbmo9xMf5AMMCNNFfmNTclcENGofhsM5mrx2iSRqf3b8N9mCjqQrpRFhIyMZSQyxrif2Oh
oHxpUuBDRL3g5ZGJgNve2WBK9iyZltDafcSCnAHz5IPqU2xXI+kZuu1yaKXReBqUYjhEFHuoFCTS
JsiaC1E2qEYqSVYl5C4NwsUZ6uykRGZ0iDoFRkeToYnW8ls+LKc6x2xOHCp7Bn5K4EyVcASCjjpI
DLkoQppuVW+GD9qUH7qsRXE1ZZGdhCmAtmrGlvW4+SxVedkL2fxkaInpFGs6vA91V23HysQVNTN1
BehLurAVij2pO0LoWa1eZirlHGnCLFBouFsE1cDFx/kAOwoyGVt/6E5zCekwwbBsGdTEYquPLfw2
S43Np9eroOqNjoFSbqQMNyWxJgA/PKSW5qeRUgZTObqGQXGpmfC3qrkPshTyPZwysvmRRiquf2bU
JgMSxBielRINtHov2ma67NUoFQJDxRuhAsURZEY3cpW6ct7iAcLTJY4Mw8XUYqPUjceiYrRmDvsm
whIikDtzo3TYlVH8QMDssFYq4fgJimIlKl8xszZHl5chGJhcbaiq5Daklj9wqIuNpnBzLbJ6I02I
UBMgKRiir9QyPApi8RxlFTeAXC9gtQyqx2G+I8c7rHYqlN9Jh8gshqQ9VINVj8KYQ9exdEYJN61O
GypvKZmQdsqo2PGcgPTR+9Hj/oEXg16zfZgwJF0F9Vsp1AsCh+Uo8dg5c9/Mp26YGYKtfHmgFmEI
NzJ9wzEPd1EYRwx3WD9/htXQdqAJs7NQzdGR75XhdtZSovwrorLtrAKYzizUqk0EOn1sOg2TPcNe
D0TRLgqFnMg2ozY+sPAesWKIheLBy09UnML1G0B605107ghpZbzMenxF2D52NKDxumLBjqEfTp10
CIdpU1Bf6tL3qjDnUzOyHu1T3Q8YSAS34wwgCDEGEDYIO5EIClSS+bxomEWGtSClI0JU7GAjT4SD
Uyq4khlNwGBS7cj1PZDa8H0Ui3TX69alibSzcB8lAt/9HXoYabXCN5O55HPW9r/8GBtrna5JVLlR
heIaFljuMHz0sB3/pnD9D1f97rGquwDHtcJC/UOa+68TZZeh/PnrZYTBwj//8T81P+0PVDtTNSGD
wR6QZPJaf2p+CkAvGQXCZInmqC1yTfk7zsD6Q7HuPRsMa2V4BwpK3N/zZAZ5Mthi9zAZPHwYDP+K
5sdX6Z4X+wvPABSvKRoisHp+CMDqf72N9EmV6pWIbM32OO3bkh0BkMZLrM66WzX5e2zg4QAl+MFg
bj1UC5yiKsaQmKw6M7676S7fZ3kvOmA+z8Yya3vwMlgsYHxGVaxzUS6FIM11bLgmxXR1F1+LOCdr
D2TdWwfsswr7a2s18aMpLE9RugdKyAxtIUskR2zprW4xOOO4NTcZHW0NU7YxXsbjUpqir1n16Flc
jXq9nt8mDvesRH13JM0vEk3q+6BVlPFttrTFRY5CU6GJcJcx0grmDjVoqMTVjbNsZjTKUBv8evmm
3stAuTsybxQ7b5T7JDBgRwaLgpcT+NBe6wXejTg9ikKBDAp7soM0jol0jfdD0bYuKWl2DUqIzgJF
MpdI67HutduoqozHORwLBINpGwOhsk1m9ocsjfSnamnzjVq3wmXt5M+pxYZYwHdI9AKBsqFy+Z3t
cHiq+dZv6oUDXSetGIV6cAm6LnCUVAzsUEMV7znCW25Wh1chD8WHUdO0wJKW/nTH9rtQe2CZmZXu
WkzHnw1AK3yct6mJcnfUsVo2pn6j9MM8dxMjuIi6RPqz/YJC9LehmMdglgjpid24s+blrq01GgMY
g9EHuM/e6k6pPF8LqM77SbyM+Zo6RlrjkxFGmQvmjDiQZNpuNe7iUdgMJO/GkLiRVFMXWMlvQJ4K
p2vUM1Pg+JGHFsttNZpoSNGKntB8WgYWxGVa70g0QhP0Tc7Qke40oGzEHqJFk9vlo/WllkrzkdL3
hS2bBF0MN36f6ll5iiW0VdGYeNvuwKnaEJhJC/0vxNMvQ1jPfan+MKz/mPS4DJpIT9+6UTPdoSmo
5x0Zekn9lUL19/v3Q6B1BVEoMQOJWLE4lAIEem6GYctdd8r0A/fi4mAYLOhNM81epWenEM8hQCSo
y0L0LXXhdJFjEuJlfzdDr9TF5xpm9aVAyNDV+ElIcczWSnteNMWkEHxsfbGhiy8aJZxjlOQCh+Yd
WRcVu5S+TsdEnved1WV7A5QCFY/lrUkL4dhTAUwfnrwNAR151pSuO9q0fCOLD3N1z0NWi84mJIcQ
OPQnjZJ0j75kbrSIAzFe8p65qIGUP2aV38r9NWN06RUQTT/KrL8rdAXn9zu4gBF03VJuzZcKVV/I
mE7k6kuk4irrKYICZaEfapo47oV68QUi56arjEBHHcKk0+hebqgMSa3Mw3//nivlBKHE/JByJIx8
6X6bhSryTKrA8RrRs5iKv1zKGe2Z7SFTUDbrdhlAkhZ7lcSKdC/W0krzRqEJ570UzG2NCA47vDuZ
U/9BxPqwhhghuVhjIcwFDnGJYKEsYYftV+VHiHEuxuUNZhSgD4EcYD/MjONnwZV5Kva9JW2ViBK8
JqVTL0uklLJS8zXs88XPBPVTGcdbbPUlFDPNN3pdcouKM5RBZdH9+rRVJKwF3ahIx3w1vaI1n8I4
EzZ6d2vq2qX8V3YGU+YYA0bPkUNiZQo5ulZuM6fMZPUsr6QrrBo1yZSe2zTj9FDjZ5ooDYMsN/iZ
bAlk08dLL4zkwdL5Iy21vRgZ9AtztPVphf2Ycewp3XweCmErtnjTl5BixCRpxg1qGi2I4gHO2ZMI
8/msLOwO4FF9uUKoKMWnaLnXEBeWO8elb4qD6jRpso9y5WmR/o2881iu3Ei77av8LwBdJFwC0+MP
yUPvJwiyyAISHkj4p78LklpBlVxrcuNG/IMeqIskjoH5zN5rFybXNaF9adwdSqK/r0MfxHY1i0Mx
VG+u2XwvK+uUJsZtg7OiH02QtTx6zmOSBgn6faEZtRirIpBws/tBoWp12/tubg+tpjjKyQ7l3kAf
mrY+HByNntZ1TrIW5FS39e1sl7dDK14VqnGLitQT9GQ+XxBV5vvgheeAL74p2yVhMrn0zPhDTzaH
HFn9jf1FqCN4qQur1guinq5PkFkHLXVtVwEzZIjOmgBYm0AZ5mDZ95KYF2vwnhwDYwUDePpfsL6m
3Z0XXfnNGNrzyC53xNi/sRs9VjUzjcn/0IV6MEcrA11hbkGuHPKxZVQ9L/mLs+zY5/liw2NkumRq
zeYlGsW6M4r8XFT6yafKh/yQZhA8MkYAo/FgeeaVr/VLMzAT1D7GYABrV5Xh4JeqqoMK/CPZit0r
QY03Ve4P20T7ODSa/sJ39Bur7o0S2IFUnNynDotCj71dJ8nQC4bstcu6Zyli7L1lUuP3i29neoK1
ZcMkmKsGz5UVF8CYM3sHSGFaOT16SxP36bYZunMnxV8YJf6+puTZxR47SuJ5toRbo9gDX11bI+e/
TFwGVoHaRS2dm8ue4baVOQKkkEvcsHks+5N7Ku1y6/qojCV8xSAGES57VAnAkhD/iuzKn9Nzb9E/
Jz4WDPGYeyiG6eQvw57Oto019YRpoGKAIxnr7jaxEY/EzDvRBktE+kV/NpWssaNojhlH5cd8KN/8
dvDXfcfpYZCSaLE22RYDf6Vxsm8ymd4DFjCM3lRNkEBx37pJe+g8GGXWgAO8LdtbYCmnwLEStOBk
r0B4xnZbV6QYlwv83QI7nCF94DFKDIAnxncbSpmbNfddhu86wh6OIGVaTb590jbBB2Ist4SEFhdh
FO+d1qi3uvVo9jSKgTaKkJLOtTwv8+Im1LwypnN3/qC+G/WAJ7K18LVz5cQzhkyZNhv2KctMeDoV
ntLroW9OLtoGs+qwnRD5aIbw8wqi6Fdla7qbuq73hEI/BzbtiNc6t3VfRlsnw4RjBDRmbooVGrtK
itfBsHdjO3ZbVSJvtEbo6KGJupm0cgIfeKRzua6iPHlIay7/pBq2bYPcoZfJI2c/dsbI4YucvTvT
Hffs8521Z/oZb7o782KzOWamdQ7gesw+6lGKx1LWZ9NgIM5JmVVPeX8FmO9p4Cm7ruWYMSgHEp10
yr9pWS7ust4HV0UduGqhSm/7GeBNJn1I5eSarDsC2MgvJWrWFZBRlcMmWnqSZEXqvaqTO07xt9DP
3uCWvnLl7BuCguj9vaM5O3uuom/xDH2mrPBqJFDBV1roU9ykSGtsb16VPDhh7MUXQaj2eswRHjDO
HaxTnlpb2A84RnpU614inhrp4V9hFv3gBiFkLe+stPpvhvZuO+ZGa2OeHqaIfXXvsS0T8obuGZKL
gY+EWuJ89sqe8QbiHeaqBFKgYjNZQpx7ifVs9TGh2BWoEkeB/CdjFqt5NNjGobOAM81uRNp2Hj+3
CWdg4cwXIqqPeRtfaWO8bvL5rTexkfu63Kmq5hSa5Lr3B2ZCeED4ILfNmCOeT43nyB1OdsPiMOSs
Z0RYH6vWJRI96t+s1HwyuJtKogyRDi2MBgrUbaTgHcW9Q90fe2S8D4yvuKKQG+TPnpawihI8S6HF
hCUCorazKp+ZJOMZ2NzOi0yjyxZP0WzvWdrfAaOH38QcNgxY4PfVhVHBZvf1TpH0vA3zqdjFWc9D
O+x2hT9m97VsL4uI9PWUDnrjZfIEljTbyhBLVuOarGeQDm1K4qqo+hVIF57aVWJsoDOdRtlhXNNi
C1tNw1EDA1YfeTAh7k9GiLAGiFMT4ZkXXZKndidqVCCjzTwirNpVEtY7P5JHXwdnPPZvDDe96rTc
Zo31Bv5zU9SMsmqCctnzlDvT19lxaMfncfAv7NY82jJ/ErF/Ta7lrU3lhRbKvXKK8ZnP9Jg3o7sy
yM9FBGBceaFkIlGYh8ahVKir+dUwg/3U5/25a8V3OiKzgIHyg/bGTecPPL74cyg3eSBrjyyTDE30
zH1ywDYADheZva4ue9azuyis7EM82x9VqC5F56EyqvBsQdMapwjaWYQm3+ZEXBdVuI9S1HijsD+a
kKoPRfO49gHrGsLQ20SGZ45fRvu+izl1hL2twDerjvLfKVNSvgk7yANzUXJGt6rBE6iaW0uWzzVk
qt5MXiZdPYYa8Alp5Re6Ed9Kra7bvry0K5ZqfcHO1iWxbDUn6SOpIrf9JDNioPW0RoOzLcIC460V
vQ1OKABPuXvLNaPjGAE0qNr51FQlTpOqrfY8lncomI7WyN28X9SntA/JlbWERqctMeFkct8yLj0S
H3FSXvDWRFwuhDbjrc4DPL0pbohc3SwDVbsfYgQHeB2RngB0x7Ds2mgUc7O7jCgCNvWon7SsHpUM
0B4iie162NN5EDwHFgiPsAznjdsPGFKGZuAjmbB4O/RJaC6pQitY2/NUntPfXZb8lbmy32sXyHtc
nVF9YuiU4T0KV/i1kf1glMO9y5YLfggTeo3EzdbehZD2TZwMJIiLigCB+K3vmpcCUJldcrsEQBcy
XR30MpA9QbR9JsWIw6PzRV2YkTnh3cSe/cCsIV55aWTt6wBAU1LW5WfcZ+oenZC38SJ8ECojMxkR
Lv7fBYtk9daLVAQ1RH6wz4j/ACbaf6Q56/k5n2+IarNWTtLdx6E5rEPbfrK98raZx/YkbZgHea+W
R8u0L0yvQi7TiHUWNWetU+ptJwr7OFsFazNuQ1FZtdelBU8lpslZRUkDFk5gNKhNEpDLKsfBadEs
W0W+LhYWtt+HtzOP6oPQsDmSMD/zwW+tyHzH7OuX7jkh08ZDGXrZzlBpdm6woGYi4te7QDgWb0PU
a0tM4XpOlLsW8+c4sN3J+BC38zieIbrCVWwy1zWlj4uPx2wT87SCR9yfZ30Wb3ShjVXWsxfOywT/
ITufde+YDKJVZ92KbFpOqXdXyadZIGnoUMCBfMueIaEWh5DAW/5L9sBEBocha9W8EkKKngnNCKtF
XA9OU59B3vX2oi8wb7N3XaVB+94UXXPUNDRbKuIXWXLzCMDZ0uIsKu6QBB2vQs+TRtmHZ833Kqf9
6OLTMKLHmLjYrlJ2L4faYzNAWY03bUBK2Sdyq8exuy4bjOOxJBq8GXwExkYMB4IcGSR4abKvZH/t
qWXnMUcrmME3VjbgQ+yNW6egjMmgJp7DxWfS2qHvoZIszj3Rptt8bt5qY2DyXzZiZQYlvjuFVBnh
m4VWEdEX4O2AzVFVbEwfjVI2ed9bMm1W48jFAysN4UwlSLs2h/pY2ig9J2ZGBz+2hlVN1jdTMZXv
c4MgCtOawF9IifcsVotbNJNb3Af4rImv3TJM5+Lvq8XF5mALMpJTNeThY9VH0yGM+xbFyaBjRHPW
rzmV/7unuOT0muYSbWgCZ7Vsk2HnX09x77rmrf39GPdPfv/XMa79EwhZgXSEvDYUJV/GuNZPlJwW
obL4M3zJEf+jKBHErKEWIXyNeAYHRcpvQ1yMGz7PDwa8prN82ShU/oNL+9XTA2kN8BoOsl//+6vH
x3P+wKQlzQ0qL0gwn9EwtfXvZ7i1owNIlArWYMkkTLbDZ2qlNkDkgalG25ynaQSowF+uq6fIqC5A
pT71kc3+csZlFYlgXtc6fEvRha3mIZvQFivCcYwRJIXh3U95eRXxyW/SXjvbjiDkkcY0Q+a88sLO
5tasUGM5b9qRbwDszqGxfrR9kO+Gzu83ytC47yNyn6iysMt6Y8jGtrhNkZxvmoRmJuyDhN636kgd
Mcx1X3f7tvV24xA6W8LW+gNWiH5TOWQxtVzI/Hh3LkvNOqcbAesrBogOm9alQa83aVLTDVfmldkn
xmqw6d6FKi/c0cTu38fcLFnC+yqbafqFfyYqrkWzCD4sbbNP8xm2xWI8RGyTUOHRyFtu3QPPwShg
1xHrS1aFlkl/a0VhQDoC6za7tNdFDlvWH7H+o7wj1c1v99S/7bprc1QXl4vS2jOd+hsToqPVg2jL
gVXbOnlAiL/4IxkRdRXsLJPG2KC3I86G0QJFC0NDIR6nIECkoOJtJ+fpFLYG5l8D/U060003UOvW
mUJmk/YQ14J03ENQ5u5rTA8xIoAVqRRs2E1DsBOevA1lLcy2xO7eKsW6ngoYZdE4jedllBJYEsTp
oiN49PvqPau479iDtWd78GnmbLk6Q14ivz2Jxq1Xbu1sShkupCv6Ya+EANGquD4PuIXKMXgkM+wt
qpfPrzS/0b6/+wSDrDw7vh87Hv1+V1yo3rut0uh2KDLrxuvSl8ptXLhlWOSRHISc0SOxc7GHXHyQ
1IOMxI2O78Eiu2sXdyy6cKgY3+NxYgXcPc1F9WLbLdKWaIJxQLtEzkfFUtgoUhz9yXua+zdVwure
SWGpovF4ixC5fKYlEoKGfpjBeQlgZZkWNaa6nQQUsIFsulWl5x7dQ/0wB+qCMIlslXphuw4nY9zE
ob+bB8KBuoCNXVIKta3G2YCZ8kvTMm5m11LQ+HS0bTL3PUz959rWLsXd2O/sRIptS6wUy2NTnJcj
j1a0QS3OTYd5YpV7t6Xb7cygzR+HqjqxTTrZaQoOrDPEZu5qQaYgwleLMDV0PYTwTd4dI687hwfO
VA6ShkUQtweEXXnsYZKgebb53U2MZPGGoTpckiFgFM4e4jnJGBQGzX1rVe96TO8KEWN0CMkmc9p6
3xPV5uvGX9s121E105p44j43cT11WEud2S+uuTr2vhufnCLtyCpKqQBco9+HYf6OPvUjzRhEZ3Zl
kD4wn5HEhKfZwCNQ0z2vQW86b2YKaSjr6Txl0Vz5nXHKmA+mlQbMEgGw6Wr/OiKWXE7FdnTDK43U
FQE27Gq5FW19vXiJBl05a9etKKUCfa6EfUdj67IUhmPKRC87opyH4TzjEaXs2YwUflgNBvu2LKi2
iJVzmMQEmgSoybwU1kz+mpvoFbcyOH1zrDeu6bg7K5bf8go7nDFXZCC2FnAxP730Fa7oIRPOlsb4
SUfoimvazrh0ltmKfBmJAlnbS2VbD/LazAwE8a33we6epRTrrVmCEICpu7aZjZJFZ3KPYwjUmrJA
UQAMkPU9FFZVPuWlAN9nNERWaFj6Ues8G2rBjrcJ+RZh+5yq9kpx49R51BKlEzYMRRB9x2F5ngfD
IzYjDXLZeCI4Zbwy2wxOf0bL4nuLk0BAZYoVfA/hjzf54FGNtOFM2cgXtk7HtllHyTCfTDs/j3P5
rpzw07areD/5/nyY+gxSnpweEt1Fa79BYM6qnXH8NL50UfMGKh3joI9tB9hU1aoX4WNU1j6IEWip
/cGDhbtudKbP2YGukUvOK9tZ2kLoq+HUw+9h27rpePzuwqa9a7ilb0UF6qLrWTomhKrF9NidBe3O
yfvidsj7+FCbRB7KIn7LyRvkup62c8PcpsR77rvy4NIxhv5cbzyzv6soUXdBNEMzYF2xjU2MDVFT
fmRS3sWxh8635GJyjByKYUSxGzaom2PEyGs/sS5bvjJsMcZFlvH3ejO8K4voyon8+tSm+WLY6V+t
tuX8DDEitqmIzn1dPyVqeGlj+71R1mMS+NdkgF1L2752R1A1DUcxUkz90rokmXrRUg+QmcP2OlGs
0jIjfVAhus8xLFHQI944jMqGdkUMA0GqoNI0+KTUS65MlTyls361QR0fcmTas1+3F2XGzqGbgSdw
d2huHY++PImhEpIZ8d5YwkRBk17iRmKmweqUoLFLwx1Bq6hE7XrcCXs5h85VXPF9dwLjh6WYWs8a
/18zpTRWZdxvvRmaUulhAE80W+RqYELG+f5AZYH9yOU25EdI2onMlLupQQpTzBUJPx1pq97sNNT6
pbwerfzdLDv3otNTDv80SvYsu9IPiySm7TAIFBkD5UevPtsOrmAhDmwdHV6P+aZyTDh+qBLAd7Sq
zAswQwnUGIqFzprhK5APSgnhl/f4pAj5UJj00Xds8wVHzUN/bWb+A3N1d1PQR1FJcMEW3BbQ9MnX
Nraeqnlm3VKW+zwyLkqjfexZV8Bf5mwdGGYj5LdRvw1wy9ySWQNGNCPN5x0A/Hs9QTwzwnwtyvxO
ltadw9W4dmOs7DWDZp6c5bSL+4U1am29IZAry86x0jt0anHKbkNgZ9ikBDaVFaT+wES1OJYSXW1o
m9tJIRpN0+bVy8rNXONsDbP6xuyx6EXNCFnYvBYJZ4/jIZMaUtxCTnPJz+9zRVslanFaVLsRjdnS
rZz8sTsbwoqSRtIvJXfxaF7n2Npa07pQRO1Usnhf0k3HuLv1Sn+LqSRdOfb4WrAtNm39mjeCazOE
EoM4FJNPf7A70DuBAuHu5Mc+PPlLKhEBC24bg5zl5mRrhdLWUOiI6pEfDatoSzIKZ4mdj6BLMvAy
aXMXRyK5xA36KR0yblXIfiqf2Q6MmJmDrEe0g5PLS9irDdXlNM0vFD7Xc11vlVE/5wayVhmFRIiz
Dp/i8VvM/GNDKPuVVAJ7lAoO5Fwvm+D42S0ZnITOvTCYm/4vkdl8K7uiXTDQkSqLr/1VIAlpd2lO
/ronQ0P2Uf7P//mf+7f0U8cq/53m/7ff/6Unwzfwky9tEWCNJ4nD9PCz/yKt+flfPEwFpuPbNvnS
iFp+7cpsidPeltj7iVEk+3oJy/tVWrP8E3nRGAOEaWGmR5DzQxf2d12Z+MFNj5fKddjN4kKQFkod
f2navsj86dLm0nCz8ibKMQw/jCYjgFSjEpQUosW2hHRTxtVacvnF6NcLns1fPrk/6QvF4tf/Iu35
wysAKvD1FcRhm9pBwyuoKzaqRO/pIgJzlGzgph7dJt349Q3rwBzDD6vpVWB8/Psz+L+Lbv8vYnL+
8g8tE4///wjlJK4JBFX4RVzOQiRcX767P1AkHt8+yg8YV18vFrTcf/wTvw0jXM/1ZeBzDPlLgPuv
mjLo5Q5DCORmlv+z1uw/wwj+AXWXw3yA05/bM+fCr6c9gAkf1ZtggmBavo3V5d+c9ujXfn/WLS/b
9qCj0yJRA9vyB3sLC58pbWm3dqzl63O4FtP3bpLjYTA0gJXMA32M8vXkmM3rNErMrgYDWR7rGOtS
KgnkAhNuYNMlokOnfv1aigFJawLLznWQvOZOUb4k2oRyZ3Ebz+IeTk6H41ckE1KuGPNbVCAgg8RA
UlXr5M+xofJdmKY4ngeR7qawfKgz6nU1UfRnkSWPAT/3FjXYSNuAoocpOLlUg3lXpXrn2hMOxy5c
oli/u/2IXFcPwIiJis1TMOU2YCyJZiUFbsEOfLqvElZ55F+B7bYF/LB5ZJ6Y8fROp5DkFb/Z+jPb
G1tZz4DisOkW0SWi6R7K+XgwWipb2TnJ2m3y+ChVX65GBxS4Bac8HjCNBP5nLpLnzAeA0JrVGe/u
3UrHQ5yxoCYC/TasdErw27e56UtCiiEO4LsdT36yWO4LjBeVRuUjE6yCzRhcIgq5FrAWG6behhrq
NdutMy8a7rohPWEY33et9SIK4jax1q8Na3w1BNwq1DfmgXB7mErXBBx/xgj9MQcxAQgMzATMXlJg
ZAWgoXm4rWcyQaO0/hwq9hyqRmcz2sOwYQlwxfpGr+eMmfkElDuhFlhnNScJDcvlgGBHjCiyI++9
T8Uhy5fFiypOZhvmOA5Be7clwohkfiO6DAKpk9Hi8o7rphyBNNsjcAr3kvjap4g/mSYYHXuKAFiW
kJ8sm2ql662n3oyxjU4a8QoG47Sj5G0RCxPK8xnOyaWMgImGA3qrPoJLm6T0LaHxIizmLOyFNQ37
bkIaTW+mWMamxonU1YpZAO2K68x3kBg2ynSuOsUWLzbEGUMjhBxjkUFvgiExVAQ3o1PeVb1YwqQ6
0qndrRrB6A6KVXaT3Da0RTdTHV3X5HuDRDa+J9p5DMiDb/zhmVZyPxMMPNWgNISeN4hUdnxb1zpD
Rd8JGHJhNbDh9BjAW9i8G/Upcy8CLmFhTtKaIOecfrhaLIwADajBE0AUiSrvB/CGTPFvs3HAwdFt
rai4YqeFp6c7WEy7Y2fY+PATfOKa8zjdThDffWp1s6SIHgKwE6JBdILqxq25aLxs3+edxPFvsPZ3
/Jfam3at2I0RqDWupm72STAE84c5Xkxi7VUALAZFLvGY6TVv/o0mH6gT9wZmS+dB7+a7Fvfp1iWt
iGlKuYsNm8+P8n3b1BaDcz8lOCiLyREs9UySTTwx12EmQRaV4IwGBjJnwa3dut669DJaEA8ZpW+l
d1OgbxsBGH5W6ftkmSfcTt/nKn7ocwNoiTq4g7T2cTOqdY2ElsAo/PVGVHb3KkbPjYHt+2R630ns
2XV5u7dmmthWf8sA1b1nc4ZPmJGicCdzn+XOfRuE4XEuBAB5Y+6PrXSNrefneuPUeDfMNI8wb/Oy
eWQU5zlS3FvhZeZ+lD0GV8gz7woeRodi5TBa1RvsAWsJYnd3EzGfp4TJAYqqGlVIOZn1B7cONvNx
qPdE+pQb5unfG2nd67hut3Mc5J8EzDZrVVYuK6oMhokzKb3rC5toy7Da1bSIN8ItGxoqxyR2qUmu
5yFQV1aBfdfzSReY3dbf9z2KOvZkAy4csyeWUhBttHMNR95FtpMRfEQ+5Kzg95m0BBu21wnzm8Ll
qoCTqMzoG3nb1rFIFrOjFc4hJ3AVXuDliO8sOp3dZDCkHZQ0z1SdkgQsrad4dJ6UYDY2SvOzr4iK
Qm8A6cTCTo8EbVvEdbrvq4RbRAc2z0+P85DcELdVrGIbrHk9uE8JejmnH26rWMZwY+LXwjfcNfa9
d9dWp6ogtl5ZzquflNzxQmvcLmpUNxTdqhpFcTsVZH47Ng8BHEQny4vQlKBh3WS+B3LaZKXoNAaI
pZwUYcbXVaKbc57LqMCIjTkL+sAGWsRCb3LDoxPaNXcmNpB2ml1LBZ2saWyJm3o4hcLl3VnHqEMB
JTzB0FDhJmd5G8XDJRYPhjdpfKmbCPCfmR1SEFKMb/PbLIDYWXkVnOvuqhbCxvrVQwiT5jffD2Ge
EZPEcgBdg0OUGZkD8JXORZfvOpvBta8QRTR6vHcD8Jta63lXhhCPpsJeMwLZYa0PkF1N1alz7eGx
jTGVNrl45eTAyNnQaSPtbrhhzq+WF+KoG9z0mCx32DrbUcB4V0nigfqIWnOFy/FDhPo1qOSHmxj1
watBwQFV8ZlgQY/UvgcsnlkB9xz92ZgLzD9sJpjX7Y3GQYUiMY33Q9WX+8yaLQKRYnbSZq6PfQUu
gMT487IMn1JDMRdD2rHLzDRkiyp94/7fl8L/RZG7/ywXrpj+OWbnt6L2l6Cd3/7z/2kKz182c8Km
sPvrRu78bSb6Ubdvv+sAf/6lX4pYX/5ks/iyfNMV0oV49lv35ng/wUJbymfcD55g5fZb9+a6Pzns
t/glhwrY+dk7/WsZ65is2xYzBS0dK7el5/sX3dtSpH5pnQQGEIukHdPHCI7WyvqhiC1iJ+9aarFd
GTWIo/wxTD9ZFbEiqhzDOm/d3IX1PCB6+fIh/UnP9oMb45fjLi+efSK1/eIJ+dqy8eiowyE0GQdB
k1mZKB8AuszVwRoy7+zvD/VDnf7zoQIzWCwo9AyoqX9/KGLnkrlriUjrqwGWp909Bu1MHhxp2mhe
jOu/Pxpt9R8+0EB4JiFJxNhz2N8fbajZhSYtkUQGYs1dKgXyNhM/SB208C8H5piRqgUAnvLu7w/8
J2/T81y6GxPr/tL1//7AahB2mfBQ3ZX+Ms7Wnvm98xj8qmRGUcxI9PDvj8cm1kIbbNNXLSfv12+w
QSsQh0s1iMsF3x7ePlKIo2bub7zG74Odk2cgZv7+mIwzfvhwASkwarA4YblwrB+Oie/TS7iPNrse
LdUSEEgcBmqV/b87imeyZgYMaNJAcm0sLeTXd2Y0WB6cRvIIx8iz9auWeTr36vXfH+XHK4CjAGII
AhiEHivRn4caX8YmsaONovCGcdeHeUEgWjaqp6SqpAIuM5vHf38wO6BP50CB+4ezso0Z4YZeNKJw
rdTei8eHyGLwTG/28vcH+vEbWt6VYzqWT2+MTED8cBZWiGwKJXM4D4G8Stlx7oHljf9w6v3pQZiw
cd9yuch+lgl8+eg4o6Xv63Zkau18I7xxBNsW+v9w2/iz78dZ7Gcmd0XTs38Ya9lxmKHM4p0IH0YX
w+5bZQXlRRYR/Pn3n9ly1n65BzOICCzuGEwSPGJmuSX+/nyjlx4ovLLs3AQRa/7DJfPDH2cgtzxZ
8M+BuvT57n/440Pcz5MAsLCL5Yyvd1Zm2NzaiG3JvMkzTW4SG1DJ9iFkbdhXZV89llAvxtu/f4/L
Yb68x+VlWMwaHY//cUWZP15ThraXaQDDEnNI52e/DGtqG2XpkiVf6lcHllX26whb0/t3p/7PR+a2
z4CKDwKJyg83ZHeeaBvnjhWH8rP9pKi7p8RHJcbJ9Uvx85cClT97k9w2eMpL6CtiIb18vXE4Ma1D
EZgwomJDPhjo7r5J4WKSDZ15P1t5d5sCFr3895/sckl73IdtrMLLA+nLxQB4wlQS2/6uJOOyoLpt
2yfivKpj4bUj0LTIAjqHcN3+/JfH5f5LRrREh8f3SRHxw3EtE2G3WeW7KIjaO8OT9bGLi+JFZwOq
ed2V14WFIervD/rDlY/YSdimxUxM2Itd+kcTpwMIURYBKJl6Ev7N0PpDtrEHZff/cNX8cPH/chyq
LA+xkc0dbZk4f/lQceZgZdZGvjO7KDy5ae9cV5Z0b2LUFv9w9f940rC+9RidCt9ZzKnSW57rXw7l
xAiF0qgjw4rp9Kv6By6yxVyTP/D10guoH7mzLOwhxqHyZ2PslwPYnSOUB6d336Pxl1tzmguYHakJ
5j0zWBYlaY8ce1Et1xtZJlbKpM4fFlQHXR5ZKxFwhEwblIRsAowHxIsKxGUSBc9O6zrGGv4HnJVG
amZWve+SAJG7EHlWc1nLl9LJurMsJcYble84forZJnuls3v1WBU2KD72d/khGQo2oDpt7DP2stqF
BDIb/k1k5fW6cpTtozH0hicGVNDDVEWea5EG3nOqXYMk1MlhuNe63+Tkyg+zN4ubzEg6eyN1K19w
YUZLNqJdL+LMmZjeZl6AdDHdlLOual7JxmtLYo3jUrt4j1hFYtAR3h0XcXjZsfHUG+36LYi6Ii1u
Gm+GoNoXvRMw9+yjo9tqFNS2aOGrOSJkQumpKiHnlz70Puv1ghHy6xEEA5NahBvSHZ1DwQXK8i0w
pndUldZznNlZsJoKkZPRl6cKXn4EfS/h1j5tQ9G6ADu7rlyiAyOmjvD/iucIPVi+DQ0zu6mlV7WI
7/F+Rm4NvitLXBLaw3bZP+MNJfGmqTVplJHRZ90hdWuSj6lzmCn2g9T3YZpxuSryQrHBxCPRlsyO
UGOzQx8PIf9gss1tUSLbM+6hgdLuKHEDWgvbwSCJJ/OrD4LV5ytXzSbBN1MDEsNIq4yMNCO0r4Fc
DNdTVgwLlCMtW+BrM/B8NQ6duxqmpigOjt+JDyxDKJTtoiBOe7LsVwsPK2v52IdwH3EO4knpC9by
gD2aClL9IrYLxywjUt3Nsfi0sh8IYPLtvtwB3rNve9a6ageMt/geAOSBUgzXtVjH1I8voVSldZRl
VCXXDbqa89rJggX5Iqn1LHfMXyj6hL1H5ZToXV6CtjlkESDS9TTEDOgdT/MKme82217POElayvJu
w6p+SgBaMGQn6jd2ScjwMgSAZY3vxFCuBd0vrzsylUKUBkMNFJUceNzWFcYySZRNh5+06DrzhpfD
vK0xdVetQ/SHBmqfmiW0JOuZWUNd4YeMEEoxOZfecMVULSWAybOn1yCyYEJYkRz11gkBql+k4YR6
H9Jd4m6N0YCHY03MonLhwnaLkipH0p5FbXiUKOmYpOO5jm4MPFvOZkKJecYnMSUgVLIR2khDXkdY
dii5/djNHkQYuPHaQEpfnIUCMf1q7gLIInOZAGCRdkAkW2bHctqHtWIuEg8zwQFGFyBKhrFUB9hj
iiikh0Bgmm8dLaOeyCHimtFJtdF70/Ss2fMaitFOuaNlrWtg0/E+H722uMeziXurr3BHbp25D82N
2fpYUOKmyUnUyOTwPBSLzQnqWPckGOq5D4NbyUelSITfQYWZPgBrLIpox2ydoybHGNuTPxJKNttK
n421hNiV6NJ7CfMxbI8MmZadpvSap4z7W7rpDT18qNAlumxyQRphkE1JJKmcCbKurDsCIGVXhcPO
z+b5yaHyvyhqs5m2bmHFPlaPIiJudjYjhxTbvARA6dUQgacJw63bl3AA+aNgP4Mq7r4P/WgIQFYK
i7Xl5nhbdTZ/VnXBj+FvcR/xPQisv2XBKVBpLN+sYlucC0Fc3vZSRfxyFhIslJWpss5T9EfgG3Op
yEdzvGZYtVU5jvvKi3v3iPbT6LeAuBGuFTMT5JUnwqbDuCQr4imzCToWFh2WRnTTIF4DRHHr1PKK
Yzv8fKrpHN+9A8aNlCNWEBv8/bg0EX4W6HjiPCRLLXbCa8/R2bc+HeNTO0l+rDaTnjA1XJ96rQwH
nWOStu5nB/BHXkTo3aI1Oc4BULMabfIqY3TQb/kuYv7/qSCKxW9621tnQ+cpDFY9diDBc8A7oHdP
3f1E/Wsi1hwwqxXc4jGATdyP8AtyKmpj2jBMD8mfRXW3KrKieK4agtezJOc8d7uWKAs3KE4wwtV7
7tgf9AqEVMnQvMoH4CeFGqo9zJL/S92Z7EaurFf3iWgEm2Az+YE/W6Uy1VepqQlRpZLIIBkkg2Sw
e3qvPLYB24AHHhp3cO9FnaOSlGTE1+y9dgkjnAoDFIN59nGKtURqCIT9lC7txz9Dlm1dIYNhRxVP
/GbLPrnrKRX4npbZnKtFje0x0f3VnkCAEhBi92IpxzgYADrI5DeQ1Ide6mRfa/23RkxGNwz5k4/8
r7T9+jJ55TdkvkMuvBtfxajzbHMoF/G+dBkA8fJ90AUoBu9ZQmzYYnADoxYXxZ0frchNV/kTsjKw
B4/1kXbMxeTdcl5KTrpG8Wot3HJb5vfAaKbhNhhg0gNIOCYhnLVq1N2lG6Pu1R+Ga2yMfpTRzGy/
wPNc9l2zbUeFDFo23raL2FxANu2hJvM52To7OO26nFwWgw/o7cbLhJm63/c5B9+2Z/XW7YTkna/j
xnwh92z/hr3Grl7EHZkcYjS3OiJ0pdd0d9trqXTsQ9fZTTKRn/3aeGxPBc/aBpmz97KqdHgOtE8d
q5Llh3I7PDhry8Cr4AeBJzSJI9uR4oFN6Poa9O4vLDzRxW/S8WHmDSJIZHXVe9Zm6E/dOq4eDGsH
gvu6ScMnHobgr4FvjpRI21T86JI+D6CKlmHycxqX36n0IRXI59AiYYLs8HN1gKTnufcyxOQKl/3s
PddtCWdApYs5haMfPUdq8r/t2IdMr7NlDz6a8kOJ3TpzK9WlaqC6ui4+8g6o+p+UUpZoa68nJCAu
Z9Df69gJFkk+wXk1/+WQtzh5v/zeF5fGQ22NcNTTNyZCBQaBrn8E3OJBCx3MvUPx86dInZV5t14m
f6902mX71DYVwSTCLF+r18+3y7wSARDZfTM5w13KBGCHX0cixRfqb6UW+dWP5LwAG6awsHnzOrPI
f5pjxiHXV4THrRDhdDtmtkWt2vneRytGe0qmQHzHmfo1J7X/5K1+/bIM2EfcAUUkNrpv9GX20iRI
oZbSfc9j070FUozbxg63roEAtymnjPyiNFu7+6msT4WBBRctvXkyAw4jhNowm6cs0bD64u9xbsTG
LGxg07nw9uUQrfs+Kvpda9HBEt7GErxMMBSVtZ/tkeBMR2VYqws3X75A58ePcYs42hVQE6Hm1c+h
mm7YZT7E+JGwy8VudGtYL8VkOIchMiGgS+RfOzWxPE5lf09pVY1bv2umPVUpmIxOD4clHEHYTIIF
sOcfplRGnPrK2xeTrvZL2qGLi6O1PAFK8Ml2Q7d4m66aVxbN6MFYn3GkZR1VgtTo2JAL708QpCEc
4vk1tWSDt03P6iEDQH5rBBapJBVIz6a0/mAt57K/i90LMC+K1XIOHwtb+z/qKFXPovDGnpsC2MVG
DS60SqrbB4UqEgfwwEOFD7+8BNxpm6hr7S3LefKiUboSSGotRmSfI0UOvHJL4ZLj7KTn0rF6H4/j
QpIQAZfzii1TVX1PvTKwdO/hmLtdjffIalvfss7tHygCib/RuFHTVsKYSnXonCmu2fcutpKPQPzG
16DtZ59FkwIHgk/tmuhr5g+1NlgTl3Fp97riQj+sq5c9MM1dMR+CNyE7uhg7SVzFwqkxxOvtxKd0
yFFhw5WYupb3aIkOw0gVuOkAklEor15ebWXopOs+0lNOHwJP+amQFOQ3hbLyU7vNCDRZp7F/8kOu
07u04cQkctaQlunrOFx3xWwbKhZse3vGv4altblqquKSK081jvsjQEd8hBMKFsxEeQYoIlDrhFZR
rPqwKhPw9bRkU8XBBuSEn8EWYTE8WE79br/osBanKTH2ZMK+5FHAsPUjHExjn4zAlR73zlfbYodf
MLHj5SCStLeSyGj/CqWIs+FnQo3zZZrE6qOpvOg5o6rbN6oXD1NQfFjfDXbdXD4ox5ot5g7cyoqy
DO1hjPthUiHNZhe3+N4BhNldwZ4bU5ql4MKZmcwfa2mDYSfwrRzBdGN64ZKtWO6jwRjjlnvc0L/W
ygF1UF8P2pCBB8rI6FTn7l29FliBsuA2R9Jqar/YhxQ/BOi20V0kTHYZndq+gKGM62OwrhaKi85v
MjyVDJk7DCQKX992qJTqH0HEthdlYdrw8njYwrsYOmMbmuDQCaRtaRLy50Ef3svZxWcoO3hAlHZr
ceUaWJWRLBcWRA42Xb9hPGNukGAiAhKgah+A17x1bd8c/WhxP42rl1eJa4CuxKM7kg6MVa3b5exz
PkU75kDwUbr6lV0DRDs/w7K1qdlwoCFOQBtuJmij/iargoQGspX1idIwOuJMx2rRSJzGYZFfuiL+
RPOfnGhd8DEswNhnDAkkkTdqvAER81Yv7fBTuc54H6exYE3a13v0KP5VZvcnnI1+aF2pHzrTzH95
sl6ZtIFkWNwcZw8R7ZdxSsJbbfxjLPLxme3I6ZpSorZLczXn2GwSJ7fOlq1C7JTDBeXeFMhNqthn
h+G661MaMV5CwrKKc4EZ9sbPbLgNOBSxo2oPYoBWP4YKItEGL+0EjscZsnZfdCmoarwC2Y9Yhwnh
zmS83MPZhWN0rex/cTPm/KUDOV+cpVRSmgIjGoF0uNnDLOr0FHeheZ9abMnYl4cayNTVOjN5cAiQ
haYvWRqMFxazCKWhgUbhvnXVfMl9affhiAXWxVFxZamkEP5GrbvdZMV7wP9/qZqwI0GiGomzd38y
YQogB6RXHk0DDMQnXlfVHWvuiTryEEcV3iHyWnCcooSqG0yiG6TZ3D+hFj+cwUxfalRA8XX71ks7
OWTKpQ75ku3IRVpGPv8SNcdXm3Qc7H5eEj7TYUKbf4quq/7mssV81Kv6I4u64G3IEp+UxsFXe9Pl
8R+Ap+keNFnHl1kHgUCbUpjMVnAIfMK1Fg8oxxEsIw8nveeaKupmzh0pGbG+DUlFeDI4RIks9ezy
EUsyjYgsCtd7lMrpeGSuVsMImxb5U6Groq2guvslSNzYFXqpvrzelHcmjcF2yVG8oDJjsc/AaALZ
NECeChtVZTA9GjI0YEeHvGh1/NAtBf6BdvDPKVIHxBT52mE+rT0wXzbGQd0Wq7Nra8emV4tLRPHJ
rwNqVz8s8Pzn3kv2OufT32ol4nOB3WU+BHL1PXyBYw25xYbDq40zSv25acPbvo8g4uRlhC0Cl9vI
iR3bbt9bAZBEZnNNkswaGYQ13ZAdeEAqkiYrrdFMlAJrABavcts1Vv22PhUl0ahd85iSqzCzFfKu
MdlY4/AErQuW4cldxaeCHDbsEsQNauNOjFE2lbL6R5GIiiK0FR4I5VpM6y6cFgw1nB6Zu49M3D9P
c1GhZ+kHXW+jdkR/AtDP/XZigZps7SFJEB0TgTA2MxhKENSVwJqFQ6SnvqP+2hkTNEdGCiWx1n0R
CjhWUfudsieedhDfqhZnEF6ZhmXspcCFh00M0YPdxeMyPiYwUUHL8tg/Ongh541MbD5uJtPRSlDL
zcMlmbNrEgsb6HXLrJeu0CtoTvJ0DH7gyqJFmVOz+ttuLDj3FhwB7wxsRggjUz9cKj7xGjK3RKoG
8kvyex0lSY5c4OuxmQUfMLL3nMq9w1RQ4OrJWX3Y2mW8FBFmEQcLNJ8A3REOlMH4nCoBqDwSFq2L
Qb1gDEP16JJpCwU7YQ4V2aeMq8phEDPT4AUctSD2/iGhLWUVOWcQQQDEom5o4WnkTfejquBMbMLZ
YVIFqiX5M7qMbpEPqWtIanmN//b9ikjfq+3mAfAXl2bTFpxIoY+De2MU04pdKWOSlaNk1L8UjG4O
0BmexXYerfz224yIpiTAn923SeHsgYqRkB06OEm2vi8WdHsdMtMAwM5DtEYrJifXZn/4iuF3kwOO
RJcGZkp6ZJn0/rwiXNK4EH1HG4KgQ5SuxyUpwdV2Sx/i3mTrSDqt8kwL+W1iZptBkCKSJS1BHCU2
8t8XVWb+tg0dIdG2XIVDCkhDgXMjYO5QCrtc5GDc4ToEY7qRtnB490y2xgdANnO8deKE6ASVONCQ
0Dz2zKulnqH8URXx2tfA2462dxNzqi0AUSZ+VfCUQwH3TyECsnWTjVDu4KML0mVmA7DAbUhJe4Ss
5HdANdyFRIehYSeVGMWbwCguFCB8w+VXFCn5k585eVEx7h5QCD6OvVklXXdb25EfK+Z75OKMQEGe
wQ6V86kqMagJQzDEZqCNJbGMKmO/pqEHEGu24QvOqYUvlSGtIG3dHZaHrC5GQN1ojV6V6KDdhuDU
gj8LuE3/PnaSaUHeVqKSKrRqv2bXgv9q19HFtSkwBlyGlhH51qOfiOeNz+iL5PQ+Fz3htcYjU2r0
+Ssa1zvpYkVo+02V6vTxFoeU7NdtmM6Rax6zMswqhcfOHTDwxFGUTPifxj5VWP0la8ThRpX8WkMi
oaIGCETTyKrmgGqrZoGD1OTNY8xlPCHjBSX7Q7UlLbsnkETtKpY64X5J1lKcYhuj+iBaaFx2tfDJ
/2g74Y8H+BRavwm/7vBOEahigKYY+A42mat0x8qwRyrJXK/FdSiwXJelsVTcHNb85IMLORxIGYGt
/Uj7C8Kvzq6j8DUqUoJJKF/3aK+y+R29nLuePFgkBZNHWs0rR54JNVCRgmw/hImEmXZp25H+Fozh
Mfcnv3kbgmKi/lC01jz+Re2dcl80+Ucnp3w9i8C11d60btv85h6x/tkrm+bv6IJdY6qi6NMANrF0
YSSMgMHvM9p77Nvg4MuwhyCkutLP3pgddOk9kSGaYrdZEpR8vjCExNL3OJu5ZI/PmGDMzFcZ9HhL
oy6uJSZc7ScfRdWzSCWMEOfkIoM635X8RPltWBf2rSgYj2zRJEJLC7gW1Q4O2qDPDrYg/3bUaZAQ
znbtth7WXPM+x1kaD8yuZPDDl8SS8Muu5q9hlOK5DTrSWUe1WOeSVun85i3dEJyn0Qp1TN25Ti7E
vZPxR/p7dOtIf472ahwjqBvjFX5uyyZ7Zu6rOI7zuXcAb7UpOD8JTjvhmbJTvc/yhkyx0UUy857W
jsgugRwD+xgwUyiPYZQ6yN+cQCIBr8Plty/BkG94lETIyAyFABmmJAoUk7163phtJOTGghin08Q3
GUAIqBTg1C410ZMJoxKWZY+HlHVXyDZcDAUpKY2PIHLPPBuGZwWPRmPfJBnvkM66rW+myMzflN2w
lDsQcMmTmmZMX6rO2pQkMlfMO3QdhKmWzjxgAjcl7fxW6Miv/mKvqxYKncVP9swyHXSjOod65hDQ
WG/Zn+cv8Ur5tIvdZV1oJKYOsLlv2vwLfREqeafx+5ckzRcyqJbIfQHo1UR46RvnZc0W1NVNHYKz
hTwV9UhyNVpfuGBDQXavwOy1SuiFp3Aa8KrWXmLOMFbXAHbc6j/qoA1eqjCIyq0rtP2bZIiYziub
M0BjhXEeW7g93L9ahy8BzfBvGEpNcbfka/bti3p0NrLMWuc5jePwGXsE3LNl6JPkY/H9dH5knDqh
OfZMeNvGoVnP2Anb7AYeEXBt68B6OQDZbUhc9yNAqYDIEa5iJi9i+WBKVb3MWTS6hx6bGhwwr8tf
k+tIiGZ6kFfZrv3LjIwOfMXkHh9nktYiUuKA3tynuSX4euRJg99VrYE+5PUKYqXn6X5Y+7S7pw5D
Dq77uIOI2tZxeVRiCaeLRbuKQB++xYfylYOXKaOV3bvEIKECp5XlnTRF+knpYs+64XLdrHGVLbdx
1+Ujom/4pplJuJmTWlA/OoNmSm6g9QOcpzrd1yYrf5q+UPlx9taOIsUKoKagZSqmOa6e9yXatr9t
NgNsyvD7EhCIBEyhaQ5Tpz5zppbePV0xWxHBqHbgRSf7Sw6z/ibDkqhz+LmSTNJ2rX2wmmLUu57d
r0vaRlEhR7XtlaLtlqyUNvzjerxp14pvNWyzaJUXvy4o+othjGY4NgL6AizVIj8QTmWal9q61bTv
0nVg/7GkPmH1yYR/HGhQ9q7ruC7ZabKk3iQ8quO5qTVtdsQEItiUnsRHbJjBAwWH3/crmdfW3XWm
Tn5pbaldRDmArh869iWUZzmoL166VE33mQtrfsfbkIvzUA7M2PAghF8SR017BWN62KdFZ4e7EpQp
MY6rb8Re5JEmfYCd6c4X/vwnAKx/ZpFXskPrS3HWRdDyyk+z+RBhE9FAj8ytKQun/KcreDnvk5y9
NfuBcjnykbC9SXlow73L5DDaJeDWb9RQXY1maSOXbW7WxNlbrSNMCPwgVNd+APKRYhj7MeuENr81
s/T1cW3SGoj/4obDkTyZ3AMFTAzF7SRaOuieO3FC1Nxk5HpoNsDsPhizM+1hjsKKEzfCaKv1Z5MT
QXObFEE83QYpDehpjSOqQ0jpbYcv3rHxvo/ztri97r8RfRaMR4OwYdo3i2hcb0Svq3WfD4IoExlM
Pd6BWombqZqg6fceasYcOScmYAOQapO0LaYfzxTNzSQzKuSuXeZLSv8M0HmxfGJjHC8NruQZAb2R
FNmHht1tz5tqKMBTYrPKfVUlCQmUchLvqUmxGcuyXrNbzar7z5Jkc7lvEomjG8nXtf5iCqP3qkUJ
fqe4HNsDCtaVWpS799kLJ3Lm9ETltnMWU4dHjJV5slEJhzm3f+tPj9XY8kRCTTHuB7ta70dnuY58
kTrJTbjKmIBMQgYdbqxVNruhKPXw3FHhsDdLtfO1LmF9zepK5KmqjfdKUVLKXcW1jkObLISfQeMt
JSxXfOmbdS05HBZXBXY7+Gmw7OPSgwNl55Fc+kqBWToxpW8YFsauyvubkuftLWL7DkqxZ4i0R9Qx
Xr3G1RBudOXm5YuKIo8Vf1h7JMSrUK4dTI5QVr+nAVDHkzRCXVIYBe3F+vE/ZED0NBvjeGo+M0CS
v+pydofdtZhMT6YNWCEYasgRdlojQ5DIXfJAfM847WHd9M9xWWAMi8i0kIzBWmxL7BsJi5hMOP0o
XbFMx1wMUt52ThCnNw7qwOTGmolvkfKGhBSqp3U8WBro5RS569Q+lEYVfNMZnfz9WOGl3iXl5FDm
pcIvsDFbICvWmXHWJIuMm+2a1dGlqNIuAlBOzNmv1pTCC7e6ZiKxLwIGOu9IAvpfcz6S38TvkYV9
ETWh2a8Ep9yVaRF8ZiYrfqx8evPVoeY5wUWGvLP4iKLofqkyGKZJuOBUz2NbIJaR5Kwc1cgk8NSU
dPhs9iUToL2/TFPD9SeiPya+5hANbZVFELM0TDVZFc3vzCH4jjBRPIrA0VtbHEduUnPrwV0u8X8j
iyROJw/Er9TNiVdwcmmJe5ri1I+2QbuY/jVaPYbEFwTG87wL2lRnr1GuqUQ2yZTNMFmKGJDAdsLd
FGxcT+npnK8LgL1xrrQ92Cg0/amdoWfezkT+mn0ESnCCNRGXI9zxMvC+UslBCcHHL9uNHCt4Pf3A
OG7rxXHx6VcTC9IWfxZSZdiN4Zlc4O5vSWRJt1OmYtVYmU5GT3ZVq3yJ+gkK3xJ2RGCwFii/RiQS
PusI+rDb8vq3DZ3j/2XByQymm8xkblCp2PbIMKuzoD/hjW6VlNNtN3eefZ68cf5g9ZdX+zjwU4ii
42gY4eNf++5LOB73vFIVdIJREBocTr+iQclHWAMlZe1o2z+ImQrI5H5E6vMkpX4afeqBXRgYeOgy
wt60i1rGEwCnWZ3BRHDn77Aja/nIZxz1pyKT3rSvZ/bidwX9Ov9gU6XcUYMb/KIMY97QSLauF0ad
FE7IbUgV5mXW797i8D8duj6k113ss4tSas5ZRXTGkp5UeYXau/zCw8sSOUV8aFCFdbBu47yjqfXB
8IDmYjbqz2r0DkmS9NnWaNtz/mH+MQf0fIU9Oo0Mqj1wYwA7s+8hUXI1q7148rNiGzqE/VBTRxzD
S84dcSOyrKSflSEXHeCiObmg2obSnZV15d5QNKfvDBp6qoLSIXEjRFD4l4hYh30pAUW0xl0KNLXU
vTqEyLp+99o1y2O+LBTOjlML+N2kTJrlpiLVbD33eVMO4N+GK8Uo7BqWpPiAMlKgPY2YLIgm70yE
VMDEfmqbc8aIXe9EMAbPiUOY3lYHSX3m0y+SrZNn3NtEhwx/VdnXHQR2atrNbOBlAINKWuILmVY7
21oxHtyqkSocm6XRfNdUc4ywVj6ncxG41L21pwgGNpZ/+0RYVCGPTs0yc0vwVPuAWRfvWoT+MObL
l5WL03aC3kdMkIm2Thezz09EbC5TnjhmB543/4wjgLaU07Z8i+Bq55uuIgmHJTVbTUI8C+8uy43z
mfFL+4k2QgKqD8rq2w1QyxwGQ9DBbpolH1kvl+U+z+vEe0CCyxyab0sd1UA00gZFADQpTzrh4zxS
Ae5q8vF+AfeFuBdTOT0P7VSR8BnFJmOw7uN1JFcVwr5Pw/M4ZjUBFuwuX3mM0cVMxYSjzclmgwuM
1ewV+9T5P4Kga4i7Zf8bc7QPWJH54OtHPxngUnV4uihpKkSDGxOK8T2l+2+AILewTdlH9A/5aIcZ
fVjJA+YNlQH3GSyfxHXJp8gv/Q8jK9Y1hZNS/CTMWB/KlUTjfZbVv5loRqdyAjn9Nuax/D2FQfYV
MQMlDqkZAtJnhBW7tqq8ZwFXOX+oW+MwOrS8XDt8evLTCTTGrC5eFS1npsNPqZfGeewSfwAEQqan
dxMUafgd64KcH8fX/QE7dIsIah0Bm+rFU3fhrBjU9xwNCQ2k46a3VpFH+ivs/Y5helrAnMracpnI
yunZnOsy7SdgIcPC8nh1RPQwlynXeNbzPW5SmSb/ACpD78LihJA6tyRXZ9eWdce7GoympI5v5V1c
ykCgUIko71AVU2TAalLfHq/wSAJO5Pc7VDJDe0DXFTunrsFnR/qhYjyjs2CMd0G1kJ5I+z1uW81k
607O7IBGRHsJdKDIu+RFkRBRneTeY6Nd8Z24Jai0flygXBO23tzJIFg5CdZ5/Za6LH86iJhHTLFV
/5frzKKmcLAwbIZgmtb9IFe3Rm4wFBC7MRyQmdDLDKYtVGxzWa8T6G+lSFX4NLFRICgxy3ZbwKNz
ua10ov6wHsUxaCfbzCeSYXH5RtWI+ConZuPuOqMZdtpOxZ1B/ISbthCN+unZMKc66HO5HqM2z7xP
1AUjrG3mc+sbX3EJD7WYaXPSJmLqyWJkrLYr4eskzDaxRq8Cn+5QqzWWZD1Vw6KBPfdLcMPPwSxw
lHCYTzoB5bbXfcpIXxM6zIfpqc74ZEwm/GfTB2mR7WFQ8UIw32P/xtYGm7kUzO6RKaThWxumWn4k
sSpXkr1WQkGgk8p9VKDz2UhZE6xd6zZRJw9eRvnSe/Vw7tMxKomFrklVWlqLokpYp8huWPvJciei
cClvVp6z8j4h6qnaYeRCuBqEsK83UvhjullkJiqKfiKbDsanDqVTI5oNONjCfLpl5MsoDTBGRsH3
y1TRut6MSSa611G0jfdAhYMPq+Am05/FGsjmFmCN7O4cvNC5ulsqDLJq65YA6lI6syYGupuN2TWJ
BGzeHnZNEF803uDsBqFeU1+cLB4Ypcge1sFuTJ2huXPtgGyQUomUs5s2FI7YTUSmZvhuKfwsUtic
ZC+9KeXIuQdXuSyC7QgjVUmqCKduEFmEfGSfeUACxS3ZMH3fbvp5Kqcr06f+pBYhMaSbZfFh5gKf
gW1X9ggzD8gPPSIV2Q2soJjYO3P3W6x1Vj26KGNwmCLW0eeE+Crwqc00Mf0Pgzl7gifXTe9KucKS
wOM19ga9X6X29bSmKE1n1QjvSFihfC+yzP/ueYr11vgSul0GO/q6lByHBpEHskhnI7gPOw4rx1TP
kJ0BSXuoauFkryA1L4JL+43Hd+6O8HyDL9LIVHp2e/jN+2zpa0a/FQ3fKS3CDh2ELEJQ+wGSmm0x
BcBxl4Au87eeszjYrT7mmG2OADqHc7AKlv6Obrk/1Mhzcg8yBuxZBkvrDSEbwjfyuFiHByhtiXX2
dMxY1uHT5e4otP0jrQYN6eq1DdFS5DByGXSQG1Cz9YZCjrMt6m9Wr5UOFfCo6ugJVYpmLLEG/mfK
3LfYiyIIBPOdml8wo4xM7dO87lHBirqUSEgrVF2kQQo0XocgGqP3XPlIFAqNGOBgym4OGESH7Xgr
q6ReDmHWRNjkGZXo28xlL3KTQpdIdy2QCi57sGGEzM9LnzCgswVQq2zG4b4nF8mxx2jAMHBGVtgK
MgEG2eDDW2oEQp5ldTlk3ZQc0wR51QdsSioY+p+lu/EWLfIz4uza2+WLASsX9GrN9uyX4nWP2lFT
Gy1MPDc6p1F/sOKaUEAqkrjSF4euvws8iS6Sj1oU59mbBgAMSGQ5ZvB5Ti+8DaX7Q3jzdUFZOZ2g
2Fidp9Rr2/DiOilIhbFbDT7UmMvsZJzOusQRRCsBAmuME0qe0WyMvDd5rf36PQ2Bbp8bulMGOEY7
5VPrpYuik/OZATVe6+i3vl+Z06N/zwjEKNgSPhKk1PSvZH9m7iXxigXzYtLOEL3cJlDxX9Wt7Ig2
Rc5A3KUeAyx3703BzL5vquv6qZ8a177ZzI88UgL74MoEXtNoWPduUJb9R8hYkSKPpT2YeFyxFU70
lSKHp39y3eh9QnWCb5wTKe13HhEw9gfPvxgVOQpVMoxAmKGh3Qe4F2ArLBWCICDJC0l5kvHjuIOm
1XUnQhCJZyW8EDXH0rYdMwr2+PFfwlQb9Ra5lXBONqQPe1ohOyFfMWmZuw/r5NoJhUi/2o8GRp13
1woVx2BjVWQIVRpLVPLUsBk74Kos1gE/dYbhvTwHDWH03sMIbWslszsg3nhXr+xIjm2gnQqKXNU1
F1aWUr2FETKas2ryfnmY+gbFXq2TJrlefd5Fr6IkvaPvk5MKyXTahAxJESEmRQFWP26jGxpgFoeK
Kg4lCHCuBVcDasGNoCv6rIYW3eBY0hlvEma/5wS2CiXmyB+cLdHFkRPdUBpmxCHD6RiX9DjMeRbM
x3SiWm1fkgJAwXAqLME59Q2LEE93v2OhGt7IskK1uJzjloBZit2xs0+jENZjliR1FUF+Y9ZCgvyo
y6JdPjX4vdw/cLSFYrgN5jE38WGaB8ZkXGAyyHa+u6qgOoyVl7vIHtTSV/sRmidC0LZNE8rY3Ej0
AH0PWofT02MfyG2cdSGBngWxaWQ0ztj2FwBzY5ao/QRnLXxO0zSHB8mKM/b7EwIxOT9Wvie4Kka+
t+TFD1U63XQsVtZdFpmMuWhVE2c8TT3h741fvJrSsgaGySCeJn/V3wpXjIX3MskvrrUxoCQ18Vu0
1umvBJEuKARkxT8KC6Z9Fu7a3WjPKX+5nZFvtSOT97yv8xFDjO4L8qRySoPNOMi52uMkcnGxqAYi
XM12+9/cpf8r6vX/SJL6zyCp//fQftUvQ/f1Ndz9bv8P+PGxYv3Pbvz//50RxKX+ux2ff+ffiVLB
v8QxsYcB1l5XYh3FYPZvRKkQWz3emyRy2ZbG+KHw0f0HSi3Gpy+uruCYLMIr+fo/iFLJv4B9YiAS
u6ip/vmj/4UV3wW99l+sWuHVix/JWMAxJkAxwtzzX71gts0EliYn3bv1VFwcP/5acqgWYp0ugSJj
sGJCgsI0v02bMbt1xvyjDApxiK9ER2/x9m7XNXdNOOMi6lMyEJzaRVtpM1tG24Z75CqA6ZJHK22a
7ftRXc3GDH2qR0Jce7gyecD0kK9iPMJyNsVcNt6n7Fn3/WVnSer5jNLhrWXynL2BFrnutaPxbgii
P5F17ROvEtIBOLQVxPhc49kJ4Ymi1+LOQnI6BgO5YoLX6Ik3l537BkFGDZ2jyQig2dCVIuTngkYD
EivAqorAZSxPTOrjq140luOm7yoX79o1wJCYue3gqMdoncVOpj0QAWXutcOP7hj/nKf218KWcmfZ
ZZK9PCuKnFFfekKqq82KOnBXzYTP1l4XkiwHr9Wlr8l7/+zmDOzodA0kGHDVLJUE+mZC4TFnEdAk
m9cef0i9QNkgGWXLWAG1N9NcZHw4wy4uoH5AOaxsmEHteuIGwwc9xDEbPuJMHUo53U9sg/R9Z5c+
u2+RP2kKeaTyXcfxEgzFXc+XtJtwDUv3lHLn6z2Tr/zBA44PcQXbxBf5eIHcGkaJE+scNKibOR/w
Y8HOHi3eNvnKbRhfe3OynbY+UqAtZO9tDcqIiRPTxul1QaT3YmmRz10+vRq0ZuUmtGzF3FYUByuC
9iz5tT2Koj1Zw3k5to+4Nob94hpuQQ/yDufxwR373yXmho10e3EkQxntRAJOLK9sdxyTaYBK5AKS
gg7/UEfWSgqmZgo3LY8M241B5o9sfa+1agkp69Tm1fIz6l033C2qve9lhIutuG0ylDqHKMuYozdr
xYY17xjybEqL1MsqoopZb4OKSatTxzIIBT174vYJKSfBcYDOqTxQdE8dSVNT1O1QfbAMD9iaYOUB
ql78K3tnshw7cmXbf6k50gAHHIAPahJ9BCMYbC+bCYy85EUPOPrm699CSs9MV1IpreY10UCWmUEy
0Pg5e++1WZ9UEFvlWjQeJUVGeOzwPL8rQYM462Ra22pkY+jWI7s7dtTIGfMjbFTeHcY4mBtKw56s
YPauCY6QlElelF+LO2vXgP7AA1I4V+KP9BgSPrM029Q57DZMQ+aucPDz1fH0Hvf5r8KO99oqT6Fu
z0yPtBarTze1R6rsvXZpWzx7Vhz8QI1i6gNEzY4vhPsrsWM13Ecxnd2UnAbtviQklH8LbqYd1/Q0
nmDuaPjWc3pyZQEhKy2KR+yuHNK8sesuLGMUaFUePemp7KvxzmMTz+SQ9P7EiFD0M3kbplykTJOh
JWlOhjDzh6L2YBz15tkVGsZcoI0JTb2/CShbv0FxabAtVirDyolZcTm79BLPekn918RSOtvNZdns
/ZhQH/EZqKb7MaGyAr9D6+xtDAn5em7Ybm6deJSnTnTpvdlRgMe5oNYX3MuxQLOeQHF3JFtWnFYj
Y9960vrsQytMd149sJ3LvIUM66olU+n4u8TIw19zMqHZ1QiIeW6Pq3lI3XtjYuZHJ8l+ETQAPKc6
oHA9zUxEFNCPyUsmRDyAN49bo4jih2DsP9SYqlPleNzpGVnEioMfqzXbfkqzaDh5Rt/sUc3s/eJL
3ySWjzuzrMiRbo2prY9zVirzUClN07jRnNSEU4d4bTjRVRa2MGMBue9bjZtt5dSVPezYoikefW09
rlikav7ggOOyYfhAmBGUG2Iv5A/LZQYjuix7YD/zWPY3hq47GqZT8uFs9WB0rGRmzaey8/LbBEPI
a8ICn82TavZpB8p4COP6AMr2yfabLtqM8slw6f9itxXma8Ug/xw64ooghHWy9w9uUlElFo3+3lP2
K8/X+tQQST8rOawdkjbNgfbEC1IFdVKcWU1friJtjgaEshaTCcm+pGV0d6eKXZLYtK7sztHs1TeG
MVyliioQ30mGp38i6UCfpFCOeyCh496njLYnWLnFW58m0fPcQdrBoCXebFXddwbI4yLSA6dlTf9A
53MK9O7BRoYsBZ17t7amBf6E517J72QCq+zBaFp7rKA3Cc06txkBUAi84VI8Si6PhTOHYjx0Q2UX
h8R3HnhF+ae4yLwNgefxUpk6f8KVTIDD8fOtbZjVWVuKbdOcUeEzI2AtXfJi/ig1yds235QNiVGp
4ca1dcErN86b01ACYxNxNW1dS+BDwu6DPapGSSADyGZOG7O7yYLZ2SJy1PhWBmI79sUc9UPQWpBt
mL4KnrCxGwQvVWEqZxMnOUziwlU7din7bJYKcR77Fq521B8jtrr3mbqbpzZmxxi3orjOlSiNdQJk
biJ3EsPgjjuVYRSriyeCswlfZDTz1FRF2pT3aAZLZodF7zoI8TGcIl5jHyROc8owML9AVou96RHp
wwJAzRK2WQnR/ew9blxoeUoWa7wg5o+58+OTXbjFdgKD9QIn0K5ObRvfKsk628WkwZYUq4DwlHke
4zDZkgM9j75Hl6mMyFckicQJ7pL8fks9eNJrnImWv2tUkN+5U2c72yAzs4VM7rY3prUgnptRn1Ul
+jcvTGtxHhtxa9VpAlOw3BNvSTdJVvwsEnODg8mm1S9K2d2KomqfAObh8HYtdXaDMqcJiiNiurVH
qkWZZMJ9ivH1RN2GerK7cZT4BHNqBEVW7BJelYXux5hMnf0QB8KnQWnKo2obNrm6I69nhLs44LgK
unrIPkPafPDjuVYiKCPQFCaRMgj02ofJX2KLzPk9qEmFdOu6lq0Z7dwOwRm6VIuJh9XaU0iu8hvZ
7h4LZJuvhd1609HRnKw2fIMt4ddp0uUPh1wnYg10/nqnct/7EPFgXjQGinzlcCgNbiN4QDDzXOIr
K03pBuaIzkD4oMo2cFlEx/hWTJjww26s3YYmBccYfpFjR3I3auNHnJf+ZuJSOhgNSXGXA8qI07bo
7V0jS/eKo4eyaDvFkZegF7G9PTWJbnfMoS91FNU7jePRmHiYsnnF7xkw+MOrH7nSNovyiBSnE24U
N+n4qkr9MuK4Z2PumqOFmc+8a6zgXKDQ73Qpg5sgF/3OCNhhkibsKBSZyXaZG1aRVILSJNhiPI4n
vekRaTJ2vPN8dNkknPAJCoz2QXVoOwEoyOSWR5H8zmI25Ulqi1tMnN4Ffj+g0Xlizb4yCi1uTV6l
n9Kz6i350OaCKuzTD9ps6PtI7qMxlw03whSeHNu5kewh9nzLHNrt3LlMtoz2qjMe69GMSXF5RJNj
oyT2mNTPInRrjMxp9HOOpgMYRQqdxgYdeShogekT3/7sBKNvBy7pF18spWBZglNuMO4ZOUYMEtAo
2V8AiWu1h93IsNV7VVlmv8OgF5/CfvCHZ57cfndqo0CcJlnjws8H/zniPc3ob2ryiEkaDp89Lsdn
O8jy92Em8O8SaNoHfUYJYqht44gTI/tAdU7XMLkwAovG0j/nsrCSrWPJX6AHNVvWpDoR/3JKEkB1
rKF+yinDz+DxpEwoq6YVYUiy1xnT81dme/106ucE1GIxdLM6+gYmHiswrGqj545V9Fx26ZPlzj2x
NS/nn/OBsZD0G6yGpWQ2uuHFF7OUl0g6XUhiv4jtQ51Aj4RSOA7rqaic4tZhrUZ4f+JxtYrcsoSq
jiWFap+wtx9HTyXt0anZ12wNXSGxoIsN9mJgExWVDqoV1Kk6rkZ5AEVRAM7v1wY7zo3wR/czwb19
l0UTWZBo4MRH5I97rJhWENvr+VH1uNTea3b3AEGrGlMzeT8QtDiZP+aitawD6aIpPUPiKInDJcYa
EYEuu1qm1X0GI/Er9SLWSfRzcAxFl5dPrYMrZ5d2HixVTbZebCYUGBzeDjyIlrQqr2q8qFujzB6t
WGTlqQ3RTHeuwD3Ch0zxNG5ppGi+qshU3W7A2KEIPuO3yYmWTM0rtDKqLYwm8l+k6HmyJ3VWoZ+Z
TX3V9P7cBEEsP/OitL1Vr1rnrXeyot1GQ4+DO82rot3lDQeqvK7vaoSdNQKr+kCXSoi4ae9+nCtr
xUGubbdNyCOFZKMkOWbjb2lWOHFwlKLUQnzMaWwl9oGMgdOUlxcbbZPvfg+KKKTt2iG6hdKKflHO
AalxMbeut6sG4gGkwxU8U2NInV3L1OiCKCJ7sU0zyMosK1vnR2DkLq0udHZDhaUmD1YmnLb7PC15
t0XhGHfnOApTMoxtSIFQHS93ap7nv7AmUpJHXaz1zAkGgyey4HJMCtNDQc6EjExYflLQ6lcr2rPN
F9cgMoR1DJH4bOL3vGM/K7N9nAQFpzhql/Hh46GG44QdUzKpqSM6kMWLv0FxeVUqiyriOZqamTh0
D33ZB7e1aSBmeFFcPqO/TPFuCtv+PiNS+1m74Cn0bAe/Gqo4d6lFb7qnaAfhahk5zWa1tq+ZOfR6
N1pVGfK/aHPUQYYUQo92NTzIgap3whIz4M1ZmrRLlyaQhjbG6Xbp1BRXnElx4K+qCLbwKugWNEcw
zEWyS8kKVVsZtHABSTd0LyPL3Ac1E1FdLQrRAfKKO7+S9TWDU8Fkh9+HTqtyE4mG+tpEigsd986D
k/anLDTTvaU51bANH8VdrzT6xhRMXbPHPIK5aZqydLwUinwVfJrW3Fg0Vr+w5h0XTmlspMfGMk0O
vRF7wzSbw/DsK8UQNNSjTdnq4FqU9s24Xx79bCqnzViB4rnaZBvKVWUBMT0avQkanM2Jbi/RzJB2
R5kHTcGGSkR96pi2foZFjXKb4u7ccc7lVdYMuqWWPEjBdXeGezMmPjlfrlaO6lli3E8RzZCUFuL7
55D54NYMVx0r203g2LRzJ7Fzu7BMqHXOm7s6w6rho6StMsMtXj27C88cQWjKZl55rAkLv2ONdzg0
ZD7QboZ03qV2gKjRRz1WAb9s2cX7Yhxwlefi3ONw5piDzcIVRPdNNc0U8PA9RGN820YmESej5ivn
cUAWKZiiW89OnPYgLLDaj5nOnF+RPSb2DQb/LD8QU0kPkBG9iEVV35OH4TJnle6GbnGHnEiocU1u
Ti7VPFQuqk/DHnIz5blape/9kOszK1fXvXrakPmBiKEi9GcW3cGhmNu0BwQip35MdPlo+ny1Sn4R
/zJfBtQncobVE0EuFjhGfVdI/lMgdQYzBG1BHAoK9HTtOO896kXxNzx5CTCdSN+n+SUIf7Qp771C
nqo+/+TQippS3atGP1AkswDMz6IzvTXE223ZjB8CivnG8WCIBPMDFiXyIU32UeXFhNIrXwybu7GX
5V3tl/e+lb/J2nmMTeM6ZA6ZoxD0N914nGai8ppjomBzczMoLjKaXT5kWb7h/zRxDMdyl2vKFkce
1bgI5M/KTcVXtkTk4lZFDBvhxyjwVRbpGRMHKxrFHiXzxrX8UwhTDb1NplgumJZ4DiP1ympoaMlt
anR0/GTmFJmU9HWuuNq/B5urxOrFQ5SUP+qGiYhICW4wlPUG48QqxLhTHw3NnHMgz0R1C1dTNshn
Vei52hZ6wmC9Ql51wucUm+7WnOszL+jbADLQStnoHWoer7JSdO26Dyx1LqVFJqsAzpiw98gkzy2L
mUJShRbM6YHQZnMcjN7eBNDGPdA+RlPc2pzh0ZUxZbqY1GmUo5w8Og+ukV8KncCz8Eq69DLOJW77
RnnXvMNY2+0wK6qjSEZ+klFfOXA1eJLwZqDmb/OOALDZkoCevLvaUuVV2+G5ZJIyeT4RCVJj9Vy1
8pfIXPtsTY5/AvpAvH4YqhsjreZbyx1vOWsJ3Dvewa+ptpGtScYq+A4LB3R/MH/YrvVmuWm0HSgi
xukUn5syvANOsB9Gcdu3k/NAP/nA+EGcQpudOuFb08emNMgNIwVh4mZD5WGXWTH36BtSlfHRSaZX
hV9Aa35A3v4rDq6niOPqOpgNmOSVt4erdIsRAJh+lDyUsvE2DJEBF18VU/cjG3sLteiBwyAGqLz/
DEb83ALU0oJnNlclJtENHURgVLKxPXpOcaUA4XHOM9ZIvZ6uKu2nz8bxj24Y/Ojs+R1uxSm3XULK
6XRlm4AFrrQfLE7vJjyOw9Qn8T4vGPk0fICEzNw5shyIJbm01ybKHddZP1/hA2mkX72PCcyueA1x
OfH0xuKVN498jAZ3z+2xDNQHr7Y+qozTr+V6sCGAbyJ+5+D+Gxj4TS0uWGy7Kx1h9Gvp9Kl28weZ
BG9wqPUGF8svThssBszgO2MNkyrz4uacTIM4bvm7xryGSIUsYYJTGTlYCBiZa4WHsGu2gzeFm4aw
8GuISXvHBuTaRv67HaDbWvK99HDfgtfEz6lYdmcqHFZ+Yb81Rk4XWTzf4jvjgrWac+im7btCoNw6
TnysMudkYitbRVRT0KSIO5w5EpBJsAUDEBmHpgszeWDPz6K0kG5Y/LQLUWVftbKG/Ryl6oyxen5s
yoV8oSNxTwbYfnLnZD73RQirRZsvijFrC/eppIWhNDbhZCRLD9004BLPmhfsCSZJ9In617j2dp1o
p4cmiKjAw8bK7Tkau25i+W+K2vvschYaBZiHXnMsihL0aCys1SNNC/muxoex9vPoxhuG9Ehe3Np5
CbJxq1m+JfGpTEvS3fO97dlPIef8VYXZ96bHeXnAsnzIOJAKR+w5zV0Km14xk9tqE8WYxOTiGCIA
T27W9p4wRFXkKcgzFhhBbyoOKQcfCzIbyRtuXBfpmXsW9NlLbc7JMcV9dchbYNwCuAXZNy/fWvF8
AMZ9wa9FBVYaX7vEfJ4qFz89XWMO67ObNNLVNx184yHskFFhvQ8bv3bOdEcQCYlocFDdcfDGExE4
0uWaSGQYJla98VL7GLpMkIGdNq9E+VkZ0tZAxc8BKTS94NVttzVlm+TEW/cNd+5Px5/lnzAmEl0g
ZawhekIKMjdRpaG1+fWJfvZ6H0bNU+0RBI5qcSJJSeMENR2+nRcvIib1AHfiE3TCp26KzRAw0edy
JHGRDb9SbhIgABaUu6zMd7HDk3ZmamScRNkvGEn5r6ai51bqmhCznbNorB74DrP+SgbjHZrMXVZb
e8lz5IgU/MWAwwseLpmo8kPrR6+jTyGYNT2HOZQOtuXPGAjct3AO7R3XHj+834QFxXDpxceJPfuD
/BqwhxHkew/i4qXjD+pbFj9zVYn9OOkjyJ0jFr1LH8zfBGCidU5W098Aj/SKJZQZHhHE8EZ3CimJ
pTmssSotd9U4xRtZFmW4QV1bXIFl98M2u9cEKN/Wr/wfGGremE5+2XN3Tcd43lWiveVcOIENkWx0
OnttsRzZoPJqGH3pI15KBh5aVS51PX84dIcD5Ki8u8qDHFo6l972W9YJliM+iD1ZOG9Mewx2uKrQ
n0scG3Av8NoQEoLg5tTMt/HotjxYCCUs+zbvCmqEb9NnWhBNJM/Ks6k7a409GxiPZJ0qqVUp3Yvi
W/6SZtB8WIZ8NedmaBQgx8nnrs6S5irRoQwER0laEG1P3XLiKuwDkDVw/IFTj/lWD/wJ1kEa1D8w
lLLDSJIdsMcF3lNoiT3Fm599IscELbGUtwhShgv4acy0ynnx0eN9hRlJgmsj5QwGZeWU0GIe+plU
zLaz6i7ZMUkN0UNuCAlLBTcNfrfeP9U8On6lrPAvJnbBb0FpY7dqBxgMz0SKepMnglcc/MpuaFSl
63fVWTht0wu/nQdWqnJiCQvcMHc5u62QBoHW3rM1m7gKqfDTIeXkQey/T8T0U2dk1YrR3tUZFmAt
pnWZ0OFSy3InihRvQ0yMc4VDXd8avrzk5BV/QrUN7iy6Ynyb/U4tpn6nhoBVc8trbTZPQPmCHayE
Lx43t8Vsb/FRyA1+B29ZSY9k/kmmBwQXWCCodJv0rfiSYsC3TofPhvhV+UqWlZdAN1yrIIG3UYal
v5qVv9d2TlYf512++EaVCCWSSU0lCGkwYs2zkZxbRmfhMmza5cCZwoaDlwQZXmPdzw2ngaKxUxB9
mTBxy6fzrmMtGu600wevek7Tz8QoqPFGdx5B+BWlS5EsdZBOsPlTvP8/F8N/YSL4Dy6G+bv+/IiT
j986BfhX/mZikCYmBtNEy3CcpXlNgDT+m4nBcf4gDi6lx37Q9IVpYyD4u4nBsf7w0UXgFZGw9aAF
42/4u43B9v+wlc3JynM9215q5P43jQL/iug1iV7hX4A2TTHdnzjaf8DNzpEZ8faNzK03U0ZjVDQI
scjL/4J6bP0zNleCZwcd6UN0pgKMV/zvVolCgU2YkfqwohXecULF2roF0+FC036ZbOdrEIM+9LXg
GYWD8g44iT6MqZV+EABqL+wCw2TTFjGLEDp1VnOGxSwgDvwXFPGFvvyP8F1+TKBM/By2hFiPveP3
HzN2TNmItBBbSe6PRDfWR5qyVHjTteM3MbPgEpO53rRYT/4CYWwtf4F/+Wg2ilCSpSMpKPv9o4sE
MshE3IyqmzR7GLKmfWnzwcQ1jRg4dx6v1bINPvKAYERGhOulpCrrxekYqXK3BhrRT3+B4v43l4ak
hoFLjR/KxWnz+0+URBZMKmAb26mGRkS/JajszMvzn/9ws9z97Vf8x574f/cxCprA0mOPuuX+08dU
DfQCB3rxtoxyLIGQKNdEi+q/4Db/20/hfsFvrUyL5sPffxngHCyF/WrcUrGuqGfTxs43g8///Kv8
m6vclbZpmi6XkOu4/2QICqp08BU44G0WB/aFSrppAy+2fBCNi4tuJmqSKXJA//lDf3cheXCh5GJC
soVrupLbePnN/+EOFnYD36UHzckr+12nZXw3+wLhEkzpuygLeJVTmu+a3Nacv0r54z9/+r/8XZdP
5wmC/ZtjEVD83z99xtU6wgag97XP7qSiBZeGkO7hP3+IvdRf/n530K/i8Z+nFQHotjL/6flBQH/g
bmySbVXC+xxkNFwSN0xOLCDAhUwcvd8CRTgVG359qQc73ANwh+VZzKAsuuZbibF9J9+IjgFZsECh
7+3hPeyYTbNAEsdLh+yEnMkuM0576EL8Rh6HZDwr/pTcF9bMqBPMHVBZUG9YLVITK0TeSE5zSR9v
e0mH3SLq9Ww8Q7N77uop3tatLW6aWmb3y4aV1uLafSNyM+8JeXjrgBDGL69yjCd2wPSddEO/mfia
p3XKQ3mbVG5/cjKvuGQ1iGN7moiI45FlSs6+0aj0dyeBf2Yjp1wUowlXZVBuIb8HtzkRS5ZtY+Ld
ACtTJ5tmMou+JHv+mh0I3zn/9gkKavLccP+z4DDwdK51CJ8o5C9FulVr661zE0J1bfHSe3Rql0wq
/DOjQ7Yzj0H8uC1eNdi/CHITCyQdCg69+Pw3RLjancqm/sUFjrao2XRzQ3i5JUDQsIlu+vkjtCAL
OnVDTq6HyZqtsRvP25qcyQNYs/61sSmMzqpYr0jFSElwdjz4Lo7mvIRxCtitOjLOsRNoi4RtBYyJ
upRGdbL5CoHWja+we2h1tmtnL/UYko8nEsJb2jrWRukecQpQUT/4/bFzllwjP+iDnsz3iC/njgwy
NEFbbUrXaO8S1gJsgFp3C+egP5QwwTYCF0/QB48QNR7Crp2OlWmyfqK8b0G2znFTnDtpfTg9o3Zg
Qkp0A+0caqMndxem3bkdl05uWfUoE/LQwmY8JYSttnBxmnevaw+2G1hr3XEFUZGaFxgsbNtZd0P8
kjFiLtH3LhaM4+wLQ0fesbF7SIhlbucw1kh2obpzaz8/loYjjhSW3xDwu7WgAmw9z+4PjimoCTvQ
P/OztbNzY3Q/CG9Ttzy1J1IAr1Lb/RG2BzQWl8I3K4dxJpDHVhiZJgCJAmkqtQAIhzX4tLie5i1B
N7xWrCDlrFdlO0Ktc8QjqUd1wIhjHlSnwk3qzB2gb2MF3frep0hs5RROs0kj+2r6yS0URLGpTSff
Jh7hep2iBa9EnTS3ToCM3GCmb/zY3nSFmB8aWHzHqOqDu6BOP0ffbfZE2PuLiGjzLtJwPM1OR80b
rhI4gwBN8ny6sMgii4sDai110x+a0r6ZquFQOeNbY5rlgRKx16I34aiO8prMxT3hKv9Zof3dicxU
bz3OuiOzxBWxS90VVIqu46EqNhYJgK2o+y+J/Xkis7GYtu8ocNljGf4KujlYNTj8NoyUDfhpUJ6o
U8+lcM4l5uKbIOWPpqz3Ptb9yhPTBzMNGJHCZ1DWB6uxelZjQigfn4loH1ssbAxegCh6QMQbw3Hy
n6GciPN5NyExBnZb5auF/+XFQEk0fB+JFOYNnXHGwRm8+bYZqQqM6JTMCkWTtZ3Y03Xi0LfSw2Sv
uapA4JhcWm0bGLvRbT6Dic167tJZpqJ37ANXSJQvPslU0HFZu4PGxw26PAQnSVYK9UylY0J5By6Q
ylP71ApwEGIGd8bp3pqzI1hvuSsNka17MjncTtndaJY+CThb8jzAKREpHuCNt2/q9gSa+jNJsKp5
nX2SYUeCN58++gqUMfknLhS+4lJ3GA5oEkyb6Y2k223HwLmtqP/bmLUMto4NnYnkB6hwV1nH2Iye
iyZ5hfGT/cVBjrPiv7yr/qw94rDBCWCpvfj9lZg11LVVsae38K/maZd1gybeC0IgwM/oGd9se6Dj
r4Ya3NpRuX0dbzX6KbupUlTBbgTB/BDHOddCMNogHLK8LD8HNh0fQcYZeodzs9gOxK2euqFsfsG4
L521ZRiGeWiyitRU1XTTO7UP0acB4H9paoAGvJZA28Emd1Jf0L7zD9uxjG47Fq78WUwcuWOdMVkP
xAfHDaGk/JeXGelHxx4HlmDpt3xwMmuStCaRSl65XmNQZT/mn1xy4toaZn1nyhBdRvQRivCEdnIH
HKic1/kCVQL13tE/mYsmP8VNP8j1NEeIHr4/EmRG3klvMWX5D6i0c7L3G9Hr40h6/iMyKBWwvc6d
P4Yug+KHBh7P95FpU5tuVuw4KY9mvtpQbFqBbfIGDDchR7Fm1eSw3digBeXPIPcqvVO9IUBL1wUP
Mydo86vvJGOCVJXLZwlLA3+oaNM7RmObN4rsG/6Yhj/6kDmFOhs0ywFmEyPZOO04OAibwASkV7WD
766EMnuqekoP8llWOxUeGw+TLnMXWgeRJNap1Bvkl1gktOcaMBpRdoQ9ticqTQa1re0BhGAO4ovK
VaglmP+KJH0ZPYPC0LijJGZDNg/l0hPJDL00zFFL/A4J+0YRhWQBK9uA2FsIBECYqWdCsacaCzGr
UiS9u47AlRKZB6pOSg2l1wvCL+kVPW2S2MDwyfVTqTbs+OJvp8l4vOd9xq5Ns/0Bm5PR3oXRxvGW
nZ+JX9ocdM5rGy81tcJ4pUBauv07Kxnh3sRkW6ttJ3hV3LqzkadnT9Y+nQHUJDfWKfN7eqfWhEDr
4MhlUQLlb0ZwiUYo4mPSi36GE9QbiypZBS8G6RusavgW6J+lbfKUwHClKyez7JGttrI4HS390ts2
H7vnujB5JJdeMD4OBHfxJvE2oFNHAgNdeVwH95WIIMqEaZjbMLqitl1rmWKGmyEdbnUNSJg/YGiO
+K5cMncU3E7kXnI/1Fxdaf0IyLJ9jSzLuHdx0r3ynwy7dRol6c+OYe2jmjKkQ1pv77jkUd56aiS6
wyQ8Sk3BOfXXya4KQaksSu/a6mqFzu863ltYCYnpMVF1uqLnA9WbB2eMvNRiLubLwAMXd8PI15U2
w88GqH28MYION1hjRwMkNGnVFtdrLx/i0KtdpGM8xiQJyejveIR7Lt5FootQ+RAHZVx3MTPl3J99
/L8fRgM4bjO6gleYg5McCk3VGD8sOLIjSVdr7LeZVfU+ZNOInDagXHHCAdSmV88iETqGBvXNy9H6
XKQe2DMkiqBcV0MbzcCkFQxAw6acp1bmhJ5DqA7HStj474NdVFzqwsN93Hppfy3DdKhXXryQ/wFf
oiQ7QUcKAOCaep1NL8lu8AaJ7oSnzOENP7sRaz6fKhz85SB0OJj4H5J15/NUk7/eWcTIqCUY6K/Z
8ZiQP/IpwShFHlOne9SQmQdY15JXarHws0qbvC/K8lLCT/VU3YxzadwOkxm8zCoT7klxdUCE4AuD
micxQZ9GJ8GMPY9hx7AQjzyIJq7DAaJIreQG3gv7fg055zoOomnWaD3BfeW14Claswcu3xfcM0gw
C9hxqqlywWZBP8MC9dVfPF8dQcqKsXHTWhXIvEbFzqMtYQ5tJ/SLO8Jwc3wlPmNV+1S6wS1bPsdf
21kaUwMjEjIeZsH5cyFo42TWbDaelIydp2ywIfuSqPfjTeSPOEulVw1Xt5rqT7AlMcpgSLHFypza
+Z4pI3kNyMBnq7KX9hUKuag31myFn1RM+EfATAwPlY+3eK2GgbUJPrO6WDfLwwr3hk901BJ1/QN3
twfJQDojPSrMWjUCzgC01MSB/RmVhB0x3QCK23gaTIZyixAfiDGqh6KcbXut3QrM/axccR4yXd37
RIF/0n2pH/uJwWVNX0zzAanCPOYpuBcepwXYxLGQ/dKpM9Vv4ERn8sttUlX4RjL9DE2gjba9lREk
KwZ+jOOkBw9fUtJJuSfVG/wU1eh8Q7ApB8JqRn/X+qXxraAzgaYRuEgBCYXD3i9D3pyFtuW7iReo
3VaYNl5ynvzpKjIrwsFkPHBRF34wl+fcqt33uQv1Qze0MfUeQJ6ZEya/YnGNcRjstKdm/LOTxavJ
W4rO+aY5OWZTwHNssJu536O4pc8ZQwNIxHjU4dFjOXaNWybW2ozorRSYNPEvFSZyjU47KoV6q8OA
GVLMNR9Tp88+bBAIu3AwyfuK0F8oEbTTrCgYiZ6RTEKOVjRgt1ueIWXGPWKDQIpgI7gw6fGj0uTu
o2XMmvURkGk1b6spGp5EbLAZp9q6fMAetlxYyyxDQe4TtsbhoXU7e9wkfp7fDa0aOG/wYoWM7xlk
QQaXsWkTx1n2GfUKB3mZmxBp66ZufqQENK52kjgQ7bwSd7JPXo8AoBqoEpn7KLsXdQpvJB0XeRsM
Ff0aYKSpG6esZPrUPQ12/G5z+tL2LbPM6LW80Q2jdyCf9H1W7QvMFNGTm2f427okejNyNP+lLrO/
yT2Y9DcDTJHblGXFA0F2kWwJv2IHhnzRReusc7Jgl/eY9NZUgxMWJCvlP/K6wOWU+mFDU73HEgzc
xtBipDU6II6mF9C4LXTyMY4D3syCzIT/wmAUN5vAH+f5uQlsURxl3IQnb7CCt16USboGNx9SjMUL
ctqyrcTwkkhk065LWvfF9zvHhzU2F/OA7QJYYTNjosMr7NXkTC0RvMrW4U2do0feZ51Mfai3kpEe
GaItN6Jqey5pDnF7u1cVeK1yqt6wbsaKPr5pUhc9NLOB44QyQyC9YrEXBZ64wJqfJXgKfEU89hsz
29n8H/s5Z7ezKwRiMQbMgLkgHqJvLxa8CIdccfGUgJ+XAHStsQIbNb5O1TjZN/5tHiAixUW6nF7w
qofoJFeHCE23wvhZ/13E+B9bAa1/XTVBoaPkV5gkBQXhvt+P78JVoyfCEJeiI4sn4dAvsYplDOLL
I962KyvHetIyt84JKTLiQW0NMU6D/RVFz+1C+NY/Vqofj7XG2LqSaE7YARrTsrcJlKyvJPbHzZ/7
sf8TXv5L8Nf/n5WXy/RR5B81SksBomI6fv33n//C33QXy7T+sFxJ9TLLZdNmIfv/dRcl/iCyySVp
YSF3hFpWzn/XXYT/h3SoSDQteF9/ajL/j7LzWK5dx7bsF/EFQQOS3e2NvJc6jKOjI3oLggZfX4PZ
qKjITsXrZOPmjStpbxJYZs4x/+/eJfqfCEozCcy+JzjVAyn/N3uX9af/vxPNkGGtS5Z05GMhDSIR
/ldgKRCxOvC8Rp4QcrtmZwTJSZsi3TmB/v90pLBl/mtKG/JD1jmtHziBb8tI/tf0m6VMxHKmZrWe
mG68UY5xzMFyRtSUlemre8Yzrjjo0lnkhan/kOxLC/TGLkwNkjUnsz0gmkCdmOq0ztOSBkS1UGUv
W0Lp/b/25PUf8zK15athWkq6Q7+6aNK6hf/djzYwV9YGlbsDX1eC1B019XQAbFZvHUwdI1r8tq+P
egEvSZmCAZCkujRhhhd0/EjDd8gwc2xWcZwnjlUzQsjpFlAanFgU5aRgE7pQJpjyN13dkLcAoQoe
EQjc+Mbjl/lTpS73m9W3jH4a8An/+I0xdzF46J7LoYbJjzZY4ltqwzM6zSE+8lPFzQyYsKd09pI/
pNbMB4jSsqJB99k+K7MQDmVgL3DRcQkhwEAMSgY9K5J813ja+9uOafRJUa/tTeFNDne37VJiala8
9z08JcQuzDaDTcV33uMOaRNCFdzVbwXvzsH/1mPqAzOKbzXv6vG9zeKO29xJ5QvXOzazMvTQs2ZA
iF+xZ6g3SIbdbzqXkBx747IyYjqMhLSxfX6l1BMG/deIpr1m0ETIWTD7NEp2O39bmlidTeWCV9sw
lqLYnHTV3DfZtALOgh4njDfis9mUVW+tqXWiuMqiLTCy+gVoXwxi1U/nejTGqIiM2Nihaj8wxNYv
ftNpgKsIxJKtXOOqjFyy5H4MEAsgpIixzoaJ7f9QrMc44PJAfyvwoR++3XYP0I45PKe6nVM4hgp8
tJXP+jdgfyfoyaeIqZZasjP9tpouoY6lfwZpas3//E6sCiFWIb/zmItzSVZhewKJWVpwdoOBgmJy
CECaFsLtmOsVmHnx4cSXauzlNXZHQ+gVkn62X3NkEJACUs0ZVujFpaOaw3bTxjlKszST9nkBmftX
CQXEjmoY6lYVR2l0GFKlhm3DGBjXVtISkeYhlBs3Cfyr+y4RXb5rLVs/SRCGHwP4seqCwjt/l0i2
IJWOCHU2oAhC6tUWpcamTck5Q1BW8HMdOOmkqhDpnR6dxLMlWSV49zb+1OblVvpCt7cmYBFwAjc0
4lvt2ExkQ+ijnMva+WlRHUmELFsKajhZ1RjtQsnLFpXB3yC3HQIIAPPaOIutkL8SdgUJF80YMmGb
Gehu29xD8NgrnGf8TDxw+3yu5mw3uNX07Y7lAtingvvFiDpF5bL0yJQpfSa95mRkoCIdx/6BcJHe
BiFK24VQcm8nyyYDkGgF7bhrdCL9fdnTTOPpFkxIOQYGi1Arpe8ATGH2MaE9tjsF609SNXocG2gN
o3FbwXs4Oq67fCZ9swTYKIL4P/5hWswymiQ5b1XzFatVTMElDwqRnfAV2WL4juKSVrMOVEiN3fvi
Bjqkd2ktd3iJKm8Id8RwZYbVTWehBq8JWB2mYmK6kOSo32YaNGBDgxnv7HAGh7gMjvpRM+DV88Lx
RlFf2OYjLoCSUNlj4iEVYrJeO0Jl42OUpoQ+JRJK8ran2zAHTs55OPU8kfNOZuX4zo/lM6VnhbCE
7zE9ar5MKDt2lJXbxtEMt0J8048Jx431OqYNBeYqQUpwEijCO+DpBPdUW7khwQKozSoJp0xMg1g/
AkhcOoCWZsEF0woPp2e8hoFgp2WgHdT+ii6yx1qxAdCIsEAAgQmgS89eQ7yplNiqHb6xHFTNxm6J
C+C8VXiHWbAQGz3jiLlN06D9xgzBcz1IhkD7tGoECrxO2cj6JzDTGz0orpkkb0W5Klk5pFNn9L9M
EcdiP7g6v60IOXGRz0oi5afWsw9dBs/l7LSyHbdBKMzfcFTko5IB1e4Zc1slZzLTk93ImWYOoctA
85ChgpSHvB+LCDIbm8VzAWGH4V6y+p9V5zDBcNGxP+YSRx+YkGl+h5IE6Qi4WvQZ1MzjiT5ycYD1
Ns/CBlg2B7ditush77YFwUYjT8Ymbcam3vGZVk+hrFrSdjl24acBGCnZmYmcweHsp1/FHKmPjNyG
egt5xV/VtPMap5Cj4WUP4vwxWbLCGEN/wAg2RE6AZSAdfz0/UNj5wtlnETfo6iwhTbqXjEVQdK35
7lhjzfim9j6j05sVmiJ49xLi6yRDBSiYPXzHg4R2RlfYJOU+YCQCEJtg+jVgLfRGoi6V5xxiIwE2
SgvuEGmiGBJBUhuGICavyucVy5PtpUNlzWql8UnbwgIQb4127CeiG+grZJNwyeHNLW7mlpOTWLaZ
BpruJc63Hsc+EPChlo8uIHnmBt5UfSaBN/xpoPaO13pKlD6R7xMCjLXKDlvLzOqxtjBdbHl57GxP
mGL+Zi8xM/6UkdICRUIm1r3HbGy5NFB6gq1Txmm8ZQxlfZPzQtLhMMVViCVbtdh3a8Bwe64GQrZ6
h90LB3SxN5jH78mAcewzykNGKqWT9XKPFRapNmzo+FcSWwEs2zfTySv6iO+v1N0zm2diUWkG2Pl1
VkTBw+7KZ5kx0QqDj55GRdmX4D4JzMTuzVUO3t1kXoiaCynl8Eg54XglJiH8HpHkcS9H6Chz5VYX
OMwBargiuy6ehXlM4H1CAd2Z5Z9VO8trU3Ac2037LQfvmlr97aAcf9mMeHZ7iJNh/wnWzvpUg0C2
jBw2Uz0W4GpiDJqnZzJkbNKv+kO9gDLwmpU6Us/HMOqjU9iWZ+Yqw4Wgzi7d2Nrw/w5wCv/5krlM
vJ622GGVw3Qd8temaKTn7YjgKH4NfoKtLhm7TP6EJdeUFsnVsV/stVnDSEeuZl4jS/s3Av9ReUr7
hktZMsCytmYwYP5RHb8S2naqdPRQjPS6OJ+CvYbHvHOJtrLawAbwMSBglYDxkfLAItKUQIRU6gUz
dJgiilud2WE6WIwBBrJIWdvDEkxnkkPhWsXUj458grBYvLUBLR/FCrBUIVlXoEFHNhCEqI9Gy+zn
fHWpIDzeOlEmvgF/kDrbtrNLcEjUnhbwWzHWZvlJNgSHurWPK4+LwkGHsmlY9/NwsS2VneDjqb3D
Ysit3UwBJkh3TlMGB857BaL5oFghovc3dvwx4cjez0FwxgszzqcKwx+5hL7t/cNwUd11XpKdyP4i
gQOp/PrVct/uMBvHt8EE1tHVKKhV5gkWSzjFbw37MtDgM5YWmSTR18D6twss4BzgbgnUyO66mE0F
u7j4zjcIfAkdOrKMQrmQo/Ziz1Pok8aNeyzYtmPxtPiQssEcAtXWj6YYiDFMYGr05YNVma+Imdtz
p5Piqkc35uFfw2Kz7gnjlttTCRbjJ7PXYod3MD/0eA9Zl9aQh4OWn9X6pnknmZYXreh2TVejqm1V
5bwR+D2AfIQYeYt8w7pl9Va8QI+/Yahr+BcByGvNppAztNkL3b3FU3nWSIcfDd1edOhr2ZwXO7eO
rVfsZrImd7qxejK1rHmLqmOPtuFu8GoeKCBYUPM4eF2j2lOfkUZrKv831/a46VEBPE1KfFHAYwpC
K7Oc6E1G4CSxPJD/zUePcH5gHjzabLsC/TrbVfnYRkSqUoNFB+3m8WmwOAS06NpffwA+4/XIOBs7
HncKZQSoyYoSgp0Jp2kXsv5tRmY5SUWapYWHhSO42MZBDYiT9mA6NVVHyGr13deK8yWB+Ze07tE2
QDyznmLUJjqXONRsOHY1xwN6L8AvPvaolMxLnbVbMrK8KxPzJ9JzHkUOQRA6ALkTbi3u5FJZxzEW
Rw7udzfKLnXS/yhAFgYrFgKNut1DKPOOZGQcPMIcL0tK/Cav1dxb6irYLW5sueyxKH1GnXNuXBxR
nvONSYKskrSwWLXYvJTkxdIUhDLdRS3sfDhjv3Bnwu0yh6h8fVQrA0/g7WLxk8H+TwcnlvET+hCa
j4Ala9yuEDTiH0nzDaYZNyJo0pIrHa+GpYFfojs6t1AFSUVvxMaZisPoVW8EY03nUYK4LPVig/9D
XtP3w61Qo7upV/h4NSCc2yDF9aCOs7dj1fvtoWXMwCdAyyn6e46krzQYX6QWwww+NlcKSE7tMmLz
4+QWFAMLJuWjxqEcRbxLFtdiPLNlGfjS1cWzboOHIROPdT/zWdGmqL3uqvguC+RDF5bWYXBySi3O
Ap431/lnMBT5eygCEWCP+ktV6hrYis+64PWKMvvdVViAZyc222D2yqslpuGLQchPFkT9kUAE3L9p
bf+hdLjh3Yk3ZAR8hpZ1SqLxoZEYkRMiu0gI2SgfVlUJqaR3fJz0OLpoxsbkPSDe69kLkg9CSOie
utg9hU4+HQgkjAhLK3Bvs93UziZg1HouYfes/QFOG13IgL+rHt4rhVvWFrTAbnjwxuIfKgCH5KwU
Dq9soAG2Ht5xp9viin+g4Et2ddBv+5YQ3QCqOP+54MibiYTb9W5lVIDhybxz2TbWxbfFP7by+SYr
+Ed+RRhan4dM5XXzYSBMwJsmzXbC0BeLT0ekwSumwUs3NefZJS+wBHFP7UCddIWtOhzAaUQ7MlLK
vWUPcLNGoFh+XbLxiOVx6PnK8agcp1R+ZPgQo6C71q28Ivn/jOd5vEkC+XdY5fr29BPJYLl27XAf
OtOIYWaKImAq4hHPbA5ZF/OD1POBfgGPTXgSLOC2mVMEN/gQszsncY99F4HCMazvMQCF99TbzJUD
Stt8sD4couU2EhL8PsygSxV2+bQEicdVVHgfLsUZxV55In3iBSfio1maS99bfJIEUeHyJYFy26hx
J5z8NwFsRqRRcnRshudcZXDZ/WmhHU/mU7aUE7l2Pc0eRNaTcCsNOTnPMaG2083sli6kRfG+DDrd
U68J6lfoi+heqlKdKp5Tv2gESRNRNH05a+yRknCkWSvCjm70SHpTrmLATokBgkTXsotMh2eqtGvg
6FP1kbdJ8pWkRFQhMSg+eZr0h1YBwHOoWLixiIFURIUlVXRnWG6OHsElHqkaI4c4+cIMtT+s3K7G
wzI0OaianrKabYz9WKbjDxKoXUW27AYbDe6dmCJfIu7v3OTOdYfv1kh9nIR129bDsIMG0ny0qf+o
J7d44wG+wb5hvcB5TG5aOcN2iwrzkWG5+0cqMo8EIjhCA/JHLF+bSBHWi2CpaxDRMH8/5LNr/yu0
9M5TKXh9h3uXJDU3NOx8tAg/AVEGp8Bx4EHlEUG6QXfA3jR8kME1+3QRsrs0UfuJuf8YDjK/ds14
MyKpLkzyPOQQN00M+kG3ExbQ/ggy6Dvu64d5NDd5od+9WjQPMAb8Dzl76U7b1bsouxeCDia6XZPu
CEL67SaZ3frQPjCaEHsCM2VTZfofTJ7hYjFvERa6N9leJuF9FNZwHB3PP/ruwpikUdtSgMIMFHjc
RTlkgRZkz046tF5Je7yzyC3ahYyYUA70Pi5/HDIgGUPCsSvshrXLdoaHBH6DY1WX0UftItjB0zQW
FTux+JOau9gMafboTrA2HZ2+2yR/UdaySu0H8irD5dKH+mQJVpt0qu12ze0c0ny4i/X0VXXWP6a0
mJMVSoBwolyr45S9e8VKZZFhxi031t9g47uD1MUtTAhM4lZN79wybbAmCAkg4PoXFZJDASwJgkRG
J4UcJvwtSKYwUa1iIEFZevGDKuXVnJZNw3SGEZ5g1xK13Q196B+uTdI0lfXFfVdvfcWP5q/xnBuS
bDu4Pm2wb4R9P4CJIKdlrCDMlZlLNDpDnTCO7uqoW46+NlcTVYIunaUGr/wpqpvmEKfOehz0SXqd
pORWs9Te77MdBdYLMZllBGIKOcJ1yo15Skr3PBao7DCcRQQbufM/4iumgxXyp4Uyuot7bIaDN6AE
m6GsDTEEmL4NdqQobIuqOVWgsPfG9ZkjQ4c9EtFpdqC/ENKm3cPkaBc+X4/ruQ866xQQgQZeBL0C
BwOcmdwrnEPQ0DC1Q7L++jXxN427r9ho7kYR+y+t4YACrye2XgQWBImR2YVZYkdbtZjm1m6h+Pjj
M2h4MDHzEQzurgFM/i+iSdkqrPDVJu8ZvyWMujckr2LQltQeO5/5MhZh8GYcCAe0DD4V1sSkazcx
XmccWC+Mv8axyb+WDnQXQEHDdYUeYJNPPdnBGh0VYVbpxnOU3nU2UXwbbFoX6SYXcptoy1Pza9fL
WTgMDbVHat3wrhjT3ZLQZb2ayZzEBAXcG/82drOPYk7StW3kVMJUixphhUeGfCd7wEsvvR8+4TgJ
C+K0upnB3ki4gkfQ0yZt9dcYLkzVrIIZxIzZ9UjU1hUtIa3S4DH/WLnsxHwAVGNq5B1sK94iMSHo
1pEw1EJDKNT02xTtoW7Ccus183LWKDBQGA7/atGqLaTvF/bFR2zP6CbS73kUZjMN7QlFjPmzOJRT
Vb7e26J41OtG0oInfcEa+Iq39twj9itgWWwQzjnbUYndVDCstNKO/K4kq18mH8PimkkNpZjJfPHB
4cC8LhEffJPL3gkEEMeZVTmN5uyiIEBXwHg7nDxGAPnRGdR11gwOujxHgTa4zKcSGJLbEDUMjVlN
zJmTupdCwwsj/vIXG5iPJdl2PsrkP4deMvbYNz2GoUv2RZdm75EfjIQoLTfVpD5Qiy27aEzZc5Zp
CFyknW5rbpV+mgKMutGVoBwoAK1IDxhbePUmeW8YGzw3/XLVfiDuVBymoKyEvode8AwJnre4I1g1
Y4WfaO7yGoSEzZmadvKBMeF9hnNwQ3RJfSTy3X+LA/sXNvCJlfB2Wez7JWLmtpj2rWswiXEAO7AD
9LtL4CitZvUehGNw7kfW5RyhNisKaFo9cvspKj7wwdPk0zGxZUfkmYBDkHwdxJtOr8HYMqpi/bYx
BbhxsiVOC/cDuhHCLlIHPZ2wiifAT+qFRqJDHmHESUBJP0DIe+xGL7yGeuoAQYiL7vLytfK95kf1
7socq+CW1WlxyKKuoTdEDxSl8g/Xc72r85Baxm6W6tC0wJ6hmN17KClYz9ou/hxOwaptsFWWdsAo
16/87t6KKagOThH9hHZJ4KyyTv4cJneT3QvGplG0r9ifbKsSF0AkTHNMHSP2nWBPEa+JvGZohkuQ
z92R4SQ+0mraT3C+kdMhxIrC6WdpSGqRM2YZRpoA/XEufVVt12LQj0L0eYMejwUBAkfGBODwl/hC
8uw/V5ZvNXbsKOq/51UJ3Eml3rrJDoAThnQxe791QCB4KoRMVIP/36cdxBCLqgMJL0pHJDNDsbzT
QiAUlkQ4HLqEWtO3ZssgOCDcGQIYJngmkfR6XOnfi20DgM6b5XlugI1OulueJ3K5DLF5vndlwMJo
Lirb+oPkAtwQrd39NdC/XnMHBA0Qu8beLy7l30RrBe7BTOeeZpenaGmB1tlmrfQL1nbDKvfg/tPb
duoJ6BPVcxPW0Zb0gz9L4WKrB7QCdBRb7YRLn1VRtpXE0Usk0LfYJtGgdy03c58CDELLCqWctLEb
j1tztyiKzd7vy1/HhB+5EC4wEhdTpTY/0E94rciWcVOkL0YO1QuiQhAHtspOaR6IfWIUtOsUWfqI
R/MHAZN/7EnTPQeBPzwRvTfsTE3i1exZmDrnEKnsUOGyRDWJ0jKp33Hib5XIvqMk7JGtq2MixL5p
F1a4s0WmfN6LU6d5aEcrrs8CMcRGhIYWbamFYsIqU/8wAit4bgvlfYoercOU/Vnq5BGhTgR3B+9s
rUhpsGNkoaxIrx4zsuscZL+oKfSujae/kOy+bYfnFWvFs2usZtcGc/WSqDhZ06peWA/ek1fzWOal
BNaxaLSDZtj7effGkpAv0jL4A9x7cqg4B8YOQY+Onfemdt8ZvBF9QkyiMYjHIqOOEhlUucm68E+a
497FnsIvWLUszuZV3zsv3I8gVRisyeJWTGz9RGqY4nT6S9Zzt8eE+F0VQv+z29bvtqSN+ud6En/C
LC54eRuKiWzhX4dKJSVU+jRKbxLgchdV5dl747O+y/Onni3grk/RjUA4sI6GqoHy10P17vKCIkIB
dbUdpHVXjwMuXbu+ws86gMEDnsUktLIPni4e9DK4D7BUGSZmBvTo7F5sSSLsbE8XC8TniXTD7kzh
dx6VvO+qHs5IT8T0pmuy+W0awBf4iHaRC2Err6AvbuuwY0a7eAhukSRzuCfBwY+Rt2GvWyX2v3Oe
PlmC1DHTeQdoP1RtSfhEJ+9v8BSuqaeStAiek6torOMcEWQW6GtXJE0MecxrL5HK+nyr2/FFwyvd
2EN2TlKtC4LmiDcoZ+8xW+kLqTkB1etWMwOrGuPOl3mq3D17nWBf6JV0D3QFFpnlPnVzCEdgnKbl
q2QhfedhTrdZaBHt2rt37lx8V5TUbBemNxwJ1YF0F/dn8l2WXFGAotMgAbvYQeeeVVQ/pP54lpGV
I89tnA/UuUQ61na9K+zQUAS10PQ2PZr4E8qL/lAEMv10kza9ZYw4PdVtT/cXU6MxzHUc/1jzej/x
u5IQyjbzkvadf3DTwMm2fajqbyBDVrgRZCbBdGRXSAQt5gi26MsQ0aYQhOB1wcRuIF66cY0ljYNd
Z+z+ny2KGtNRv/bwqNRIYSjQJZctTNQBvPSRN3S+LCTL3VkO22puY8ZyyvMoijy1DbJ6tR0o5f2i
oU52DB3+OPRuu0x49p0pYBGTGmQFLwOqeIvDQhAYPCfBI4zGjHtEKu/b7TPkZgFou7+RwlLEmo0J
TsULWHtSAdEOrG2Hs3zX1N5N683Wdcjqv4NBoa3cESBJI2k9fGrOMKu6Z+Pk75GPyz0tg3TvRP6J
RSC3p5tQsNpV9azR0FK+4skp8a7A4qjb14TZ/qcFoOQDbMenmTzDLKuCV00gmH8h8pMiLvVmzv4x
X5AQyNxPb3sDlI26C9nBBmbFwGaKbAb7gKg8/mxmNb6pBfrWHEf9R1fN48Db0masXaykY+XheU9W
4zCkcVhMBzswKGPKSicPv4ICu8MONaZ54VPhuJlHpulL2lPWijYj8qsZZf1JmD1jw5FcFfrUFAW7
1/R/g/Xw0WaGrOajhLb5z9kr8s2wL3TSpDmhzGXyCJHXR2pLzOOOgIrsJ7VJkOJYk8E2iec74gss
0pIE+Xku3jjIOd47OyckoWp5JwSqugcjxv2hpowT0XVvxjwpSf4Aj9nU5eCijCz9D2Afhb8XSrFx
mc0LAbDpoQsIvh9Sn813zE32GWHWAuupkwct+7c4rjlKepbA1h7qU3aLr2ew904x+ScbtvmxgO+x
GTpQa9IZxW0dR4nYTIuakYyCGT/DByAJ0cJTOMspvroLmKtqMv3OoQ+77SZzKHtMjwrv5tkLefpy
QVg9hQ4oqSHoGMAW8QsyEu8pLQgFPuey624F4pSLLNj+KAxccErqDYd1dnIKw5ObCP0alK1g/94B
c+d22+OU+861OPWT/Yu8T+9cK3lMR7tnoDdrVkJpiLfRt9qvftaU6otcZxNVQK9Z6uQ5VLxBVCjl
xvcd+7kQEeRYVJnqs7AagjNqdW2zxblzeEP/uZFMPqj1w+JcOrXiE0irI9hm60YB4jsmU0g16lcZ
0NZYTs2rZBOxq/FunJ3aOjOlApexykBJl4nYs8PejEB+3hGYcqwcFmb+UN1YFmsxDB4h4kltmn/u
oK0tK/TxBH0JPn3JdNLtfH2lPR+3oozQDMTsuuWQHjCQL68F8C4gGhPo03guF8CW2Yp+99L7MAin
v+TJByc/ZTPUR/HasCMBTaxWf3dQ9yFKuNN7mEv31+rUvIWMmH4kYzm/M5XPf7RjQ1zOu8BsVSrm
F9Qx/iUvFDINbfL0DbrHfJqDvODtm8Oj5gF5DTMPPrnfk4uMfgfi+RDZOILSlW05xeRfARUsswdd
1BaT1YLNNDFJbBosa8da/osGucfICYD5ae5Ia0Ju8FsXHt9XHRATkrsxyEwX84E7YxZAOl5sNbSQ
37oV+g/pL+kJewX6ydB37/JJ5Nt4WSHZw4sF/uQ2cMjuGZlG7IA9UlOEBvYQcqV5YaGOJX6TqSHf
G+FjxOR/rTuNOuElQrnzankZC1drmR1IXPXMXUAKb3MfeyBdNDGOLJlj5w0obI4Ey7EVyKvRKe4t
kS289wggrhQ3xqa0m1l/ZsZwXVV4puk4sR1dbG/yP6WJ1nVVX7r0DmlxmYmZgTLP8QEss0TPBXEv
gmK8GPaDhVOm16Ea2udeNbRc4RxJs0lsuN1sjgdrJ4Pa7IYEEemacsB41CFP5ECM7UFK/KtoE3B8
EIBO9SrVd9nO033aCLwMMa8ExARcSG6T72WObqpwp/CvyEfiY1g/zxvsUaxYp2qGp+98QT5hEN3B
anec5N2eluGWWEisTDp8QEMBcA/qNVjU3loEeQrIwvl7TLRPQFPfFIoCfBVjsHrI0THn0mlQj8zT
mTQJdYbO9UHLRkQY7cNm8TKu7l5eWgwZHIWOgR0KFCwunoh0Ikl1xaZKIcFGV949IqLd0hcrqs8i
2r1Ay4MoPmiebJvpnSOLmEZWrnmHEZwgkBQNxDypQtyPILjw3dJOCWa52x7a595HxrxzmXGAeSu/
VIvSBIsG8hZatjdWEIqMLhP+xmHUIgFqEOehWa5t8PPQb/+kdD4MUcLSu1Fh+gLxEAcIlEqIpTEy
hnXeg3mwjJl2o3lmPzK2/pU1a3XSjMxydB3BvMtSbR+oPakBkZmsKDXARH4HnHeOZuqraXaJWXRR
oL0QqIjVt+qRDgyrUohc9wcb5dKxX3T1p4tIPZKys95JysLTJyMTfbLvhdDpyWw9K+zojRku7ZDT
j3fpkEBKw8tDJywGUuiZkaHrIDPHvaiwFO/p7KRPft14G2J+J7TKzA9/GHH210QU8h6U2g/OgNcM
YIEUqfhX1KiNEKaTuTkCQB9sPES5UHg2zB62ibOTqMrag2CjhezDLb4n1pgYPHlQpPtEP3oddH6z
IPp4U00dEB0J3p6YimrZ+aH6SbzouWVsfjYVwe7gN+8wo14ZNf30boxzTKsfV+CrzYaW2w1+t4aK
PPKGKMC+GOIJ9FuOuh4+KM6CJ4MBFJSa0Fx81W7sa/iPwXJj1YaElTx+ITW623tOnJxqhWPUd1W4
b/WYc6ApHlJXRwKjvQdEJ/fz74LYKmB/1qep3N+Ki4uISxvvFD45Sr6XxY30fVvkzbWd/EsIMHQT
B+I8qUqQRgszM8SDFGv/LquX7j1Y/KvlUhPqmXgGYGQoKaqNdFNEcsiO462EkIdMiGUkfSBZDDc0
ozhve4KOmc91HYOA2SNCbRLsPTm2Tn7EYiJqi5tltdnMc/W0zOlznZp5NzTR0S5hPm4TxX6VxFIC
0baUCfWf2ZvMQ5Hpu9Au7rnTayJ9sQ9wsKCfUfacP02MTEnPbdtHvy34jR3cDg3zdpw7+O84gwR8
1V9duFnwgKIjr47M1J1rX5RcO8zVrMlcijq2aUF4KzaQVeo37bvA1vrSgvDvJSXhN/2vavz0QNqi
hUvALl3c4b7DiLfD7HyfBQ35UMyvPhDt1PdyhhO4sSfMMnvN+NMQGOI03IIWTS8vue3fDl3U7x0q
vTvMY8VL52C439IlcP5WJMlSds7uvEd1Cf6ss7orkSC7DH2q1Xy4REduOh/gdDrTmbT0EJhaH4hk
vavTZG86vVWtRhLYuvNy29qVf0mmoCf2piWAZtdFgohiBxQFgwhYZArM13qfpTAQBgYAOXYVNUDm
PHKosr5Kynj8m1kzDRcMTTf7bpnPE87BOcIJb0r2jr+tVWbVOaO7oKcbjT0++GlA/CD5pO1rF3Xz
Y87h6X+5bdU8R1M2vA5zizckGVPjgtty+B7g94XhPhRj3+0nouQe1Yj7fSdaEkx+ooH04PXIldkV
M6CXnR28YeM5K9BBHGxCCOJzrVrH3kfNQldBDzaSvpGTXHZj+mYUmx7bSLQnoY0MBIm2sz5YmXTc
Q0IUfHNbK2+FEkBWdc7jXOG+BTxd17fuDKR4S64iM8u5F2n4hjBM/jDrh9kedF7DV9L1ywuSQVYa
6WBIe41S8Pb/Km4m7kuLtRvjMLtIgwNp94Ihp3SqA7HfTrjrs9EPr34F2x3rThiMXwaLS33bFmX5
PDihfsZcxpo/7LlmuWtY8u88um5xldBZlj3ydsd9SfvZX3aII0IidzoojNslYWN0AjckokdGFAM9
BVN6uXPTAekcJq817RfNuA8JXDQ+npYa3GUWJiBbM9fy35BillyC9aqRLGJhN9sgRt+565kBkrcU
k5rKUs+ja3ET2/FxTuroUyLtyW6LhJaG39irftwp7W4DJVIbsavlTQedEOV51SlVIUEXk4WqIiwe
GpvhKK+pceWpwEjGI2cW7AQt8yJCRvv+PxODAiXF0i4+HW8BeRwkGzKxw0KQRHLK7DYZsNjRn5+q
tA8WuDhMtLazKOzufu4q8Q4vn2RGA9BYHRvcWIw9dFVaR6+Ep7DlIYog1wkO2GNpD1WwpX5DVOqS
8GzvqmlxlLWrswa5Q6QrjSIpAxO8a6c1ObeFqdftgsFFtkUc4yRf8ibvGJMKN7shjN2RG5/HwIGP
2ro+1NkOT9zkLitspTCVvmbGK9pdS+cm72sWCNZ9meHjhd0M0XQPcnWAR4EGPTx2k1f4JwSvc1lv
CXJQ+WkiVyzmaEBBzLBPsPrCFhi9D+4YdHcJsWPNNeuSjpsZ9aEHfxdvwBXh6ET0CbYSym4K3o+F
XTcTOlITUAey13KYCJQFkThZ1g/nqJD+/2HvPLrkRq49/120hw5cBIDFbNIhy5NF1+wNDlmk4L3H
p58fqjVSJTJfYqpnO3p9dKTXLd6MQJgb9/6N75oWFlQbzPgU7ZeTCgvKmJFWkYldeeVX3wzcrcfv
TaFijWkg93vvwVkOb4A3TsMnEoCcbDyCZ5buGoyHyNws8OA730wlHFmQbsNB4c7U3W72r3+UcBdZ
vIrWyJvOk01xn6Oj97PoW007NICdTHQUKwWT1hxI3Dcgr6n/IHNaPFyvANG2ZKdQQHBcR1mBMrX/
PXBAMgOApCv+hWXWf8S6CauvrijiaYvkRmA9RrDyxnvJA7XnOI39PymcZJhO5A5iMUaTW//qbG0w
v9lVZRUkWWWSfwxKnI1uYrVS55o2kMynABoGrzepCuMBzCxoPtqCvqEh006ZPbnJI7M0PwFRRB4R
jVtj3GZlUQPbzDEWgsyK6P2mg/QDe8wAL/uUBJwNFIlz0X4rkgx/Zoot+nBbJTIZn9E5Uajf63Qf
SQ4H0LuUdmhD/DHKsfO+FEDf+mOEhnzygFIJaBUxDqgXo7nFWoStOJnukEoMyMFYO/ZWg+H3S0i4
X7taLemQKz1Sr9ie2zWaoFVh9jvK1f1HwNFDtY+C0HnsfLMeHilStxhrILAENg9rBft3h/JBfqcp
Uf0ZKDfNM+aSBEZRpUqG4Iee87HvpiFxrUmAtpSCVGSL+1EVuJST4hGxmqBF/dcoeUoBwW9+DK3N
E0HIGYSKamwH5Af8FMqMvgeozCkb8bUgSfKPg6o0kkK5pTo4rFWWue9gbHRHUaAlSCKucUnrYPjR
HkYcmAXClSshqVfj9wCMKzplgRobQB8RQXQBIw/tQeRVAGt/wHYHr+sGydFaEdAvdTgHlDhoFv/m
fQoKKmuHBuqkU2CiZqj+9ALVHuxXjAaBszObwf7iKE77kOsaUMokKbXycWxRcrthHcfhoalz+cMU
cBr3WoSCGrleonXHgqf0C9M0oJDdxvbPfDTCF9Pqc+DCpiLQMFNN9jKxpicnrGtkTnqj3yNUHSZP
GBik457Sd9s+AHLCPGjASqrfgpbUjWcyck7Vf8wctv/P5vvHzEv7n9l82Io1P040FOd//i8y30zZ
QxwPY0cQtkITUv8/ZD7b/icMOpUUSDd4BsH2e0vmo1QMOFoHMuYI+gv/IfPp8p/4N87/J1Evgx6j
v4fMB6rkhM0HvdW0TNswnAWxzqdyY8IH049CUi/IIdfvQsOJdUDqKOMGNj6Geqlavyqcrewt9Q/K
GSbK9+NcbtWaL2Fix18VVXwLTORbN6FTAGVJmqGmJ4ETR4Q3ghV8bHhYJhRm0JmGYQQyzI5BVe1Q
seB9qBXBn5DL5LOtoHoKixroPjhoo9VCVIIK+9PU19RRG2g1/j13jritu8Gnw2VpcGqSETGHDHAC
OiFqQ3UgC03ADrwWbkWn+19LGzPio4H6NGpfMvDMXaSX1UEzi/FZVmIMPyh4Y+tbBVUyur2V5UC6
mMYICL8ckUiFzAz0ODTt7HOMsND8zpg+gDXsbw0H4JdnJCg9m8gMwIzLHqhnJX920h9vhWk69zrU
w6Mc2n4LHhMmCEBWLBxhcv302jo7oALWbctq6kkXgvyhDtLhzk+TYN9ougu7wfyIf27wUFopCEit
0cHHGcj+uqIc9GPfh+DCyR0ccrbKBJxR2gD8aNXbx1EImlmJDOX3BNOeY4yT4f1ApfmO90X9kcfW
p5I21dHzEP4wW3VyHXDiNCYoqqDH9ZBJY3jx6LJT8xnHRzOuu1uEktAFjBXzc2FbOHYJarN0VsLO
NaTi7FK7K781iYozQQL+ZAM4E53MXPFBuhRWhpyBOXxGI117sul7zd4+5MTTzFjJ4+kjamVQJyHq
13sOtHDYccnXz0BhqN9r3VwKrB1eWbP4gWsA+9jg7GuyftTyDje3Y6r4/lahY3FDNb7Z5V0Mb8BX
zW+WIY0d9+k3BRLZHXUi86FPQXp6XQsBaOKg3sRdycu1KNELaSCIdFxBs479q7IKzuap/BZxhm/A
DpiI08BOZ1E6VMPKwQILo9B8arYiVXiHKwLdvo1X2l5PUZ3BUM/MzV8NvT4oCJjS3SiYJu7H0NZc
pzKhUKHCMT5QFVDujDamNzm1LU3TeKxmQSo66Dq+SQNWADxc2w+9VLzncBJZcZgQyeP3eolmcluV
eICPeKQgtZx4+U2T6JZNIToyQEABIbnLglR7QJt9+mphnG4/5rCJimPr47ydVEL9HDpSmdwwo1hM
rkVjUliqqT1XjigtWk+6oyORVUbIKaOxoiv8L0uf6nqMZ0gaiPy2L4bhkPl2Ojstm8pHXJ8p3+u6
5arG67brSxWEs2jI1KIC/aDahik8YlizFVpv03WXjWsAsEuRuYuzvYYf4oPS9sBm1T67Q13ZhAQE
BJ+uDZ8IzQSzDA7p5OMgRUYL0b0JlC/w01Ea7ObqfN+oz6bIdQ4l8PqwaUBWbAw0k26k6MSNAaj6
X9boeB99DWPx3Vg0+mdANFgg9kmja7tAQ7V574E/wBDK86qnEglJRNU8zYfhHxR67CpWO7y0igXJ
ywZ+uqkbJfkA6A6VryQCkxmFM4x8qGvY0Ih55k+TjtxOLnULl9wJJJ8IfMwaQcWD3iYLhj/QIx0C
95Ek3HYifE/AZmt/NnaUg/Nx+oyeHsUKFSdRKlvhXP6Metv8wOIa7/XSKj1qmRMlvRjJn3KjVpED
vFPHhSYJaVMhNh7cGfAVPzRJxJqTJeJlCa1zjbJPp9+PXaxq28aOIwwyoOC5Tp1aN6iwe+Dl+zh5
BFRs3atdCS86ochCw3Q0d6kvAHINAWZbetmmHzu/bnDPILm9gceBwW6U2eGdjfLDfWor1beyGcC3
ggADJcwb9jmv9S8WikifJJ5y3wtM+X7aZI4AuISiHztv6H+/PzXhlOGv13TmBThDFfpB8+qj/N//
5v7OH39ga7v8h+YU6D//VP2flGj3o/lx8l9QlYTO/7H9XY3Pv+s2+evP93/n8z/5f/s3/y0K8Hks
fv+vf7zkFAbnP82H+P1WL0DTEGn9n3OSm+xXnv2uwx9n/5t/iwwg1ExuYfBQ5MQ19Vkk9y9xZ0fw
NyD6IfvMfif3+G9eIv7pqCByEaJVDanCLSXN+be4s6Lx56mgCB3HVC0EBxz7PYnJQhvWtkwxJ0VI
Waj0nw17IUgrKqqNtE3wl0mbxqZ+64MZ1CenT+76QiuQhaWgNjz2aA+n+EyoKS55TeJP2zdzRno8
+nn2VuJXm8UM3ogbv/4O08Dm0VEN1WLM/P03GrWBpUZD4bVk/0Zi6S4ym332qEJYBoUYluq/xiwN
wVbwNKC56vCDSCwQy0rK4NP1X3Kap0HOsoQhDOBtaGozMzYZ4dsfMiBjWZdDbR70Mn9RSBxfEhH3
3xVM2fYtx8bKwM/mn3AW3xM/cuwLXnPTt+FwilSaJh5wiWss/RGHSe5V/OW4ztTAeFQobzvbGLWn
n1amUZvA/ejj9fEuhR/m8VroTKB0YQqBZPjpeOFOJLI0e5NObuIgytomz6Zfp+7fiDLLVtsImaOY
Mv+KN5/XMrLWHkF3gwSooGnJxNv7SRM9XI8y59IniwghD12oJPQ6s6mKhTBLzuL1/b40Dnlf17e9
Wo/bVk3kFq2fNcmM82mT8HihTQN34wVhLZZJ7URghR1Yr32TxHf0TZG0i9Tw83sHxFzxmuFhgyc9
bPrTaQP7VDhdpXSH3oqavcxV67ZRINx64Hu+Xw91NiD0O0wOFUQpJX/JRajS92MlESg2xtCiwU3G
6ZY2n7W5HuXsCzl8Gikd3ZiVoFnzpwMyJnCtAuW9A5oMCsyaoIypk9c25ghz1vbrerTzMQlY6DqP
MWkJE4G/02g+QjpOh97CIaJ3GWyxPcupOvZN8+X9cQSnsU4sVWM/ncbphionb628Q+EE6UewoxCY
UAH+9v8WZTF3lSVKSDm4TLRK2d7ksUARuozSd34h7gGkySmrcBipwnzV2X6zU8sgMqBtZj2CLMVI
PSPutu1kZl/9oCpurg9ouRgIZXMUIMBjmxY30Pz334SKMmQuoqrpD7WX6huIPBjAV2qr/mHZnBcr
4zKWJ+0cDblBlWFplE/lYjGksHkDVPFJpCcjxJ02yCNkKyxMY2ODx8pXU1YqGBP+jUJUig3WnVkX
ontsIUaloERbzdjZ9dSrJFZqO2yiGv1c0+xaLFGjImu/hrgslZ9qO6ZvZTUxeWmqxeXIa74vpr0B
IOZjniohjQmTR/xNU1rhd9B+de+aDUpD27Zqq+HQp5OW3YUI+nk3YFElLk7Cad3C6tFV44XSkGnH
tB9L9CLj7KuuAjSXWpU1FAWQNbm7/omWt6HNO4Q7DrMD/qWiWnv6iTQlYVAAHQ6jhfrdMA2P0Vj8
8tLpX1ag/nk91vlyIJAh5nvXUQERL3YR7uw6KqEqFj9eBFltMIydWYb2YYiSZmUxzH/U24uCapBq
WBY3BbmGIODpsEbFxkNZp2cSl5py1zVMs9eV0yHLKuWDSgfwTkFo/vnd4yPb42YydIOC0vIONAxo
FuhIIMaBUsw+9NscYyKEq49WWyDc8P5gJnch/8IbhALX6QhrTIUCpng4jCiebgevH27meaCrHdm7
d4fSbaE6PFP5cGdyaHWM0gwPVtpFCnzGqEjj77IfMG1MamNliSyU11iCuoHAFkOSs/TW8pLC+bkz
uvkxrIgI6VecdG4LIALHEJP2+1xVhm9Oa7f5Rh8j5d2HFaFtQJN8eJu8fJGgRl2RIHmcDYcqjdR4
B8QGBKldl8gGdE7ad/v3TipbYb78Ga/ucKucfr8SMQUdUqN6yJpC3xuB/FgB+tqlMRot1yMtL0nA
bobNXUz2x1OEw/g0EjSxMJaeA++hFb9qvKEOEMvjlXPkfG8ThIFw3Mv5xbFYjiT8ssHXUj0gWUpX
v5LN0UF6ZIsRgvXOhPZ1PG9CLfZ2XkvMnkZQ3EUHTGDA288dEAB+93JgQGQyOOMg+GYh9XZyd5ED
pDbV0OkwjSn8FtG0LpYhxcbDSHpl7i58IFOdz2HeiCiG24tQdYGaj1aG6mGuYO+zltJwYYJVvb4M
zk965LzxzdC59UkAjEX+54BdByIJCB5MM3DeTtL63GSFGv6stLHeG+OE0+n1kBcWBZVmkGfsZSCJ
2BSdzCE3l8QwXYLGoUqBw0RzZyUB1F7MRd8fSM7eI4ilUcsXi0AiHWs/zsBgySwcP3ej30IRbwJ3
tIJxZTddGBPJjMrSYM9qtljsJtPoo3ia6J2bfuQ5Rz9ApdYdRFOhAQcXfDheH9n8y08vMoM34wyN
4x1iq2Lx1fArVfIU0AQ5oTNQ6S6/Nz29tutBLiyNkyCLsyjiVA6hE3NCaHiZb5wcjmsZoGiAZspn
o8Je7Xq8V0Oa81E5Jm8e1eCjLSYRqMlUVhYChJWBNgidzaTvqRbSztwg2iZblE0zgcRD0qIHZRQC
iHZoBkW8tawSqSFNje9MQPD9XuVDeX+OZlV8v/4Tz+edjAwAizq/ZpF6nJfBm9R1NPzQBqlD6hr1
gRvWqEkYcIneH8SZqxAovNK7WqbiFYpweSRmkLWtln+mnuV95v8VrkQxzj8vZwu5gMaAJM3zxfmC
i22JnYwP+jiz/W6fhzpQ5jiN8ukRphq4/y5I894tihpubj4WMr8f0q58qNRK0T/4sDyTx9SqHNnM
mN6qu0PboaTTQ6Mfnmfr0yihD4RpR6siNjzrMhTDDYaSYu4aTYPYNVINdbcyRPEpVs3mSaU0gHS+
UgTO57ikkaVugj7JwEXCc4Ydo8Zh94t+1ozNSuOyeuGBUQAU53TDuB1FrGdcj/HJuv41zne2CUGM
WeLIsoWpL6bJr8cWVKFJmmPj0IREFEyb0HRoUatroc5XF7kYj36Oezpx2rK4UKCxw4EPZdrJ0VUa
x07flQKNn+sDOqu52SRQqo7rGiFgd2qLm1LPTYB9LRbztRX9hBIw/NIBCRxQOFO2IVTQe78d8/ua
qvdW0Qf9CarO6o84n1UJ6oX3pmB2qYIttnpv0Zfx6dIdkgFZPT9y2m9BB+q/kagLXR/v+axS5qTE
CdJHnYe7OCtj6ZRpCgPgIOnUb9ScRHjynXHl8LowIO4yrmL6vYZG6eb0ZDAN4PNghLoDr5kM5Oik
PyPOD9wrKvUVL7rLoQRJt8XNjSfDaShVAQnnY1Nz8NBjgnaPEe78kv2uKsCpr8/dxVBSx45B0iHm
e52Gsi2tVwo0QQ8lotNujrbPH4UuxKP0tTReWZfnjzO+E7K8dN5JTJ1Xqdo3ZyuoU+QIREssCLeh
Bpomtj85jfckApRgrMT0VgJeGtx88Fk2L5UZj3E6uMmy2tGRc8BcxUylzpN9pqJQkvHAevc8Ul+j
WkiBmWPd0hdXaQm8EHKn3qH8iZG6nYDxSwFz7tNimA7XP5nDrz69RG2d+iRZKqUVZDrnv/9mGp3K
anEoHvSDWk+WglZPheHGQKZabtS2xMOBOycHz6YjETNqyKBudducxneWZG1yO4miMC8ZxyTNX/yK
qTFNRbf5FUY50eGDTopo4Ng0N4GFmdn1Ec+LcDliqtkSBzhKFSR6pyPGB9Jv+kw1DhB3dGhaOJqp
ShDvr0c5Xy22zlgEFStuA2vu2ryd16zGFFsJC/3gjNVnWNDVMciojVjC8d3rkS6Nx0H/mXkjk2Tf
nUYCjRkU1dDocD6T9kMiaxDciR2urJMLUWw839itgKkQlF7caxoGVgACKuCiyMxt/ULo7lwpfver
zJmBjarhaBovaLG4a4BwQz7ua9+l0QM8EWEq2uC+kvf5yqSdfx7HkGTELDl97rstdphICyemXRq4
NfYYtxIUwL7l3+7khMXU9e9zflARincFjTOTS2zpGGnGpeGNyuS7s1uLuS1wyBoPMH6oXdK91L62
vYaS42imq4M8/2Zz82++tXFEmPFLpytDwYsYn8wwRIIhs6NZzRLoYVaM+XvXBsU/yn4sQD4ZlavF
Wo8DrjhAtPohx01tP04o+Vue3a1koGej4UKmIgsAeM6VKMidjqbTOy+0aioQ2SDtbWP2w7bnzb3y
jD47D2nkkrNbdLvmVtuyOURK6QQRhkKHuo6bbgv2VbM3Um3UbNunUQcrFfSW8rvRwaZsi0SHwjII
FIai964afofxmh0YumXQFF6MFjsAr4vRCq/N9J42r9j1Qj4kjvahz5J2J2H8rkS8ML8mRxY0IayA
51xrEZEXfzNKCgjoQpVuN9r9oUH05P76bjiLArJOgyVPeW7eEtYiisw6LZMYyYAahfSJPhU7Ap+X
lRV5tr2JwiJh1zEQgfvC6VjCvCtw/JmEW7QjCkChbW2Btv3KEiSFro/nUiSLJzw1Hio85OOnkfq0
1JBPoxdtpfovSU7yLUeDCjlE315ZmfPMnNxbjInzXaMViw8BUMPTSKUSVLpTJ4Yb5CYA8SEPdwNS
T1sY3+OnVBHyzlDHElHc/N3VitfIjI2WN4f/Mkco2jpCgCc3XPxnEx42vn3sRviuOISsuWbMgzgb
pIVTNQ1ghigWgxxslMxmIVY36LX4YXR6dPbpKX0JlDK5lVMXv1z/fBeWI82LGQiqce0gAHA6qc3U
Z2YkSsO1DaWBk4LAsTGIfOXoevX6WAyLA5gKA71TuvjW4o6u/QFjXYMaD06IMClkEVsIn9hlW6HR
liJDPfYZom19UjgJGhyleESFsfyGUmie3qBSBzScExa+qAYU4CXvy9TfjqYK63LQY9E+CcxQ1zAH
F1b2nMJwHPLe52zXT6dGwKUzacPqrpIOjVt44CFRYvPvRG3a7z16eHobYGfZrXNTefloHp2IpT/1
uouKfzJbvjZHiTPuzfVvfWlAlA+pYXMo4NixSC6gByPbjy8ShRjYlC0KfpsM1RcYgmF0/Buh5uON
F7qugfM7nbuaF3EKbcV0nQ6hDiSWYSpA6nEBhL/3ucrUsU0IZJJAU/85jRR0qAl7emq6SS6n2xJm
EmIKWrqSl12aOgBIVAFIAMmbF1GiGIChrSuGizRpt4n7GdiIEyHaC4mycsy91hOWe4XknNScd7EK
ReN0RGPd1r1TR6Yb5bI59L1Ew2Yatb3pa/Ve14bsTomN/F7WUwTJpxqfigBFPAuC/17BI2jDw8xc
OeQvnEoU77mImWNSHHOxFQBEj75HmuXmWR0+mWIAz6uUw5Frxt9mk9KsXJKX40kmGiAi5Y7FFGQ6
DnmxH2IbFgPBrqbssbWUXYuBxw5616/ra/XSEWjBPya9B/5Aq+J0vrFsaZVO8YUb0BOjyR4Yz03k
eCtDurSCnDl3402kcpwsdkQY9wiZU0R0Q1Gljx1sk11B1faodMBf3z0gXB/IMjQNHB34uNMB+U7W
FWNHKCtppJsqyF2iuyxXXhBnab206WTScuHggjK07BbA2k4ApnKaYFNY7WZR4L0ZhOnnyUjzmzww
izuIIGv9vgs5wNwHmZvsJMC8kk6HJiLLVnMImC4CX1Gxi9q2+NnyU2qIrkOF6z00AAQVR937gcHh
9P36xF74hjzJcGinaAXacMYovn3T4jFsR0NqkrvpDZX2Iig+pVIxXUw0yv31UPMftTgEcDSasTKC
IwA00GmoIa8m0A8MlK9piz303RRmQUM7/i4HqjPLd0OYgFCqt7is9vXglkUX+4frv+LidNusVl4c
vG/sxaIN8ixv8lGTrhxxkd4gHwlPKU6m4EHVvB7JA6tsn0nSi501ZMZK8EuzzecEGzx3sqlwnU4B
IMYywsHEcrtGr926KvqjqkiJZOQUrcz2hSPAeRtq/vtvikB11zXU6rBJbrNKbtUJYwnNN/Pd9dm8
FMWmrGVQPSCNXD6Ew37qUPwOpGsBtT+aqJ3c6JHubP9GFHII/iXmlbMYCxZ+ODUmfDMnNceb2oCE
R9lqZfNfHMqbIPO3ezNhvTFZ1VgM0hWBga6lGD4hDuGvfJVLJwx+WtwCM/RWWotbwBjBmJoztifu
m3vOb7i3cXlPVQzpRhTekB9rV5bcpWE5PH/RKNRAYS53nR7BM6oyHmfggMNv1Pbj+54OVraS7l1a
2aiszgBaOoZnJfZMCUIjChPChNZwK3lFIzqNRXig5vrKiM5DcXuCjp7LPHC+lmvOzxAHQt5IullI
MjEjencpdavNNKW/rq+7i5HIV2jGkI5RVDpdEijFIqcQK8IN9b7EBGSWvNFKa4dyylrzQPJHnR6O
DAqaGFhxLiEehKehEkObIH5L6Y69rL8M7DWY8pq3a1sNfxWJntvfGBqROAg1amVL9HeSV/bEVcph
HKvN89whRLBc7x87EMEra/58Bb52sgDw4DxDvWyRaVk8K1OsIVgaEWo/almgI5Tk6u76gC5GcXTK
VaC71LOdZU2FiuMUA4r8eDwiRt2hcNUnK42X8zuMGgekEjk/m8kQFvs3ilSjniu2Lqx6FHwCXEWa
HnXLDFLKIek7Y9sPdbWtqx4WmUax6fogL60SWjF/ISeowM2T8OaMshqFSq3Vc0YlvbbNgBNuVEjJ
Dx7ubzhyxt5K4n5+WTpsMsQKpMpdYr/6Yb6Jl1eIAPEYQpHbroDwDIgLo/0Z+vGvqqNutQPuYH8E
pec91nQd1s6U88Nyjg6IDZiBIFdfXNVaXiHD1fRsP0eM3U3syKrH9700U9erAoHrceugGTHWPMWu
z/OFxTS33S0SI9q9/KfTeYYrh48iLw8Xkg9q8hKitIoj8crXvHC8aOx3i3N5TkaWVX4ziiFeJAE0
fYbKwgHHoWcmzrxNk/2NUAYtIbgmbA1dLPYgbl+VmgikE/Woh2JvoQNyg4LQ9CkYi2TlIr00LGNO
8ahgzgiGRawwTnkIVql0A8+YtokSJ/dhz5VXhMMaeeRiKACBwG5AE7NCT79TphQzNrqQblmpww7h
GB6yJemVRX1jZUlc2gqGtKj2AFnSTWdxQFcWCvq6UZHpNNb4oPu9joyeb2w7mGJfTDMrjmVqoLBU
rJ45lxYj1WKyAeqRvIEW84m/ONLguEu6kxmKfZWXqRtJtVwZ36UoZMMzG5qaGfFOpzIprDQc6XS4
WoctcNnX9q7v47WG68UoDoUhhzoUoKXFjcqrog3KBPPspIrCp8o00wdF64xP79++gs1L7YTWFgjm
07H0dmCaHNWm6ytYCgm1D3cSJYmVw/HC4pM8R1kOtI5J6haHRNYWyFyrAs3w2MKGQ/NCvEiEyRLA
IOWdA+JKI/2Q5CEQwMmATwdEGzWku1xHLsLp3syXjQ5GNqwVas8+DlGgTqv0wi0K+foiCim+zoVm
BS6HUnnsrTFC/tCOV6pbZ9NGlDkRnVupYLyWNCsfVfoMKZnAJfHC22tIvOalL317l4QqZiLvnzjg
cQ6PTi7ts6oLNnsQYhuAWqUX5i9pO1fZuwC50+thzgtcICOYNfqBOlkcuf3pB8o92WEoE4cu/i2e
/gWz+5lBP4blGH1VDMevdqmCx9W/8HG18AlEDRwVLdEY5b7M5TAcxeSpCtI/nQyfRoFy5B8rP3De
WCf5JVU+0kvOj1kl4axQqvZpkygIF7tYb2aztVKf/cYvrTJ2joUCP64YOB+oXya2VHUoCmWMPo2Z
GhrPTTYrWnQo9DXByqV0jvazZpwC6RLQMxaXNi+VN+kFEvtO6thR6AKdhZjeNiWGq2aOpN4zBUNb
PqOO0r1UXiq0b4kSdeUfhbAKc4ucrxWiJxNG/l4JNE/eTigrWFhHoQS0Ajw/y/j4jfwyXJCp/JIC
LTI+BVfBIBdq6PpYguR7DHW1DrGGrhi2WM9O2QctS4XYUKgIO6D9zNbOCnrVWVnI55AtHteUazlm
gDmAC1+caTqUj7JKu9jN4xwFsCxkVW9sA7Gd7ygNDNZnbdDxnNgoSH4HCRpThkh+5Lla/iwzkJra
/vqCOstE+TlUczkOJFgY0pfTT4dImGLEdh67OnII9KEdLduiBq49aaE/PjSNV6wslvPDiebtfPPO
4jJkpPN3erNWAH20dmFz96HJ4GPhoCUvrPR31zPmFjEMNYBc7BK6Y6dRQEPSfw4StOxsvdnoDl4S
BdoXh+uTt/SRJ+fDForccibeUvSzF2HyaDKtJlMjlxyQqiJqEuhclm2XjtPGDHF2OwrMXuytwMVQ
3FEKw1vRZKO8tJgkZE9DqhvTMbc7p9j6loUNUqQHCEDpqFPh66ZoJp++x7HI3HRGY1VrucL5nqDb
yxwB6KD8ywv7dJZGazZTLqrURa0rd7YOpg0h7kmeULeeXcA1oYhqdXtFx4FgD5FIl2iOIJa/siTO
bxLerSCLZqt2jhG5SMkcSs/mSF7rttibHfuqfikdP7qFqLX2Ermw2gEzvfZqqXXTNzgdcIP2XgTG
P3aTTqZfYHsGO/T/4i+xPsrd1GbKygK5sNhtnZ4wrx6TJb8sRCP9VxbV5MdupAbBh2b0xISsqzYl
79/F1Ibmrj3UT3hJi3HRf478PhKpK8CR7EdVygDr2Hi8H6Jm+rNLkCy4vvLPPxmfSrC7yJzm5/M8
8De7WGmMTPdM/DPKVkseBySp9yKhZZA5uGG/PxSoXcCR7GOLnsFpqF53WKRTlLv4kQZ7OSKVsJly
AdGvi7L3poIgE0BXUH0wUPqBsnsaq/SrDo2OMHcnO6s3o2zDfSNgNjY8JFcugksz+DbU4hxMMRMc
RRUzgxOutZmOcaHVo9KlDKpYmcHzVc+o4E2ww0nYERM9HdUw8FzIZZW7sUjwZBDJbYw2GAxHRUNh
zxpXwp0v+jkcUglQUMihnMViNGuU5akO4S7TRNNdVIPw54Var6SfFy7S0zCLU6OdyCkGpCDgBlXB
ru4j74c9jN0OQVIswGnKbQ0ytn7jS6yGnC5r/uzTxF4Z66WvSB+ExzFVBt4Qi7GOWF0o9BxZMFPY
PiUjKPhRUbtjZWrF39hyAPg0Cm+k9jhPnn7FMcDOTPfi+dEYfYDwWrlaBcy6G2zncH3HXVovgBZR
N2Q7UDNaRCpVXsUUzRJ3KmW5KWwPfbupvlVUIP2qV/y6Hu3SFIK25gVB+5qIiyl0GppI6Nqk2IgK
faeGo3ZU0Z48Np0erEzhpZX5NtRiycSNj3FjjpR8yM4OdiMwVGSFa6xwV86RSzMIjFWAt+W6kcvS
iaVVjp7afurC9fU/U2io/tUgz3HQlXq4Q81brnyx+Vw6fRWY8G1B3gFLpr26nMNJiXwoH8xhkag5
5nQlyJTMqz7Ujur/JsWbnoy2625x7hUrhdSLU0pHAuAGyw+Y1emqHIwwGlqFVVk5rXVvDCGCI9j8
hM3f+HSzygq0UTDX9N1P40yZIgKBsog7BrWxNXHooYATjSvzOC+A5TySm1Mq5ek3U4tOo+AxSgE2
tYhC0rwzaiE/j+z8Z03DPkqirHyXFgj0r7w6L80h0COyVHIg+taL/WaIUcAklomLhyqMKRqZ+4on
9Of37zMaEjT6ebOTrC7GhlopugBYTVHj7uofok+G5EfgA1T6QLU9jHfXo81/2nImge5S6TLh23Ba
nM4kO0Atw8BO3B6ryC+oUiTH2BGzfWRef8P1S3evxzudQ+z5OBoB9FDQRyWAdHwxurguAvicpnpr
YL+yDUUX3HgBdkLXo5yeVX9FAeBHiiVp+5JHno5qULATlHWm3dZeHR8RAsNrAZ3OW1oJzsoRcrql
/wrFx+JpMRfZ6OqfhvKyqU67vtdu+0HFlU9G1l5VhHNjK0O6NTPL2MGSG58qMveV5XhpkMCiKTTo
oPDZDqeRI3ijPqrC2q2Si+5BSYnilVXxksm+excc5HWQXOKOBoZ2Bpkt26hpM9Yzfki7rcLWOZYQ
/o96kiVP17/ahbXB+4zaBAcInedZDeokWcXBpgxGQ7tVMW93eZb9FLVnrCz4C9+LVQc3SaI8xONi
8b3C2rfyUAn0W192+p7qWHGneilWP0YjSSVj3fqU9CO8FB9AxPXxXQwN7EPOf81n5On42ll03TN8
/Rbd6eRDkdbpi0SI8cvUyu6banT5jl+Mr3Et16oZp7v839/PnklfgIZRYljsB68STdh7k3aLRGb3
4CPwfuiaJvxu6HiEYJxXriR9F5Ym6BZo6NSEKdguceZ0KzRkrBTihZb2MUVFBYXCMsrR06jXOLOX
Vg21bS5U8HuWcUb0wXtUtY2JD5ogIx+lcXDIA7F2Tr7Wxv57UP41hRQ1ochSFhJnFASkl0GcjqZ+
i8/b3ZAU+6RQboxAwSLb/wJ0eK921u/SMD+0gfNDq2zcFoc9+vvRZsx0msuoQ19fTZfGTX8J0hHX
ICCt+Ru8edrV2qDaWRbpt0NJ+0o2XnyXkpkdr0e59CUlgvU86yDfUgw7jaIUUdBORWnchtFsXxX7
8S1iP2I/VdNaUffSInU0By7mXD2mw3QaSlVL5J4tQqllUP1UJ7+7NYJJfvEgcN1Aw2hurg/tQjzO
GHpZKucnR85iOyZ4I5qU20087dr0KWmUeOcUJhbbiuodVFla7z9EuWTxXbConVAhX5zXWlRpfqEM
+i1GR9NNQplnF6pmtL0+qgsfjDMa3gUdOlgPS/pPJdsJjQ7LuLUtfFZbA+e3SU/lxp+CfuUovbAC
Z5EOyvz8Ne/30w9W6IaHHaA0boM6K597y/ePiM2v0YwWD8jXnUcJiKICZybPnWUPq+/K3kx81bj1
p8ZxKR57YAAy72lMR7QXW7PEgThEMH2j5EN3iLvW2/d6slYPvbRagDrI+cadew/LxLZCWjbPHeM2
GXhIbNq89m4VhV7XZsKsd6OZkbfyJS9NLyAitPooTNEZX0zvMOLilOM8cVtGHq4tEUy7rGjWyIvz
rlqcawKBwxlLBl6E1trpR+ww1CDf9M1bIfpfEL0/l6N4GMLmI9f9JzscP15fnq9Al0U8gERIBs9N
KTrji3mcgfigsrDJKumJgzAbjC68STULD/VGDLz2kilSqbEMcXFjhLGvur0PSWIbT1WRvYggSuWN
YrfVx8LvhPkJBwF0nlABD/E2LxQDCValt56aCMLKxrDDQTvUmUx01NwQC6PEFlk4GBlWGz4gjBbj
qIbI4Wchp7HYFgGIknuQFRw13qSr8fyIESUCvZ2dHqH84KIXT1nY/WGUs7mkUXeKwjnvTfkuQMjw
D3rRiY0vPHIlO9jJswpuh+zzbUDNz97pFR2PTaQU+LZhGoCdQjpY3le+fPOipcng7+IyjYK94UXK
bDgklf/N2Zktx20ka/iJEIF9uQW6GyQoaqVk2TcIWRpj33c8/fmK9sxhgwgi2nLE+MIeV1ehKisr
818AKdSDE17yfEZseqGo8MW2QvUXGpALPSJVX4rTjOWhdjHkUPpu1ubQfDAwkVAfeT13Aeq1dekN
jd5+ixF/rdHWkgfbzZJIy+8a2i+/15KcKa7ZF3rsLsTJ8ZJgEvwrl0c6H1Myqz/HsDRnb8yRHSBw
TYi7FXgY/oHdiFJ5jVoUmHJL+mDdvvmpIlKzp0TFxb5lXNOZlfBKWbWgx/7ogqW6ccLafr09ghEv
IEwIoaHXyWCFlHbtTGz+SFINV4ZW6En6ciTFt3OQKVRSf6UvSkq0rdOMTRgiD63oQdsN8UkbZ+s8
h+NRd29vFETkeFSRXXKjbfKBiZvFsTEnDSJDHp+Qbpi+0746AlRuOq/P0RhdFx5KIpUE3riJFzOe
e8LxVQ8Q+rMGD8MNW3qseKVoQbVG3Glli6rdCQNVUtl1gMVxSrWl+lXg/q6dlNTKu68otQy/ZB1/
8fPb0WXvrhBSkTTTSdNEifg6msVLlclaKOGYGEfmb1BTlM8IVFmWJxWGdkehs5Nd+Om4LrdTdgEq
tATYYh21L/Y+hUUuyjJRVgWpe/0rerMgl8HnIlDbQnk/gfL+A8/TI1WJnZseEVXwmCAHKLtvwc2r
rUtSspAAEnZ+LimVlpGz7+XDOBws6858KC+q5H88qSGwbL55vqAdkTehGsTzZLuJUdoeKuHd5e2P
tzcKvUCe4DR8eNBuRhkNA2PbuFODBLn8i1SkaGJXhKu3R9m578D2/G+UbYHKtCYYmcAFA5RWRhyK
CvMLiqmqW0zJ+qA0Xf2Uj9XRo3N3arqgmPJMJ4PYvGzRSFlx1CmYWoXbjNQ5811TWsbBAu5sCFrE
tOhExkDRY5OrRxKOLdhzaUEaUqGdIue7LC/aCbufI807cYw2lzgtLAoC1KdEIXPzqdYhTs2WElmw
djLWKk1u4nKCB1J3Gbsy+4BtnjBEax/SFu/Wt7/fzlIyNLNjx7NHtrtEs3nM5pGhBS0P6HNOCD8L
jNPBLnlub29nCFNJhaIhWPSvOkwAMubKyfUgj9qPoaH8NaL67ebtcIHD/6eTJKdU+s1qpPcEwy8r
ZnEebQe8IKTMJck6deA3cXecPifd8qlvTczc16Pzv7cSXJAYVQADR09WvY4ymh6hnLCwEotqNw/R
stqXKG2kg7P/XHXZroRQKqPMBAn4FRyOnFGo2Q56EMY4M+BEXDXj3Tyu+odkgl4CDV+LhneFCaf6
UV0zB96DumDQqav1qpAMZdbRw21v4jyfLIDHbIG/DUBevHyjWkudsiUxLobR8ho8Z88Y0B31M3dH
AYNNdwyQAkSF6+WdqUT1zE8PGgN76kod9UsyNu2/2M7g959ZolyS20cvfspLHObsMzK88dzImK2b
0qIfbOfXkUEDwU/fBuYx89k+dXlCgQmqMBLWBzm6jLaBT3Gi9Je66m9fNjGU4IyDEBVIgetlW2z8
7TX8VgNTjugAk4dP3604OyoW7M2ITpRJLOB4qtsZjWM+JBJCYAECACmaICkVmSgzHPLXsDp4s+yN
xYMFEu8zqWPL3KwsjFF0k/0WNdi2zI3WefpkS8HSVs7BaXt9OwklI0rWmo7iBPHnevWGoVeTWTKM
oJqW+s6AQPSh1PvSp7Np/5mE8eQ2Y38kd/xcebg+4oxKf4TWPTUD2hvXoyZFXypWh99JZPAy+7BS
ov9PiptvbZ6quC4Lr+HhEPM+U+tPqj3q6znM2+77ZJft6C2dSpNabgrnU6jAbnPnbJpad8qKNb/P
x8IsXR5RQ30x6mr4GDpx9SNtsS72Bl3HIzejyY9jceFEn9qqSj7RPlK+UkRtW1fthHfoEK6Fq0pj
Kvlv3yTPQN7ttMEQ8l1RZRdKSJtpN1mTGJ1jBv1ShG6DV9UdBrwpfrNEFL1XeJCl5uduTLU7zEgy
t84w0nLnJCneORKa+G//nNfxhl9BhiAuN/qR23ROSubGHNDlCIq0jU5VypMqNJajRvjeBiNnBN9v
USNCKeZ6zuoQr0bWqmagY4X5+zypnZdVGA6EXZIE64rn7jjWzgGmb2dqNOoghls6BT429vWgo6IO
mjEkFulC9LsCGPJTO5bm97fXb+fKJlijiQHjVySp1ibJMrpRt9duDIMyioz2d/wHVaxhnQi/Fxcr
kuxhBe5JIQxBQdXnytYjrOfWOnQLOstd5zUFXpyuE01h9BRidPzRrho1u7fSMJ/cEBB3GiSo4kUB
Gue55bZ6XWgHW3In0nAFCPbFsxrGFnQ4z1PJn8gKuhI+9oKbn9v3TXWuGu2IcrEzFMtF2Y58G9b7
tiWwruWacQotsu3cvDQoCJ6kopL8rB6ONKB3Pj88KyaFHgVxagvya8Z8lGx5YVYg9M5mAqg/rqyj
lG1vFCpKoj7HfEgLrjcZmDFHxbbQDqTVcDze41ixqmt4EKB3RhEtfJPDY9Kren6Avsg91KLL6z5O
9EA0qi69mcw+jpPSTd168cjWACTwuuZiExfPJpNfakdP0kTXg9IejEuLQ85dXc1HelSvs3g4VfT1
xGfhGt120Rc9o7jLwaXMXlBIlbOverzcWdq6noo4OSWheY5X6a+3j6kIqpugK9wv6CxB/KbGLQLU
iwWsLeSJcyczAovIzvGU4k8ZZ/m73ZaKH0cxn+3tAXe+GPkB7HyKjgBZn9XqXww4jkXa4WUvBTqW
3l6tCzPozrzNdkN8MVQVHZqKdO5RHZc30xoxZJatYbUCzU6bixMNRaDNFM5unQvyV0AaiHMECWLE
9eK1Rmf1JNdOEAlj4bBC7S1BkOX2UWjSkzjBuiEV2VJYx3ac1SWk3meJ+uSgtt0PM6M5evNcQEfx
ZVQNLTS06K/nkqShVXZQCQLgANGneUBBHQ/m7Ou/GEV8HBx+xIw2UWFqjSVWlDQM+m6o71bbiN2Y
h+rNrR2hAE9IAP+IssBWU4CMIEKOJg4DxP1kxPtx/Z2i8oh99frogDEQoGweDNCitnVEPPx6pxks
JzC1RE8CeWq1j3UUCXdWOhaYEDvOl5tXD1SDeOBTZeIdvCmnlZm+auj2O0GZKfZ9KGfjyWy0o139
+ioS+p3g5Z6Zh4hnXe8Eux7xLc6LMIjXSiJlXNLLiFhAMKnpEcHydTBgKPEEAsDmoP2weZ0wz6ay
9SwMQjupftFuTN7XGBIftL93RxGqC8yFMuCWcuOETrVO2JgFqtxg4afA7pG72Hp6++PsLhu1MlG3
psW97fSldgxwp2YUu6vDM2DA+IKhef44ifrr7UMBMYSlJo7SKzJeDDC/0iAZ8EmazkNV0/bKEFBj
3uMF+/ZQe2tHWODh+FwE3JaWjL6b+lqmuVbigP4eRaPksqpJdDDK3trR86JUzknifzf7IGvw4Z0k
csU4tOo7QPXcPZBiTvlUDve3T4jYAECBVEt7VaYZDTR/THkJA1iu2UlFkuZi4e13e8yGsMh1zX+L
oti2wijjFdrbiUZPMl6zb1k5f8UqUT1IsfcCEBJt4vZh2V6pJY+SXiR5k4RBUyPERJ8ue69UcYL6
k1x8seS1vLt96Si8cIOxv+kXir3y4uqOZVzNu5bT2ptp9WW0Yu2RMFH8i6WzUCvmooMhB0DtehQT
S+sxzflAlDPm86rheKrr622eJM8JggZfTbA9hVLaK3lWs6Av2U1hoI1KcorkXHqM9E66a6piuty+
bNynz03j54b19YT0tlIQBmGohhQTTlK7PCTgmo7Wbe8MvRxmk/K06LWnRb8SFKpefZQT44NUYUtS
S5hhvj2hvX3HARKNQPIS9vj1hLC2XKyuU8Ng6Pqvo2alEE3nyW2rEasuA4r828PtTQzFbg4RTUEF
5uz1cMvSr4VR6NzmmW49dUPW/FaFPfz3MJmPQPhika7TYf358gMzoEEV1MVvebHFe8Sp9BU2w8Nq
Ge15oaL5szOG8M8inUtdzJCH6TxaTXSwpDthFu0lhA0I6YLKswmA47QaeTaOZmAVQ3kuCV4f+9nS
fr69kjujoKnGnYEaIbyaV94dUl/kSqSZQRyvtatTkDgnfaXePhdRLAOaLmQqqT1er+HUtCGVGeai
mHktgtH0GDVycgD03JsL72RQg4CoKW1uNqE1RzUmNNRnwjUdvQL41dlsrSOq2t4oIBOFbCP3LMCu
67kY+ChnFcT0QFZxULZjJaXuHjc3vy+5w0m7oaei20g4vx4lWdMI2dzGCjCiHd1qssNzL+Sq3/76
r88Rrki8IziwLBjWi9ejOLEpmUqamUGlruOpKCvnkf6sfc7j/kiX8PWy8d8XRoSoHwpJ+M2E9KLO
c0muzaC2Zu0kd9iOcftXB8u2NyFhI8odKER0t24ZXa0auaMxSiGDLokTDMmccZHdCt+2gz39Oi4w
FZHUcXB4BL3Cws7SpKoxe3oZ7N+GTArGuPkVWcMjlMXaxWbloES3OzXwvRwhCves4vW3EkSxeJ2Z
WlzKqjfb0/jFblTjXQ6f8XT7tqBN+b+hxLd8EfJqxcbrOxMHSZKXp1nFcSQp7NLv8jg5mNXri4PN
ja+HALbj8rq1C1QaNM+KzDKDKTE+GVb7S4u671Fndy5gol9vT2tnCzIWCA96ZZQgtytYmLnltKJ2
l8DrcEEUteehW4/i9s53Erx3sgjQOCSvmxfZMMyO5OizFVRRH69ek0gGkhhzpZ6oYtoHqeveYMRk
sgQySpTRN3VbWcnttItMK4iiOXclwE1unq8/x5zjdfPiAWOlHMkKEl+3Uu/TVDjtFKt2sFCS9uTc
Gi8tveuDQ7XziUAJi5WjAMWh2kSJtrHmtolXOwC173gLSjYnqa3+c/NUaEgJ8V3UpXjUbk4SL90p
yVVqAUrbSxhZ98VdXqlHXNxnDbbrxIFXn9BeomtDFXeb8E+qWUkQ5cgnKdi1QTmN6ecWCPvTVKWW
6TYwZVXfsYb0PeYVeXzK1nyOvdrQy/HUaI2pcugK/hUlT8rpuz6tteq1Vrh2rjn1qhWwA+tPijOs
64+IuBv+zKV+kXoXjQKpCt0pjeLke1y1SueBLLeP+hRia701vc09qBczTEnH5glNLl4E89ihBaDN
4/20mOunrAi/lng8UZZPsg9dl+R/vv0Rd3Y+fGsKyaIyCiZ5E6P00sYhGTZMYKAA4rVNnV7g9U0P
UW7+vH0k0XgTVMxndvV1NBztUFvQcgsDfDDskz3K0pmqtUVlNI4O7uOd7U8iRmNRKCCR+m22f2in
vS4npRRIURGdQzuvfdagPThke0sHQh7lQLF+YOuuJxS26irVZSIFWt0uF3vALEppot/1Xj6y+Nib
D3cV1VaI20BBNrFw1Ap0zhZTCqi22qdxSjIDxNA0HwEt9mZEMQJ9ApIMQc26nhEdmbjuqzh6sKyq
Oq0423yz7Ki6W1dr8t/eDTtoC7YcPUkeuyTMlP6vx9IaaaUm20qBMs6PxN7PrVZ9XWoc7ot8SV0T
M1DXLMvPuGT7+ih9jeflqDay/xuEJh6q1ZC5t4UlMo6mVcC2BBpOGH8ZiGj+PizyerIR27jkoem4
StiFfla01mmy1faTPfSKlxLBD97/zz3PTRSgWSk4K8L+g2v1ejWs3kBUgYL6wzrCc/X0FRGirxkN
vfiyzNjH/pDzOfyz1vGGuO+7yIE6SdpRR66SllJ4IikMm7OdZ2rjhcuYS09dskj6eYxh4JzWpo+U
AHCm9BVajNN/yJuhSb5M5iBhDtDrZX/OGrlqvLwvrA4/hsVqBgDArRwgXFur7zH7JpbKYdKeDSdx
8u+TXs9f01ZDnry3bejNSj+HzUkLky57wMAHoC608efGlGmt9/LQztIT+hvUAdxGatr1ndHbcfGU
FHU5fqynNfpUjn1kBEoRmvg2F6XzFKf5rHihGmXOgzY5Tv0tXxacFYAySZOba7FTF27HozP7asBm
Kv2RnKE68XCJhxMPpbr3wip2wKEq8zRcKrsvpUdtsvLct+vOzILFMvoZQ4ZCUVxDUnkV6PbQWF62
lNriTvROrDvIFH1ku9QA218pdGPnQuuwd0irlDnk183KnJZehYtnFORy2S0frSXPmk9qW5XlN2lu
Z+1z08K3/QnbMcrPuaK2yocZ4pPlpiDpa+W0pFZYokY9x5VrR4hc+p1RRHp+wnTS0B/QJSzyRztx
kvoUqavBQ3Y1c8W5PWSiD0lhn8SE4v42A4rQmumLUAmDhc3xUOpAt7UiOtIMfd7Hm30O1hR6FhU8
NDadTYRp10XKY+wnwQeqyoOa6/3XNFYmLwkFxBu0xHjfj5LyCa8w58Nay8NTtFbZx7djz044ZXyh
MiMuPfQprg9bPWtNM6JaHViZbXgKZfFzqjbTv1hRYaZC0UGo+G8BT7rSmMrqcLOaaWx/QcQkpk3b
VAcNmZ2QLSBI1AOEFQlvqOu5aGo5OamaRQ9FGEIscCr1i+huP8ZKJB9BkXbWDdQGPRJ6znCetxde
2bcFSjySFIQyIdpTw/Gp6bNWO1i45xx4s0kAXCP1ynsaiIi6ue5SnK4XLBbYJOP6WBmmJ5lR6qZl
/I7oeN/Nzl0q2ydePO/mCaMpLbrv7GV2uyH6kJv5qQXG0iuLPyvFpSyKP/q8uaRZc84KSBD4A3kL
kn5Gt1RuoukH19rOaxa4JkVQeOEaK7T56diaZnMu69EDcM3vAyHfpYosQdxuHwuNv1fm7axADqxo
1FPFo3a8xW8WMLvMaG2jB82Ie1cvlOWeTGs8KAjsXZUMIC5qVM9oYm7ai06TmHM4l9GDbOfYZxap
H+e4T5hgBQ3zvRmOk8tH+bPtSm9JzY/TYB1ckXubjzXlgqQsATp7s7J5HWlFEi/RAxwT5VeiZIPi
Ni1Qrptjw7MuKBBmSmww9K7PE/XxJq5R7HiIZ1s/pVmruBVcwIPUcXcyHCMeNugMv2qVLKM0KWsV
Rg/5pEfUpSpoJy6uaUfEtdfbkQoOf/CgE9S/LdSqkmoYt7KePMgNdP4z9ZeyORdrNlou+gxW+jGf
nPizhsnOkZ7t67hkCsQZL3fKBHwt8c9f1D4AlOYQ46vsQTW0e1KEzJcpIpK7Zp/f/mDiu/9/sICw
SW9LIKGEdBdlgq2yhQKlUWqjNPfxTaM50xRLVf8mpU6KdljegqgrRmnV77txLeMffZ3WR2I219/y
nx8AHUVYX5LBbMWiqCexk5Yh9yt7oZqZdvV7vaxukxP4exQiPBptVF0gfGzOXwTeGqTMWvgo+P/Q
cYi+jJp0hJPZmwokIUv40Ak63uZ21uidOEalonxSZxokqtBWAx4kYXV++5tdb47/ToZRbKHZZG0h
WZWGlGG8oLabyV3ugcFQH7JEddwuabL7t4fanRL1dm4swbHahkfE5CQr7qbCjywN+5a0qvCub6Ko
im6KT//MCYgZYidAH6g2X2/4eSnJyCH9+F3VhGcpKiOoadL46fbp8AyEkPTcYdveL3T28gVjJ9RN
sK3w+jitL6VmLad/MQo3/d9qC6+yNBKnrtRk1FuSsYjfGxGedFjgTNMRMua6avn3moGXA5IlHusU
6a/XrMEyUkklufRRuO1Ohaw3CEvoeh17ERVaiHo6utQ3hd6/xwS3BNAdQhGNh809oneNPWU1Kk2d
pMp4CSfTOUsy/aYy3z+joL5MYwNJeRpC1zObjYTwiFycL49oKkoqkl1TqRzpPG9u5X+GQdhdcG14
7ymbYVYtq6YhAjbdWsO7xSoWWH0OxjPTFzXqn6S+exhGPag0425dlsxr4RMcJGt754sqIAFe6LrC
kLieaNrNnVaka+lrWtGfxxU9rz6WbpM5+XueVBjhI2O3jtbC5jYpVnuQnTwv/ZwJX+qh7t7XDcr5
lZkeuTHtTYjmNXVTqgKC+3M9IUOdU7LttvTTqTbdoTUtd46jm2WzubUof8DOounBUd48QVp1WNJl
bNj5nXiDxLyc+/dVtAzhg7QY5X9uP8+6DYuAkMtw28fdkskZmqYlAmjoILn1mLTvat64B7nvXlR/
Mcq26gbIs+4UHZm1Rq/Gy6qo8zmH6OyZw3x0517nNf/sBwo3fCDaboA3rz8SXu2IbOp55aujpbwv
koaHfGWFoQtAyHYrWAdfOBZHsLS9UWmzIFjvUI2mbXk9ar5o2ZpkUunXGhbF536GZflE6rZ+M9fC
+WOBPtS68yArzb+I+hCfhJsqBUCSjOuBGSaT+Gh8vzQfvAQ7gtEdDAsM++37BD8KIKuMQrt8syud
OFvpjSNs0DbJcsqzCN6ZOhwheHajFuEC9QtOMj3ZzWmmT5tJFiowvpQWysdBz8pzWGiN1zid+SQV
0eLNySTfozsy/a7HaAJW67j4vd0fca93P+iLH7LdRjFkjthANBKBhe9RNBWu5EifM6n9rc+mGgLE
/O32BUagkgouLTr+bGZOMBhTNlDl63UTn6ZOHl2ja44cyPZCGC8lbPgg8ojc53q7hEncmLXCPgUO
PeM7mv0u507yL077y0E2e9LExMhMy6jyDTVBh0JfgMshV3bXWsptTfy/TztXHDxP6insys1nglmd
JKZCYNFMyfmKzGLmamqYHgTJ52XZviReDiN2y4snS6Q3lONyTtk4TD+U1fRKW/3iyMkfltydGyl6
B7L2Qzz3bqj273NtOpXSX5V59ADdi6ICSMJlDr6NRO/6V8CJU01JqchPlil8SJ2xulfGrA6GsTcP
3rpi3bYTpo7MfgQQBjR5c9XJQ2VICDEXPr3vv5BlknjCj/dKOX9Lm/hIrmV3MPqrlEUEa2ELh1fM
2S5jOKT+ajVd6jpzJTX3k2StpTemiTrepRl52UFSvreYz/gFXCkBkW8rSVY72n1bL0JfcV09C9Nw
ryuW6BxN8lFDY+/QiduckgeqW/RPrr9b3OdqrY9IFxdzTZV7Wquh9QyrnOLL2zFkd05U3Mm2QPbC
oLoeaDExV82NtPRncoZPnT5p57yvqGppy1GHa3dOlIVpiQtfs22gDhtLRQGBtKvvLerBZSRdjDU3
DvBGexPibgMFZBKyuNSvJ9TGTg8Ovyv9bCRhRtAu9pJxaM9dIa0HF9z+UFSwBH8BdsbmI6XV0ufV
WkMzzBtQZ1GDL5wXobsTu+qsozj99qfaWT8WTUgcgpUX/kvXM5OzJo41QCA+QGxi/qIunj3p68ET
d2dSvAghBAHZwmVwGx6VCQi2je0Fms6mk7jGMFX1fTdUGviCds6ODrL40ZuoIaDyAlTHtnhF8Z/H
2CiSdUxhlkVgO23QGJEbR1lbe2YTavn7qnZMVFdAo7R3Whjb3e03D26NHDFUgomTW/pbZGDTnKpa
6svFMnzs22W+TyTLvlPJvL7d/AF5CLAlUd4EdLWtBpbKLKkog+V+YyhFfN+URvUbsSM+EhvZ+YTU
3sAeUsJCaGpLg5qMrtCsTMn9fsGA0kLh1rdbU/PSKMoOjsDOnmQoXr8cNQj627ZErixmnuR67s+q
wYzGubirnPlmzzsgd89AJMgovHS3nPIC0IY+t4xC/7DwxkwzwFyU/en2zwMOCUNbKoB04DfHWR/m
VmicMwr2Rj/xVi08Iwutv94eZe/jgDTnAnF4PXGRXJ/idDAHuZdQQw0LJ/2CAr0NH0Bth/tcWqKD
TH8nIyVpIzdkHPriW+XEhXxumIDVoHDS1e/isuWNW/ElL40zAl1UeBqi8VMOB5tiZ4qips7FTF4O
gHWzkBNWFbKTZAgs5+nkdWmdeqU2YVGgzUcl6U0L8DmbM8VIopgpBIJFovAizWq0soRpHOY8MpQ/
JSXG3qE2f4xl+92eCstd0cp+r3j6wSWzs+2F1ZhFTQZgFIWK61EdGt7psMyU58rRuqympJ5NrbVu
z6iAT6BRiIYobJVtLdiJB2rVY5v7ibVmLjpqpTs56z2SlAvt1PBfnGVERMGCAsFi12yLwtYAFlh1
VGrrsV19tApTT7yCUtt8fvsE7C0ee/LZwALG5rbqOOFAYutYJSMlHg0uZj7VPQYM/UFcPxplU31G
pHCOcETLfbmutDs7ROdRM7PpoGG6Owq1MpIAofGxxeqiToOcilESamve0lm3AKQ2hu709ortHShR
kfvvKJubfzRnfroC1CAcwtEzk8r00nkqzmq0HklevJ6Q0FgVPFqhbk/l/npnj0uZyFZualhgz1Tu
kW74Vmqz/fPtCe2NIgCLwmaXhs62n1OPfRwtU6f6IKoGN1217gxx9ygO7QQHmnsAcgBI0hqgFHE9
mbIdpmySEsWPZN0tpeWjmZeXpW97N5FrP1PTR0vP7gSrFTukg2xNBJ7rxAayM2RTRMXQ+gHiej22
FMUVFmX4lueSbQ2XrNeyb1ohYZKO30kZhEUW3QbsErHQFN5RFDW5I0HDb7aJqg88vyKGtAenvwPB
O9Odi49kZJ7vweuZUbPiRmZiEH9e7XnbSaPBUZPGd5oUFyZHZGVeHg1dBhG5KOOTYWKW4c9ofKV+
nw5De9KyIWxdY9Ly1J3qSFpcOZ7zPqhyRZPu4hH5MVfv1ay90xF2ic4Y8XWOm1jZiBhSIjc/EoQF
/hqVpS5OcFj4/xc6YCqX/LddvLgtYfwXlC4yrwjVvLs4Zdpm567Ssp+10dnSgeKy8vpipWcNHwm2
uTAR2FYMB1K3gfIdpR66dakXV2YV3UuN0WP82PcRChgYME1o7EzJh15DLsabpnV9ClHtUE6kBRHu
S8qUp2i8lVl/6pph0FxKkJHyEI6VlXhqofVH2PjXUUT8aJTYyQag1W0lnHWp0pIIjqXfLLL10MVT
4pbjGF9kZbitIy12IkMJ/UHmQlduW/ozeozCyl6rfEtr6lM+rIPXjkV7cD++jiJiFHoVgvUB1G2z
3/Nqkuq5lSrfzPvaRyC3fx+HtXyQzeyOAnuKZx4sN+6t64PsjCOPucSu/DwqnHcLZPYLjgDh49sR
cffjIJhFrQZrlle6Elpay067Mpcyo2JZVWXs0WNe3YIa3+ntoXY3rw6eBNg41LotHSO3m7IZ1gqp
8D5vH0eQdV+6Nh3OkTEtfgvazkuSrjxIRV+/8/hW1DHoXnGvgCK/XsW6aBYV54HaH6dZ/WJyOd91
XRW9L6zIcSNZ6i5DRQ/SsSTj7u3p7hSIBYtKgNex4BC6DddDN47VSSHCYr6KYlR9l3VAMDza39RS
pr7pvutGaPxexJyYu2mU+8Rb8jA1z/MqA9/raEGYBwnQ66tBsFOAMQA/p9W2zY97VExn5GwqX2ln
DKgLJ8RPTikBrzVxfpnqfP7j7SU4GnCTrspKHKogOytftrJPw1gaH6JwGj/LRra8j8Ijf8bd0YTF
kAM5XUgVXK93rYZG2w5ML87K/jPircMnXS7Np1EeEECahoPvu3c+UaQX+CjeG7TZrodTVj0GaUxY
s8cq/K3DksSbsmQ8yFj2zuffnGeYclyvm/0rpwsSejJhRqFLeE7mTPqSzVr3uMxS9P32rwVSTSbh
c+gcbjW6wqTW8S6yGaqtp19Oa5d3Uiw7yPI6tm/PUXFAu9+bGr08EwkrGI0cz+sFBIzVLE3UVH4N
GeexDi0Ek/NKOytyatzfPjWBraF4SlKGStz1UFISjpJhU3uP6WoMeBmtzuwPGPHObu2MVhTIleSk
B7f13gahHk26IpzRIMReDxqHkppBqOSy1qCFum1htfXDhMZj+XT77EgyCKkwEzjWm2MmFcu0DFlR
++jJFl5mRtGTEcv5SQKaeJaUfD2Y2N5BA2TLdQ5lhibb5sOl69qEo8pBgz8leQVdosYrFej4BZY/
wbKgCHFwF74ekducfSmktij7bMVH4mWdF6cUW7PsOzdsnMXF7ffnYC5fB3w4b06h+VhIX7E54R29
Eg0Cvxv32tQ1/riqZepZ7WycRmexfhlSZn+dU8n8+PYHfH0SGFA0LMESo2C5PXl1WNWsZNr6Wgfc
Xe/k7nNXT+0pxjv969tD7a0kWg0IjgpgIGC6601pap1OSDZqeN919iXM5z5zw1DWK1flRry3srQt
Dj7e63OAGADYNmH8CiZh6y4BTt6Sk4aPZ0pZcjZmPTutaK4cjLK3htS1aMbiL0dRUPzzFwUZMnms
edO59iPMbEZfmublR9FI9noKNS09+GB7UwJfTrYJaYbm0uZol0aRjyPdTz8GU++FcTWfWieLb84z
gXq9GGVzziwzHttUqhofLY/4VOqJdkrn7Ig+/zotYxQo33wigMqUw68XbtbXpG3mmd2uNRg3LKry
G4K++nky2urTIintBOgnnA9iyO4KooBBL1To0m6BZvEEx13Ky8aPqqqBeTEa5uAZEXayp7c3/N6+
EBai/x1oE/orLdIyvS8av+jDPKg6QzoPSTV+c3r9SKv4da7JSvIiIMNyKAo+25q+2ILWkJmGMZq1
bywKkoRVViverHT6qVQkejPwMuzLkOuZb43FepCN7H5FIUEm+lzIEW6maY64dmnoyfplYtwXmvwf
vCsQP1x6v2nTSxJNP95e1t3v92K8zQkY0DVak4bxzLAeTjrOA26mhvFBJN4dhboC6tzPXIvNzTaW
FX9ZfLxxbEuPOvIAgg8ht7fnsrdFQDHwwcBKCfbx9QmwklXV8lqv/bIcoju6hYSqSBm/tNTFvrw9
1N6EXg61iVKDpFVLYbJFhiJKDU8DuTF4RaOHT/9iHOSryYbJsECnXk9JMVoLHNPQ+HBs5N8BWGbw
D6YwVs9vj7N3nZB6QEAHCkZ3aVNyl4Z5TAskhn2IV8tPaVhyane5TZ0FQxZfahftKFztfSwyCrpM
4OjRQN2Eq0gxUd5V2RIYxsV3Wtkad3oVzQ9qpxqfb54cHXdktIjzomq8mZyVhBq+jHPrV3rdY0su
j927elDW9ESfuf/ZoDJye6+VxhlPM2FNJtjCIsS8CCGDnOT0iMDtFcVs/iiXeYhchOPLI0XwnRIl
6RSIPZEz8hTaPsYteSAS6XPpS9ngfFZqMzm3dtI86HITvgNrYH/Luia96LNp+8DunG/GIiVHTgs7
35JSAG9joQMJh2mTjESatoBvBXZp5kA640GqLssIUdmVQmu++bXBhP9/rK2CShli9VYlCis7aZK3
OJlJHtlX3tpiHvz2vtmd1nPnRHDDAJtff0StLDori7vKR/qvv8PMq7tHRyrEGalOD2a1E09wVBRt
bOIjKfkmQGrVOmDAsuDim+AHq1ph9XmunfjmbgNk2hejbC6XZMBuOykGYUucmnezVc3fS0xWDo7b
7lzYi7SCQO1DsL5etnm1Mk3PmIthwcNp4P+cB6ueDq6UvZ2PHhZUMzY9LFV9Exp1HMdQBmHT6ePw
tBhS+0mluUvvIXYHcwqadrpMCp7hiil5q9b2Bxf1ziwZHqzS37JS28um7Yp26Tv2oZSPSecm9eSc
9HyobxNhEqVQm4wOsoV4UyivVCGnfqlNuwPZBv4r9h17bc55J9suyHHtPmzz251EGY8nDNKxrCnp
/vXXm0aKzPCeSnDbSvZjTh35s7ysR2Ike6v3cpTNx5PD3mpbMyz9eAzr8zDVo9cX7V9vn9+9QdBR
RfOEyg591s2hGnIkvavIKn0VE413pTyaZzbDEbdod5Rn+VHA9SbDXS9YUyABkZeEegUkysOY9/E7
Y5jNg4RjJycFas4n4fFFMXnrYhau/8fZme44bmtr+4oEaB7+Sp6qyq6q7ur5j5DOoFkUJVHT1X+P
OufDiV2GjT4bSIKd7B2aFLm4uNY7LG5GQRFsPUSJn0WeD98Mswx+wFOW7UdPWLgW5UvhP5HZjsH+
9kJeyQ5W971VSgrZPp5K51PEvNBzxryihB1YT/USJ1FTT8+mqb6Jjkzh9mDX1tOjsgl4m+4eNbPz
wTynhlvZgkrNqqJ5qhIXOd7OwMTw9jBXgjvV69UZBOYXoPeLGxrm1NCkQ04RtU7nHyO2UZHUy2KT
6lnw+2+k1baHKgs5HEWPi6GCYFBFp7PZceqpfkD/MR4qx/19A2yKU2BogPsxK14u5+uG005Z4QHA
PuxN7RiPrbMZq8F6rpSf3Im91z4RJSM61sDJKBuu//w/2Y1ES2ji0if0IqO3qcZq2SzF3QxxzRrO
+4RMiPovSpvkbBRyzkdJYzHWaRzUkMz8cTMFWYQGXdh08YvrtX/zqs5Dur9WGMBxv7M5rk6QLYAe
hLHWji7WMsAJ20gbvljTdW3UGoP5Q1NJdedM3xvlYhmTBdHIsmWC5eTkKdxcqJF2XiV3qvdX15H0
EK+5NTxdenrVOMs5TlNQNK2bEXiBPmMTAIN1l6VqerW1NH126dg8lsFA3mi7yt/ePmpXYtdazqe6
zorCL71ICHpXGXOaQuCaiiw4icTIt+it6B8wg3JPdVamW98T3p7/c3BPe+XKKV+NbVdyK8cCEvfF
Hso8CP4a8NQ+8NpnE9LYNyTknB8ic9Xvxy2iIwhmUOH0di+hbK3mSNlrGZhRGNLbTJniWc9N9/Pt
tbyyZ85GuYglXVKkllEAgl2atnhKdJk4Bzdo2mT3fxiH4Eu8QqITFNf5wgUqGzp8GtY02+lDC9JH
GxYzGs53Ttq1D0TLEvwVnwiw18VJaxpd+BONnr3qxbacG3vrj/nXRorfRw3R5iXlWBFDwEYundgN
czHYDAyUpXXwlHbyJTaCe16j12aDdpyFayaas4T781XDmKPOFL6fe0vnKPWNenEXN91UKp//uv19
1gTpIjiuKkn8QRGYx9/F9xHDPJiiMxhJDlGsYBtFltCtbaH6XkWl4dchEPdmerg97LXtR212xTGi
XwkQ43yCyNYrYklW7XN3ckPfaIqNbVb3VKiujQJlini1kuxoZZ2PUi5BgdEZ6HUnr3JcUMxxl3l3
M4Dro6wSNwgJUDO92HqlAptiyb7a+4kXh55U4hVr7+KP2yt2JfpSTqE2ijTdLxPT87n0aGM2YDoY
JSiHozajx7R1IAd/SwoloiSV/mfNgdLvpIlWhb7M78nKX9mTFLZNZL7pgVCNuPhkWrsYvMgBtC8L
XINKwYErrGF6mqX6PZGRX2+Vs6Eu8kThBLmVpxBA4f55G7/1/kDeML4TMa58NgYBo2Ryna3x9nxB
VWU3ZU+3aJ+ZpQTL3v0x6Il7uP3Vrg7iUZYCqYSpyWUC0BidWY0Jd2atpwCVECfaG2T529ujXPs0
SDKiu0fTaL2mzqdiVVblJznr1ZVJvXpD9Vo0OGV/zFpt/Hx7rGsz+pd3zqGCtHfxTMksaXfIPKzs
CUlfMVjpZXrS/H5Kwy2Nb9kKD3FBa5zPSGpz2wDGYLONue+Fhi3LfYGI1c/bk7lyqAD+8fpeHVTY
AxeT0Xt7avJsINfN+/l1mVNXybAtRgirtnDbLqz0VM2bQHUSpZU0VU/YE+OrGt3+GdfWlEhI18Og
rkjmfT7bpmuWVIxxtV+m5OecZ8azb2TVne7RtbnSMSUMwtgELXexpFWng2/ELBNJCcyW0QLzo8Qb
vjhO/yE1raOVD6ehN7HINZY7KOVr25ObjIPG/EDdXOQaIyTqwagqjnPjeBueY/o26QUYcFmUd07C
1Un+AnzTcwEXfTFJCP5LY7jwsWKn/0uW00Z0Xrvzgvjb4i07TJpeLGV9r+zyzqm4kpr+6knQMOB9
Syn6/Av2Kk5kUUA6i+tOYrjlJMt3S5rdm99qrfeGYm7u7jJIOu2WYsK83Lkcrq4w1+jqirAW/y6m
jRiIlqVFUO1hl2CRhDzEECH/OWwdEChmeHu3rnO5SBlY2NU2fNUUfaenkdmikJ5FLmxkaAK6em21
cI4GK0xsnvZe4WDScXvEa+djPR5r4YCn9iVcY45tcylHtu4kVrmGWXPQI4516/ecjv69d3jM014y
+S8QSc6/IhQ0pc2aX+0HI6jfKndYIh+s4u/XaD0wYLyAeGXjYnAxiq0ai+kA9hUZ9D3NaZpjkk/G
nZNwbc3WM0cyzH1Ntno+F3vpUmH2bAmBR/SmzJpkj3OG9/H2l7m28f47yvor/vOCx1aGNjtKjvug
C/K/RIP4RBAkyY8yHvXffxd56xtsJXHjAXKJMnEqTTXc53wc1QWbUTbJZgGw+/vvFQQaOcaYsPKf
S3KgjqwmIlcsGx3d4i+3wVnOFb719+1lu3aE6GSsLpgrbvRSopGqR7pwuVZ7gDM/IFh+NIYuiMpW
G8J8uoeEuJLiMyVKYc6aVL1T7YARgLoVehb7eeiesRyJT1rlzh+4EN03mAKAPKzhzoV2bVvQIkD7
BNMMKvgXW7waG09zPSqmdLRkhIyQEzapsUQr4ji8vZTXZkdFAjTc6nbE1jjfgalRDBL7by6XTKm3
zGjrMuxNJ9l28RJ/7dHI3KImcu90nU9wVaRbQfVAS6hngkG/TB4bBTjP8dR41KpRDz1nCKJ+1PaB
XrV3tv1Ff+LfobA7g9pJ2sVfL46Y244Io6tsOsayAXgUz82HvPxulr6jwrrJp2+eSqYuIunzZYjO
JrKPqbTvxKxfzZb/Dfr//1esvoZkSitv7HyZ9dj2RTWk09HkPZ+FRRCoLWI2wckxK+eYJcYPoto0
hBk+Z9/QpXtIdf+Tm9hpERY+QHizsqMm4Sm7z2Q13JOqP7/2//11VJRJ5PgzDY6L/YbsSOI6hT4d
q1iZzqPTqMGJZMlcwpLb1qRa1X5aq/fpxtZKAOdlBfHjtxKsf38EqT7Ki/BJAPpeRNzM8UQwaP10
ZPO008ZFmjOsII8+GDm0ez8oVokm/Z/Wa8sfo9+b9wQSzoPKv+OzI11SLOQR3tM6e7+l8rxMx0w1
D/ZQUlmnZR1VMLgPsrknX3Ce8fzPaKuP8yp0BJF6/ST/ifxV09m1l+fzsYV89ECXuCmjRKaZG9pz
8uzrVYOenlgb5CVyyLfP/AXv4dfgIK14cEP/oKZ7WY6LszyNYd3PR94n1a4rCidaXFAGYPGaV40e
fWT1jvAjKW3ph0ndirdA77Ril5PKmxtBvfloLWO3T0o1bs2W1rpYRGTVzb1AcX4N//tL6aqTVFAc
oHC5frT/LJOvjZ05z918DPg2O9VaXdjn9j2Bxiv7PwDuuZp18Fyi8Xs+itUMCEmk2XycAew/Y5zZ
7mSdGJupXmy6YgX23sKRH+kftD9LL1Nf73yPK1sPeCTcBNR4oKBfGttVnjUHTcL3mBM18Wbzk62p
p1oI0tfZtiJWb1YSFJ8SQmrkOzDU/ERrULLLEFqcNG+DNq8VzglWeHnRTVu/7YbN7Z94fk38+x1w
xUOXi7feelucr1CXQeWO52U+GoW7PNXjvLxNeOyoMLXaNtnbZtx9K0vjTsfmQn3jf4bFa4n6/y+d
tounTyv7uh+GeT6OWtBEjmqLcEjH6YXf+ZG962/6RtRbT8Q0fb1Oj8pGHz7JxpkeB+68MK29e8qa
V84tam6riytwT568F6GyGwttRktlOQaTnaMHPw7SDQNNGYqNORXAw7xuZ5WVHuKRXHz+/a8Angqm
PYkvnOOLEKnrlmpNv1iOHYTSv2dLTZFnAZTvIEeETRmkp7Is7rXNrn4Ei74P25PyGUo1599ek0tp
5RyCIwQ4/Tj7iFRGvOh1fV/Upp6FhsPtEZpppqc7wmZKIc0264diNDJn44iCOkC5SP+LSMfm2+0F
uXZwLOCI64/jaXP54gg0gmMKqP+YYBk6h3k+Dahfp165nVE/PU3WBL759pDXIhKdKFJcQLG83i6K
olZc67Xm9PNx6XzrSZtK9+OiUJ29PcoF2+XfnU9Lbw3OHgyfyzp5nzG3OpbzkVfIHG9iOo1bY05A
cmij6PKHwJPmh1o29j+uTN1/NE+JZNdmGsK7gzKNe365VzfBypDjplqxW5fYosmxB4e3+HJELs6d
tlkDCDZsxi6Zoq6eih2yFv4XBKmLPwO7yvtdpUz9x+hN1clVbaKixi6Sn2PmtfO9lbqSSwYUvJEV
BS6xaiWcb88+AIAUp/1Cr9Wyvwhla5AQbVBIQ22TRzjGjGG1CpptAzjwZwEucRk04yELEk+GCqOg
r+hn66EDrhrlcMu6U735BVM9T/08MirueW/15iG/Of99rT6VgVFX+hEpCl09qiDW3gZg68nBljbG
IktRFs81cdQI8U7J3pyprv8SpeacpOs3r20/j5/KvoW/rc1Tzv++68u/jNawnzwNmlZYlSpWd3Kx
95v8/Dev//w/1+4UYBXdipTfPHfltgNvEJmqDB5ub/L3X45RqIGScnKQ3olhz11i1xDg9aM1xnV+
LLgexy3dEqt80ZfGuqdRcul4jr2lzt7lRYW2LqyVy0ssJYzkiccexmWgQC6qb62GazMbHp3FL3Z9
D40OA8ZXzZsFyZAxdvWmRVf+rZzGXBwrC3GdO9HkXeZBDs2bhMcXXG2iysXmmPCAz2PTWo5zV40i
HOq63I5SuTJE6CZ90jwxeCg01oW+AViQqU+GnTZ3ql/vHyfrj2D5uVCAnoLAP//a7eQSsZ1OP4om
wzxlzCm9hIlV7YrUmQqU8zQ6Jg4mDP3oT1jWe+3DVEz+1kt7xKh6LY9sbS4/TzNq9OmEguvtbfJu
M/LzVlGSNfQQEi+BbGmuqy4eev2IkbZRhRYeANgRDMqaNrcHene3rwMBlgPrwHyp+pyvg69rSPmJ
gXUYkbMe0urPZJq+aq32t3TEBlDljmrd7vaY79+nwNsZFk7qKnrLn84HdeGMJN64GMfZiJs66rFf
+OyINk428xBLDTcB1b6Q82rVZu7p64RLZblVOKOQpN+Z//tLh98C3gcvZ5rN1JrXLPA/x3620roy
vFk/tjZeuy9AEmrv0eAWfZaoumFzwLsv3yhon/EWqEHjhHZttBmpoAqs0LNi+05mfOXTkxHzVkER
G07P5S2YCGU2wyKNY2f18ikOdPUhd+bg3ut8PWVnIZp5Y/Xxy2qMrfYO3q06TCJ4Gx/ncXT/cvta
b3cpkMxmA43XqSItnSWOw0VtGRvJqzwGydipH2kfzAHajjMNAJTozSYPYdxSNLwTJH71Uc5+H0Ir
9HqB9fIKYpNcfBdvqXCimIfihDRi6Wyb0Zi1VzOvMEjY9P5Y16FhDtP8WvP3bC0M8gwVaNwpvO5J
FEtabHVPmwEstuBLNmuhvT1InM7kVyWTedpUTVWOXzIrt8ed6Yya9lbG/iD/9mexdKcgzjywBzlS
AeJPiVgs9yQVRsfpNkmvx9USlsVo1Zuk7sY8cuelmH66gWYlz7IlYh3rni7ynRV5H8q58SkdkQpz
rVIou3gYZI07mXJKspMPw8ZD9jrV/7IL1/o+LfnoRSamCkZod06wbHRby61vKKti2dHC6ag2Zg+f
5C0GZ2/dCVXrhzj/UFzzwDSgMlFuh2p+foDQkYjzFiTNqfXS8aVz+v5HE0vOMoDHMXhJvUm3Is0L
0nuadu9CF/UtRI8orAGuQR3gYofoM7WlpDbTk0rzVh4k6gz+vqymSmxdmn8nfQz6U+bAD0W41ujv
VRTenVNq8UDD+AN0B0aUF9dYOQqiquumJ4nzqgzjJRs+mZ5Q29vB8v3ysvtJh7nE0Z2hD3e+vJ7g
mpkcvT7VAD/8yFLB2H7Qi6kb/5z9tP4n5qXyBxjU4l4H5V2mwhWN+AiAPqIDZYh1/v8JjGXrNiZ6
k+LUTJn/0CIIColB9/e2g2X37Tm+X8o1G0BlG4wWzejL2m8wjJWvKSVOs3Tng6kFyz7Vx3Tzu6NA
4jchVYEiRZzoUvlCS0tTSNWJk96WKA07k7cRFnza26O8e57RSlznsFo6ITZyWWfqhyUOCrMXJ2VD
7Nb8Se1Hv7Y/ecMQbE1DI+2+PeC7dGrtXVLIQUYZ4hE9/fPvRHdRqNJS8kSuTy+FZiK8Xd+q2ng3
o74dv5CIZuJjohXNtO1dLt4fXdCmiI/c/h3v98uvjnjAO4lWFcDx898xLIElg8lrTlR2xUHHji7e
LZbfGKHyDO0eh+fKMoPbWq2BIcRRYr7I3xzsXijTpvKksaW2dVu1h9qfg8OQWGYeGp3ojTvb58r8
DJAsVMwoXiKBsP6i/5yHvBD23HSOPCVT7kI4z5t0G+Re983xtOmf22v5/kDQ16coTHLMUHD2z8dS
/qRns67LkwF4oo9sK3HlRjcVlfrbA11bxpU1Q/GZIvS76kqOT8uAaJ08gazSI8tLxZHSlHw2VU9n
oIABe2fAq6tIG4t+6XrcL92PdUQSIfqN8iRGHuzGUOuP0NmWR9cn1bw9t6tDrTKka2Akib64H7yS
1GkBGXka48CtomXWrWbTOgEc5bT3xm+3R6Nozkc5uwjpJJFGorUCf4Guy8UBMGOBlzz2MKfUDzKY
0JG0DPECyLc62ioXG8vJy6++qx01ffwjB3KKxFGAqJOkrD+TZUY+fiTPkwqKJsQJa/hpL9L9e5wx
kpkKL0qT0nhIFTJEtSXHDqCdzcPAzIrQbIQRWqpM9xLLuCHs6yD7mhrzUfaW9xwo1+CRr2mhqHP/
ySuC8kRJe3qaOtt/abMUfAE2i68LGLGh6dMO6lQ5n+ZCya2eun7GtrDEEaTL12w2pAitvENxBY5V
ZCu1Al2Gnam071WXY39TT4dGBwY4ZrEqw0x6VRp6Ca4/TWwYCaJBfvWxtpz2aVyK4qmYYn1fO7gG
LvDkwnn2X2raqVt+1XTyx6TbNaqYG5U+4FM2JV9zqvhvsVZOPw2JitymgYR17CrfgxaQjp377EE2
zj56cba4j42LiB+JYToEn512IItvjZnPs3bnPo31YAxhKRCrPcDLFz/baUSJqdWbBAV1JeNiB8uS
EnWYVmbJF1lqMjvW267lCeoAjlaPeCh59RcxS+9P3x7z7OBPQ6HTS6yGsU1PPVfz/MnVY8c7CKxX
4q+JX2WdG6k8SGsn0pXRjwfHK5p/hsnBl8lPp9TeAdmfxL43lrSL8LpMs93i+QW5W5+4vIg5Wu02
1my0Eqy5G7NdP6Zy2VreNKGY31d/mKptzFAXpHvD0rrJDlsxc4p6r1dZBKdnMjc6DkUigiNoT+gP
W0W/7fWx08OpGUp56MsurZ+moDX6g9Nn5rThhVDVnxB96vu9KIYBLDdqKLH6oGwU3U55Y+vHSkPi
fF/WedUMIe4yphnFvpZ0X/syb7VPVlyM//R2azmfa8JRV0U2HTeMIoXeBbs0KLxh76Q2mfVgljAW
0SzpJMU27tgdgK6h3hpjIdCaH5X/3bQrTx7BragCW1+3EVFABazYDo4MPja11Au04ecYmFkXZyK0
g2Qs9w2qyuqz3Zfz8j1Luzn7KEslfiAjRc4h0XnPNzWYezf0hNNUH+LOq3ScsXK0G0I3bSmm2XPO
A8DJiyVpw7xQuRkpIzGhZdddWf6wmrSWIb2BwVLhMNJRiPQhV29I+/j2o0Ik9ss4lUkXDSWTfkVi
eyUu8PoEQZXlsWo+WWgyZy+JPyfxY9LF/nxC/BK2ASco9vvH3qlUd1owFRjDrveKBbUjdxx309jO
5XOcx6n6rPlC/4c0vU03qcOrjQOUICvvG3IuNlarD+2HCX3k/q0L+qY3sA8sMU+XQSatMI2h2+A0
vRTLoydyvYkWgSh85ErfbekcKxV0MdLY5lA8+MvERvJxWHQbKoqLRfm5r1ztqZiz3P+AJ6eVztvJ
S0pvw0UwiL9srRiDz2neNymWZW4Dm7jXZ51SulJgcyZvfKqnJAFzUDj++FdsVKJ81tBgCz7PjpnI
3Tga5Ztp48XDm1PKnBZxnub5l6Tt8mpn5/YwhNLojRy7w67+ikWWRLjNg2rwYprLXIf6DEzvCaxs
Xew1cm1twwvBweGwULb3wZ0txM66YLC9UPd6W25nvlsfBkvb5o/gYCq1Kc2qEeutVZB4O6VItqVr
D8t+ln1ZHeOkx7snzi1TPqjWMcfTDKUyw6Gg0inRNxk+pRXybnEo0rWSkS2Nbr46LpsC378qWR4X
e0yNva4jFvdAxR28rFooPYRuXrZfVnSBFbpaasGQxltNvZpitPTQ5HwHEWiarjrWtWdpH4VuZu0H
fkinfRsHxKpOnhFP6bZmg7sHrymtZbOqTZtwZxZEXJe2WL46SePGgs+b2inRgtJ35HX27ETeCCCV
MxDHphPVo+qcTYW7Wrth049q64357O+beepXuRjZZK+xi+Y+QTRXc+hXhT9ihFGayNfwCO1D5FcW
+YpHhIAPPcWJFtayI9Z1/MvEYe6hojzURu5UT3y7qTwsLdwi1EOb6ksykcpyqCSbtWja9ovK86Da
CL2WTqjXQfdDgmn7lvherG+93jHErihWT8CGhsyANrNJzM/w05YbX2vSap/OgQfRPHA6LyxEXfZY
Xg/u/JA5djpwuIUwHmchMj3sgbV912VrdyD1Sqc/6N002ZuRMKl/FHFDv6KYxJyGSAoHZujXwOHC
qcrKZTvNbut8KPx+zh86QPJTHaoBm0t6q7MmzchOc5VGbj8Exc/cVnZ3ajSEv0KCVixDv0n9fudY
wjqKFpb5EuZzjVanP9Vq2GdTvGg7lDzt5aeR+0Wzw53O+z4IR3QbX08o9pq6VFMoezuuQy3XPHM/
YsRohobUYbo1M+y+sDMn+yOabXW1c/iFb4triO57sxh91kcawihWROgoxU4vRfY105dKEIGWpX5N
+gRhw7kvVIXWzNQle20wCoAbYzY325xVWE8QwnChNjVtgPhnTZt/HvrpewtSZtoJz5HQq4SxDFGK
h6P5hrujqj4MqyloGwqYjUVUi0xpuH6CDToKp7W+LSNqx0dHevNzlecJiOzSsoYvMgPX8tgvQ6G+
9e6c2uGSAEB/gNTo1WFmTKA7Wt9JO2g/Oiq/5qjn2WZppFuEtB/V8hCX3ZJ9QxAIDGhHazWD4eCo
5TRC9R13ut+1/garumB+dqwm+OzZed0esEsAtzlRwXQjs3HiFvOHrK2iRsR4HWqq9IcPCXZ95a5A
TUZ74jKR3xKzMI1NIIqs3GEiof9JGSlPNx2LTTvbUUZ8KJJFimcz92rvO88/UgSr96xx6w6Npk7m
WIJhSvyMsLVgtqVtJ0eUBSHJEskJFEM1bA1Op3dQzqiXkZgS29zluU4qSLdjWLYLmcraXaanFflV
Awizmyx7wZTDTMoX0+pFRnk+GbqHoGtn4zFYUugK+DchOTqz9ekqzLLodqnu1O5GN4pm2Jf9QvqC
vGbyZfLZFo/sfgCmCPPOYpt7Vjk/5Uk3tDtcKZGAVYVIi4/o62QnPHcNpNPjISds4JFdPvmJoQSL
M8r4YLZr341bz0o3ZiViZut79euYQWzcZfbKfLENkrAdCp9CPTaS7HZbQnLQ3qqR2u/G7rpUK8LM
1wcSPWGkQbxEo5mW8x9J0OUIxvelhoChNhQ4AGN/iKlwXZRC7rS2oaXa+gsECQ8IO4xAA/fPLzZ0
1J+A6E3zTUtl+9WIjSJNEMmcpw5mVJ8HT06K/OdjNmbGN2ie4L5iRbUuDDo3nnYk4c38EiB+wb+9
rtuPvSmC4CEJ0qwOSfC6Zgvgzq13TZykLSadThlwcTXqi0Pd79HIESR4iJexR3iBFSn2U8nODwd9
bMdNicLQnwbOW85myvvJPgi1aJ91EjAvZOs600YtUHWiyc0t7YRJcZXtLCkQNrXyMt6VGMZhP4Mr
TL1pGrynw7JsCQPlYgNWThx9qrYp4Th4NI2uIdrHlaofXPZ9Hy5GO81kqkX1qmFK75OAkf6eRsuQ
1qbktTeHyBknDn8WkxsNXU+LZe7SwHtMqNTboaaV5pupTVZ+sJui9kJtJvo8NcuME7UN+2w9JiTC
e76UijeUdQbjSVRY5z71S7eM8I+stApjR07sM2/J2DJ1IIlE3SSrR1gKjXgg4UC7IbdjJKmNuB//
LhYTd+9VlC/ZxTTVl9CderfdFbLKrO04CJl+4Czkw16qlAZQUcjVEdmqFnGsjQRJ7Yp+PTdT5oxV
EeG7NHyw8OfMf8ZyGdTGgA2YTlHVSPkqkkL+QL3fNgg8WdxIAoHV+08Cim0SUkTVVL7hLZnHu9Hu
1seh6BY95R6fh+y50ANF+3mkN/o4myuXnVpIEL8EJFTWLkC+FhnXOl26KQQ6FrenKbMEuRc4knyr
z5qeHnpRSRcUh5V41gbnmiU9DaKTcpNXvbdEbj6RqPK3q+5ZBx9p7UnhyuGJnNHPHu26yr8I1+zp
3ObeYr/ZhRzrk5uPctqaOSnKN+HU0p7pDWhu8HdOJ60/WVnq6MlmVGUGoAq5X4eHXo4mbhuCoGgU
3ccq6HxUE7Kh+BNk4PLb9lHU6FFcp78N6AlIy0UtdcmHKR29rj54fte8sD+9SJQ8p25XAs6LN6DA
GYVeUrAatKEXcinPwIO/1WdlVwflW1P5bDZjv7x6NL3Eb1Xc/h0IkQaQzfbqn3opgKUNvMi6rCwP
+Bi0WIXYaQiGghSu6O4B+K/MaVW/oqhJMZiG8kWxu8s0c8yp0Rx4pwR+qMMM2bWTZf59e+nOSyjr
jBABWg1/KNp4yHddlGwQ9EByWKbFASRT+liPTvyd4NURbygSRIXhNr9V1Ps1IDVag6Go4wMFvygj
poRgZ1IyPzhp2n4MqMz8GctRPSBAHdyRyb3oNP4aCwwVunK4PFLWuyx91c7cU4Ro84MxYbZiTc74
NOTm/DLMuvreCsvf6poKnqiGd0910xcHXjHZa0IcvzPp9x8TtDr1MMw8wCJTqzivLg6V08VOVTHp
seof9b4QuyzP79VLzxsX63TBzmC0ArQV0wQKpxejpJMz9I2fHVrd1HgDTf7HMRjmKMkWRbVFn1/F
uOi/TZ9fR0XKBrle2GAcw/NRfdzgNAA32UFXc/umLH362EL0f729T6+tIOPwcEUEl9bPRddcG3Oq
VI6dHSR+tFEhexVKOn53vtP704CiKT013Hw54BgdXczFrRojGZ3sUIxe9dpaqR+HdZDaJarDcvzb
sVHpvD0v89rEqF96eJ6u2IzLrmtWDYqmcZMfFrMwsi+B1hZD6BqtZb1okPeXgw9IpYosnmdLpLzB
/2Oy3TbeIGmhx1udd1b/ZCK9pO0tPrEdtVVPjWaJB0A/iqhoKjQTclG96MrPdRmO5lxrtCWDPn42
xmAcn8o4FuQ2faFl2zzOhvZOr+m8KvxrW2IFAbmS9YSNfRnJYES2i26lGolUOooIg7/ijwDkK6qn
Xt59v72e5y3KdTCoJxywlY5Ip+KSZZmOVpMsjZHzHmianbf0zdNS++2LL7rhaJex/teMFh+0/WDY
3x75/YekMUpBmoo0cn6Ij53vHZfqet65enag9eJv3a5Ggytv6zvV/PdnHHYglEuT5xIiYJdYRKfw
pWt0Lmc8CZb+CZ6eWewQmKd0BwDciDdIW6niIN0SMcPfnCC0Nceizq5z/tYzfz7BCnQwHD0tOQSa
G+thMWjmphy5bH/3kg3AxqyWrgClsde55BCBNc5ccHLZwRoK/xXGLslun/nmrh96ZNxuT+rdiWcw
eoeruja9baBJ55OSq6FyY6nsoE3Gn4vWo6w/G89joL0sWntnb747CIzF/uRZSwJhMdr5WG2wKKEJ
Nz0IM263fRm7B0IziBPHGXa3p/VumwABpMsEHYWGObnXRSCLhaHrVV8SyObcyE9UrR3n41iY/h+1
x2MsapVGtl33XnUHTH1ljlBIwSTYhDRMGi8GRjTWrCY7zQ5DNxiR2xKnh94vosmf7iHt3h045si1
A5Y9gCGOz/zFctI+ACPBUfBz3Ic7ylNhbIzxnV1/bULse0iUKO0wn/Wf/6cJieGv7S9JkR9A6Kc8
bzXmYun5dinEPcHk9xNi0cBDQZ8j8QMfdj7UqC2LCGY7OTTVNGwXMNAfy6C9pzL5fkIQsDxdhxHI
X7BuOR8FskuytH5qUjcoip+lD3UysJr8c9IiuvO7u5ChcK9aHdNWBsjFhGryvEZ3KpOryflUtclj
o7KPdW38kHP93LXNb58ve9XUW6M/4fGd+YKeQbCnjmTsm7T3D+u7P6Ic1jyWVKfvhI0ri8iGQBuN
RIFtfgnVaI3GpXbPUHrtfQLWuTwg91uEhtan+9treGUkOAAoY6yvAMLixRoqxPGxhjFo9MyVFc30
cCIq+foe7Ip253O9j4U8ONiBJpcY8emSjVrT0xhdX5h7kQx9pNAhp2Hyp59rmxYhhjuDXdnshNtV
YZqc2LAvAcuulZh6h6bfvgOa/qJnQ37sdTFvb6/e1VEo2YAp5/WpX6qsG0iZUmTjO/WdOz9n2BTS
Yc3v8YeufiNgo6SO/4+0M+2R27i68C8iwH352us0ZzTaZctfCDu2SBb3ffn171OjAFGTjSbab6Io
AQLPnSreqrrLOefKwYBLza+SETo90CXt7OVIuO8Ym2LUuwpI23+qyoYqc39Nt63JmbSwEXhPFgc4
ckP090tHo8YPCE0btPo0W155SsvHx/mSghKzScQXWv8rQmFjmLkSowx2dqPaeo6rXDzlU61vuPit
j0QDX7o3vEXQXdc3UhN7buIJeplerw2XJje7UzBX9UYGIQ/K/8ACRIZ0Q2E4mECS0Gsi+7y2EgXV
6IZRoiMQL+dMq5maNTR6rexFD8Zc2/UZwv+7QHXEYzidN8uIi4Amo1uE8v7SPRhDqcSiNpkjLULv
OWNO1q4dPdeP5nKLXrjeSkIzqYFPjgQsaIW4GulFdObIaJYaiSXNba295k79hgfeskInjsmU1Cdg
CC22EtVNFSkBbzpnYTrsKECWcDWnaSOGuWUFmqT8VMAwUae8/mB0i+bJ6qL5bLTRAAVJ0w/UwrZq
R6uEgRk8gPQdg+T1LfW7tqKUius16Tie+940nt0gt3+YnVYec7eIv9fz7B4ok+a/p0W7JcO8Psfc
GDahhUT80ZFerE9VB+bIID1+psxeP2WUPwnLnOqYleJhUTZ5OfFWcUPp0gUXj0ga1M5A5806Ny7k
XsajWO4OiaL0MjVNtZ/jzjnJXybbt6PQfr9/Xa0/IxVUonSCUf7Nn+sNNvViBnIf2zxgWvB3jHT9
PtTb6u+HrchBUsjQAq5HO1P+Fr+EaY4qnD7IO4upn5HNUFhaMV9bYBJb6hM3Phr6cmjb8ZccWbOI
4VMvE1GVhcY5byL1yACS/lBPU3aIwa0+dsp4HaUgIlQBi9tDvizXS1K6YgpVM2JUtRMFM/iMPgz3
OSDcx17in3ZswKA6K2J0weIDJTVXL8TT6mJMrrLXosg8RghZb1hZXL8/rXjIjlNmVAk95cb+8oHK
Yp7HSGClzkX3H6T1neQsgrCvqUvr048+cxPjEk8uQPiHPGNlWEY9vxgOeV6QZbPLS8lA3c8ppZAv
LTo+u8etSOqIVL+A87yUpAD8qIqRCvwld0jm8jbznqJamf78/1lZrEVxqrJosqy6WCYd0qhwvQ+Q
rMstpv4iEHzbMpgQ1FCAcnJBLczoQ1DM7YQ+AEiuF7sdPuesDGJsNwNYYuTy44viZUQJiAgXwunC
mhumwSzarL0wdMIcD+4gynSnT7O6xXC45YJEt9yE2KKKsTi7SOiBziuSljnzDVp2ObxOgfJKMU4f
o67q83dqEIXl0ch1c3q6v8YbO2pJYiuUS6rA0CuunbAw+wQsU9FdmhaFuD0NQ20+wVvsmHXXBob1
VwI5YrQ3dvbGgnFGlAwAeKME5C0y5MLWqtniSbmkIhS7xLKDM6A16GVEiuo+0Crx7Cpms0XjXNz4
0n1gTSCHQevQInJcmJ3HOkwGyLiXVFcGfdcWXvycRbP+6f6e3jSDzKNsL/FJ1YUZr8vLxANMebGC
Bo743BCTfIVfH26No7tpCB1PCvgGSZ+2MAQ5Jzf72OZs9068G0OmEysQYQ4PL4dW2Vu5FAkR3utr
F6mnEkwnBPiLoRcv8O27J0ubg/N9I4toh08Ds03eU5wCyvXLk510jg7dt6kuo9Umz07Z/NVVFfVm
cJLPbqrP5YcgDKyIXrZeiIfPAMRuEnQqG5DmeaevF1h4etNSdSovAvTDp7JMc4Cv2jAxddlxJkQR
w6Z4UHjmbb2SZidVt4julnm6ZWeqMxis1ywIRPYVxfxPZYb6+LFMh+liOn17QH6m/ev+Nq+PO0cd
MQG6PlK201qEdrUCiBOybn3R0A6qz+o4Id6ZmYRhzNxKY33X5WDbN87D+rR7hFcmEyjYXzxo4UDM
7tDcsOKhm8RYv5Ze12kfc2ZDpe8UjxGjO4T6lfiJh9irf7u/3PUBkSVb5Cal+1K5WhwQJMHssemz
4hK2QfYcKFlGB6N8UKxefktqtWgDoCRE9rFElzOhobahzhWXrkICQdFp6g9ttdWqu/Hp5IQSngdo
wxTyF58OcoCbizQtLiojW59B4Xo/MuiaB9LKPNurWlY+HJ+wLBSmVGpxpPPLiqlrpkgj63pxqcMh
YTxtF5+jOKw3bpdF3Ppz8whOuFggi/DQXh8+tMEts0364lLYU7EvQrvb6QGqiQa4nn+zIBTDIfyQ
cDDQ9dpUrQYagBaDHRys7uR2Q34xoJ/u7vvczQXRqmHUC6KuK2/nQY009KuKSyCIh8K4ng+92Q+f
hjpuTvdN3XQJvg+dKlmKW5aqKmEBy3RxPD0agLpkQa2f+nJk9pU2Wc4LjFr9sSr6z69FVZtCJpww
aDfXW6iHBXGqZwGZMRLnD0jRwH1UJ/6UeU6y4Ri3zi73I34Bc50HbhEUJWHjTrY64RhANSFbj/Yh
QlPvX3wtBJnhKxJ9cTEuFtRIve7RDMsLBOXuK9ha+1MPBswPK9XauAZvOQa8TQ4URxX2nnG9d4g7
2VBCMRWRcu9D8J/gpMFkTV0ebbxot/buV1Py//8ltSA3mytafsXFM0RVHKh02+JQEgj+dd8Bb9kB
AcKR4gWlGLL4RlquzdqohcXFRh1A8uXtc22aW9X6WxsHWgJEJz0VWcy8Xk1RgdIC5F0QHpdl8MJY
l9zca4BTg+chd8OtaPymOUuVSBqc3HmbHP7L5gl1aN3cmXG8qSsPADyjJ6FXcM71JN04wLf2jxjx
5wAI2Vu8Xhni2cxTa7jT2bUZCiKcBwCG1eH+V7qxINkV5RmUZR19WYJoi9bDTsWhbZXB2o9x136z
uPT7d1R0YOLct3bjtQeCRIBNhRYxhaWakxAWTNzc424NHPVJZExAD/UJoQl3l6RKs0/MMNlw99U9
SEMWASnedzqmXE769TbGSqhkzObNL06mqB9s8VqW+1KdWzDZylbx46Yt2lO8IzSqVkowvamXSu3i
8u4cETUpaVeXpyKv+WpNKIwPteIMG5fuyktIIkgMCU9pF0i8wvXyyhQ2TEAD56JO8fQupTK8T9um
+3j/u628hEBBtnNoJ1IIwc61FSVAjcNtU6wUVrjX69Z8LYopfxJeNW1cG7dMSZ42RG2mdaF6d20q
HoDpu3kWXcYxLHYUv+tTKa/2VsThBgf3likJCpACajz5S/qkmvd6ns5NeIEPZz0FiupBaHTSl7q1
1UeDTVnA59WXPR3avssNNEo1KpzJCi+hcKIDeP5vOQyYjRtj5X6SxUgoq1MK5XFccsDTHMmnGKLm
k27Nr5mm+XEwuLuqEV96JXiwP8CdLnntkHjJ1BFfWJbGAvAeuZG2xUUQ3h/tNohS4NgiOFT8Y8Pu
vv+tvBxjlARkDM0EN5r0105ham3YTCjhXIQl9AOQVW83G/kWUPKtOP9Lt0WuifdKwnF4gQk4F48J
o2SGwkNi9OLqbQDtL++ach91cWY+pZbbFH7LCDkYkWGUHuqS122XD3H0WkVaa20Ib6y+pUx2ubCQ
nkSulcvresXWrKIq7rps7wQked8h8PEE7s/67op6fNcwu2+Lcru2KKXCkLkhYuRfSzxqqTpBm0NQ
usSgmX9voAK9MIIlS3y3g9R0AD4Tb9GK159VHj2avviRlJZc7LfXtq5Vl2Z6qRlis8viTNu7o7k1
q2F1zGHZMwYINBd4W5BOC+eJGpx4DKz+Mkx0Y4hUuh1z0ep9MVvJRhbx9ppcexA5O6M9ycJkWrRc
EexkXQubqr1ESKe+MxHYQpU0aiAqotP94qUD9E2YbDsDwdBzqef5C3mb8ycod2eHZEm8pc6w3mFq
aVK9UYIQce5FWoOeNgDSKqsved7W38ER6rvaa5MNZ71lBSglWtCEEToAqGtnVRstmEcvbC5db3bR
cbQNxYe1ierg/WvgxpeUIBBicSltzCtxbWdGbiWCA9ZeXEVr32eFlZ4mo0m+p/WsH+6bWi+JFh74
KqqBLIxu8rUplJmHdFD6/FIIhG529qxYnxpdHb/cN7NeEZEreAJayMhcrbDZU1oZBHozZlrb3BPB
NMzlIcONZ2Ef75tanW9KA6wE+r4FvpjE/XpF0+xWjKIo5gvMlGoXlcgBJsJIDjQra9/ri+/3za1W
BloMNC/vHp0TkGoLz2vMChCXZ3SXZBZil5YILTCKmfEAbr4FIb5higAPWR15a8NuXLhf1YWqO1lT
fym6cDo4rPS1y7TquSiDh4tGEg1N/5hKvIfmkCF/lV/i/6jJ7c7xhH7pMoZCIUlQIoRvZxuBifyF
r24R+lpo0dNDQzIGmMki8YT1CvNLS3WywRZi9hA4T/OUxH/25pzvrbzUX2BleFunS36RlVUKcTSV
5WTMZW5jjIanTN6oX9TeCI5If9Qwv9z45FXp8KrNbf/s5Gb2Wttp8Dej1bYKFqsTR4EHZBxRs0lH
Dw3e6601i1JAuvCmi1JDYO86+NSJ3jycwGGF/MOVxWTWulJHcnU3TTROAdKMOTpi9g+rqfTDYGtb
NbnlegiPSBRpDUFHAADuLD5i0KJPjP6O6iOOrrwfOOd+aZhbLbylq7xZobLIZEf+UGW83rWRsDbz
Ynf2A9UtJbz1S20OH3XJr2oj6w9QzKf753p5jUiDROcUawmaeU8XBpG6EhOc2dlPM3vchU5kH6Yx
cnamkX5r8ujzfWs3NlGSLnTyNyntukxv6soqbQiNo98xXelg1kqwh2tabVyN8lP86vmEO0xYpBFP
gZbLeNkfh+xqaMDvBh8OfPG3VWjmoRjn/jxWQfoUVI3xeypEfmqLzZD9lmV0OakkyRYH3n/9+Voj
qDLLEYNvaqI6jM3cHPSqaQ78OtPJzZziA1RLh/nBtff1/s4uL025ZuIiSb+Qsn5L0E2djuVsDEPv
J2i6HYHiK/s4BCGdB/Oj97NO4MFBoIxG5ZOFLl6eMQaGond563flbH9h2hTDdyot+lI6qKPeX9Xb
z7r+lJScKIBz6kyZQC4uaK9N1Sjutc4fDVsgVQE1LfKF0tj9Vx7HND5E5pCJL+5Qh+HThDjaDJk1
E+6r1nuRtvdUUEI+AWWoHKdUHcODZWa8zPd/y/XeIxr8hlDj0VpTfAbTHAZ9HDsfHhW4j7jvyve9
cIuT16VbUKFbtsgLgUngxPRxFxti9UUsGr3r/DizESemlPYyZIhmmXU5fr2/rPVhxZGBpDskoXjU
Uv83CSMtZ+gPLpWUzWcPIfqvUyrc88NW6IpJsgIZEEHgYkHI6hWNG9qN36MXu49TG3V422w3PtEq
F8RpyUjIo3ntSdiXZvRcDwAYpy1iC0bxp9ojvzKGTDFvW9Eek9KeniM7bU/0o9Vj1brRxYoG9+n+
Um98O2hunBjSF+aTLDW7ssCaR+GqjZ8INX+1glK8QxxhpJSVjRuytjdMEdBIHUVWjM76oo4U2whV
ucXk+Wk/J74ugNJUltKdbdRENrZ27SY0NanZUwCkEELUdn3n6XPWNn2Qub6aovolZTlOYVgGGzfB
MpqBiSGfd2442aDmkltYcUyAQYTxfsQUi1MFYxRIkiieUCIPTk3TJ19NAh7fyyA0l5OdbHjp+mIn
F4LYJnNB8vRlX3PO8r7VrMDxK/CA76bOfqmIuC/kNvOJaKE6zb2mvTfgORzu+8z6febjyQkrwPI5
jbr8xX6JUPWgbSxrFq5vOunvUTWWUJVFgipnOu2aEPWk++ZufEz80iVepbgFinORkjFjsU7IPh1f
iROmqIfd4Dc8OMf7VnT5Y66vdaoDeI0cTkzJYFkVpLZfAeRRdF83Bm8GbRhZvU+cqnYHBxQzF7c3
Rv80SBpoe2Wo3OJ97rZGfcmyuohBSfLy0DJvde19kkE+R3elC34b4go13wntPeWpYZbAuzkt7FBD
dpoq5y4FFxBC9g+aaOMArH0D1LCU6CS6pxm4DO+pSE5kQZbm0/GBZTIFLYx5NRvT4b1GxWU45Upj
ATCoFEpOrj2V2gbHdO0j5Og0L/BPh8tlWfQfgrmtLSvU/VRDGmhnywkvX0OE8X5zRwdad8S+PKab
TfEOW1yjHEniHQq7i2tbITCA1doKv57T8ZwgXnBqAEFs3Jgrd5QrogxBlZoUl3vs2vsnMygsOkCJ
b5ZKFFzMoOrKvdSJTze+4Q1DMILh1uD8LEeXW/zLMYMA1mrJPCR+6paw59S8PVZhHX257/c3raDf
T4mf+hhy2NdW6rhulTGKUx9cBpRYa0JxImbU9H0rq7ufmh9kJErG/BhwJ/K3+GUtZY2OzTgEsV8M
DMW0Ram/K3QmlBl6OmxI0t9aENkKY37Ad0FMWlwXTZqkBroywgdNNB+Uagz2ils+prn65ms/4a7g
LSgsLrWRm7yOCro0sY+xitREQ55jn4xRsXX7yWTn6lpi53ihJYKXKgff6XrncoStci/LYx8lN/dj
mzATJRWVdR5NNXw3OEp1pjWqPVgd4CRR/KKVQLogx7Yunmoq4NUo5iH2I7VV/oTGMf2Jckz0Ejm9
+FwZ9vBB2Mw7v+8jNz7cW/WIjyYhH8siqmr1EyIUpvAzXclOQYUMZE7U+ehrQpIH/Q8CIAhAMEjG
9X56s0tR1owT3xFoaZgh48YD9As3zu4Nf8fPie/Ad9PHXT6RURQl3ZQ5iV/pwyDOCF+Z88lImijc
Z162CV+7ZY7qHrV1h/4q6JLrRTlMZHMNZSj9qkawbRh58t1Gi06AjfKNKG71slDm5ZLlJQYCS3K+
uGSLqS+bVk5kCjxjKA8eQIz0PYQIdC3BLuvObo69UifcmhGFCo2SGcz33WS9Vka/AFyjZkX8hVD8
9Vr7Urc6Fx6Mb/TWfGCn/1Z5uvdRjzL2fUvroyeHzDDNRs7/pnOxsBSGdY4uTVv5zLcLkMJSzHPS
O85HYnEDjS3Le7JQdNm4vm4sDyVB3m2olahBLEtkUQ+S2YrbgsRtHs8QHpH5GsEC9lWSbxy4W6ak
DATVWouOmbk45UGiBp4W2IVfad1Ey3DUZ4EO0dA0Rw1tcWUjXr2xnXRcCZUhRnHulk4KQiBwa494
wzai4YTQzfQCwGb64MB6/IBCpvZBs4v+P/e/4SpGJyPlNoOLQ3RHPWnxWoee3Sd50AjfISV4ZWCu
cXT6sbhAsdNQVSqjTnyes8oLX0uGfjTnNsucjW1e32skkRbkEjIfGpnLX2GC8m4MvatcGFsb75mB
gRJ6VGx1Fm9Y4cnjqkalnjbmksZVTTpNl7gOLnMVRh9g132Dxyo+39/NW0Zk50nWwnnP1YXHJPrc
WojOBZc8ztJTPqXt3kjifMNR1n6JsDx4HlgevEBgpq9PeMKVEqFuGvqThqbFzOBwv0DQEaFsZWu8
5NoUlyZlI5nukzAuoe8erJjcMobCz6CEjXt7HCtj51mKFaPHM6RboLK1N5LC4PoML9LeBDuuV6ak
VS9FyFK/TFL9kKEU56fJDLSeURfv4t4JT5oTOYeyCYfjEA7l8f7nW6+WbJUnAvY3FzKVlGvzGVKN
6H53qDuOc6owSc4ANmJS7ehRHvSmrXnGa2/BHMUa+JHsLpCea3Mp/Pa4dYrZRwvYfIpKD+kzJY//
xaK4oumlSxYNQey1lZaYYUinaPbDwKZfUhsIFnoIgEaUNMtwq/p3awt5aeGzoOWMgtPCN+N2bJgO
5Ey+plbN2bL78pxXeGljTdq3+19rvX28cZpMRqkv0KJZPD9enKNMjJAvZXCjCqmDCwE/yAQRft/O
eknyLUViH8kj2bqT9/YvsbmXg9EjU+t9I+hV9Eyn4ilFn+DUdur8dN/UrSWRopGZvtX3l0o8HoqG
1Qx+xHeULntSvbw7oVy8FTLLjbkOmeXPJwE0AVrwzixuqXJErw32iuY7KmB6hrcauXLsoljEuyoe
xv5EsK4+yD7mkZGgaGJlkB0kU8sOoZNHSIiiMe8nIDUOQnGdfVjHzh4RbXMjLrmxi3gEJDi+lyQI
LTy+zrIZ3ctY8w2mn9BgSrNT1BrJxrlaW5H3IaHr25rAYl+7haWXkxWFhur3VEqPdaih6VVO3eFR
j8AKEEQdyJ5M3BfZWhRrSPWEruo7SdChQG7NO6Nl0OB9K+vijtwqqbEjcRr0HReLmeYZDZh+VP3Z
qcPxhH+b8Y8xzfQcqV+9RVSOioz5oVWmvtrXtYVGTq8g+XOkLsUskVTtquipzMvOfQoTC1xmZAUR
6pVqVjUWvM0sdb9pU55kR7X3bP6BPp+dg2giIlOrKb2toQO3Po6kTTOZE2gLrcbrjyNGva4JDRF0
zMT4DTn+/lni87dO0vpqgEFEqR1sFI8G1dtrMyFBatpO3eQ7gZKfpK4tbaOE2R9hNW+knDdNycAF
EDQk7WX2x2cJYgR5uVjNAix5OUA+Q3VqZ1R18+G+N9zYPOrQ+Jps4+B9i81DUzR20IiffJUgcD8h
e89AKzfc8OwbCwItQD2RSTTw95bnJ06ZF9j00+i3BTNhphrBkpjBGPsCdeqNsGxtCpUA9OroLhI5
8Z2uP5NlKl5XiKDyuRr01zRVtT8EaurPcG2UDRzOLVOUmolf5JDedcA0IVrsjEbtN4TtTxaT2fZt
b3VnrXQ/3v9K63QBuRfYj9ii3UMIcb2olr6vLrq68nUdaNUuCTPF3il1r1Q7UIhFdupHLSpOQI6F
9/CLSMIKn41WLVN1CCuuTRdtgeotR96vikm7gE9sj42iOacsph10f5Xrt8oFKc8gPsJCqHpLTiAq
owoz5ezar3Mle2oYFfHUanm+z7qs3/edam+k72vfp8/Ee0/0R1WWrun10qj0Wohbm5kfDV52Aftt
HkOl/3J/UWsnwQjfjN4irVJe4WsjQ5JlZpXPmZ9PavQdzXvnMMFUuVBPGI6PmyIhka175CdXAFvw
z7FKbpX5NK26fZQiv53K8W05wub/whQYb9iOZLFU/BarSqSO3BAMmd/Z1j/GXOtPsMrCQ1i2WxOR
105BMAbIm1Y2vfOV+JY36QXqtnHlD3RC/8ocMy98odvddFK1RkR0KKgUblxXt2zi8OSOEnEBwvf6
mwF8M0thWaUfzlH3BaW1BgFWAxFjUcZ/5ICvNuzd8BGZGeD29AcQoVmcsdAqVHVW8tIfPTNVdgz6
duadWalVQuallj/uu8mN1TE6mbIRf1BtWca4/TjQLac54JPlZ2fSoHRXudq3YFQu4zyWp/vWbqwN
dL68vVjYGgdnx4NZGoia0adSK0STO+b0Hc0yrcMnYJittmHuxpkGQkg7jmyZSsOysep2zeyVaQy2
xE3HL2pICjuUdb7xyNzYQhriiJsg2MJ/L9ORYTKRaWkZdhoxKv6ENK6c61Ba5xYM8wXR9fDhVxow
jhStAovpSMW7a4c085jqUBf2PuACxqAb1uRbZdhsvGc39k5K5AKfgrgBfHHh9s6QF4YOSdMfRQ8O
Dtnfi6BZtZH3rN8yqAb8dC4oGUctMTiCRoEeK0nvK6BYv6nz1B/MObHPbeAUB8YiNO+UydAeverx
CUlpZhu5QtCUut7AXI0FM1FY2lBrxudYN6IPdeV8v+/qq/3DCNRv5kRCjQLWvnhPwsmN2zxSej+c
wCZMQmT7PIm2xHFvWSEPJt6lkgDMZNEEyXRGtCvE5r6bFOmhzRgOYnrMA7m/ltWxlYcInTR6+ehI
0nK73jDUdJjjjKoYHfvJec9YofwcOJV4P+RZ+Pi3oR4ip+FKNYmVc4tI6aosqQdfGZRG91Uva8dD
NEXTo7QGrh/yHcq7fH+KMcuyYGsqA18+H3yOmfnZUXrmwijdw7AcSPOSukO0RK5AKeZ652A0VFFb
42rWGE4tBeuuu7S2bW0N7F35Abcb7yI7J1th+pKy0HVMouUpGf0Y3z6QPI4vWVTWG/fpyg+wwi33
hmKm7eouVgOX2evp7Ku+NqXxfh4aRPp7Lz2W7aa04U1THFKCdjD9HKDrjROh0U2Tlqq+jXxYtsvc
oCfI5QMR8EYUYY73PXxVf7Tg0tCO4m/CW+qe1+bGuUCGJWZloBzFSW065Y9+6MwvbRZHjD5SXWCd
2ngwjOCfGincy33rNxZLfEEdnBkXOMuyUkddJh/Bpah+HDE/2y4c7zlU83gfG3G18XisLlwWatG9
lOIUgKyWpARhW6JzYAf4KpXB/ZR37wfXPCp6MhwdpqAxNWRLInntmpJsyIGWPF6gaYtUGVn7zJhA
Q/h13Y0Vw3G0/0DT25xGu95DSoJA0gypeQjRcembkyEEx0D1FaMEadg7nOxCZbxG6TQbj9YNU0zG
kzwdDFEHWiRgAqWEpOtSzVfzPPhnaMfhmJdOsTfKTn00+beopBK/aNzxEpa+uN+9vJ+VzK0DPxiL
uNrF6mgdVQjru4D5Jo/KsFDwlxk5jRiJjqFmd30Ihjzi+vdEQGKuxD9sxib4hl515/vOvvYH3nvO
NNAlcGLUVa+t1CmERgbDOX4SD/mxK3UpPl0XG1bWfg5NAECFxPDh5ZYM2n6p3bqgTqNAZQSHUsWM
GIrDpN3ZQ+IeYZTEl6Abxj0Fg4fLuMwSoEEPF4Jwk/+98PU8DNuEZ8fxjdIYdngP40XNctpY2yrg
5B2hCyQNUFNdKcz2pgZemvHsvlExWNM2GHohInonoaE4L25oFI++ybLSDkhbgiFJFpZyNpHsQxIV
NM9GFVdyeliBKEmQ/nbfL1anivdRIpVBzfPGQOC6/mJBkA+KJSKsJGHwRzuZ+c7L6uFl7OZhYwOv
XZDzxNUHQokcS6rNroBztBsD9JS07lS6Y4YZkHQGoy0GxlM/sqafhgih0RxCnJf/yDX/4oVDHpAd
zEN/qj0tP4VjDxagr+KXuKAI+m9MkYXQqpBo/cXhZYJ0RC9j6k9DaxxHw2jeF1rbf+rmLQD1rc3j
haQ2LWHUtEau1xQ2cDySxmVNLVX8wRMt8+iMLZET+b7/r1Xxc+dIDeBhEgvyLC+WE5WGnngZVprW
DJ/D0bROSmw0e0Bh9j4FdvDRLpTxuVW7jWzuOhJ4M0w+zEOFewAPXLphVUD/0plBcgo1QzmDqI4I
DNtSPav2WB+EqNQnMIPaKeQlP9ipGW7kXdfH4L/2uRblVSy5dou8ofK6WMwz9tucCW3qkCT7Js4n
P8tLsRF2LAD7/7VF15XWp2xaL3VUS8WsjTgth9OUo1DC8DhmF+V1fzbMsDnY6MXvOm2enkfhgeZH
e+EYa0xQmFwGdVvaWDx1zMo85XPifLnvyzdcDM4oBUbZ55Z54bWLRUkNPaIX7EGba8c5dItd3+fB
xol5a6EsfAwzlD4o7RCnLz+1FiV24ubMDDNr0EA5sI9XE674XswNo+IGI9mFaWOfR6thwlpT1sfQ
0wUDsur20/31Xl/oP78DtwMVLaAtEg1xvd4xUdomzPLh5ASRvUs9V3muYEqB0QvaE4PEHuOP/7Rn
I+hOroC6rb3E6IXoDCYDBeuTHQuQSiGNOAbplbTk8i1ZhrU7S2oZwR8leBcQxuIcN/OsIZRvsDRr
mN8baeJ9ZWhkchSIe3W7+9t42xaNRrguVMaXTVREKSemN7nDSZhMZK4aFB92oDDKl9Bp+6/3bS3Y
xnIPWRgtRsIyWYlf9koGmsBamMIUsps5KJ/Tvg671wk67nCKIqc1fpsS1/6gMmo83lkDUGMr16xq
HzI5vdwbzDkkZdKTgjhlYxfWhwcwGYEBAvSMm1yJFpogQkpjcoYT0y+Tj26a9sfI8x7Tvvi5fBBg
4AvAJNKEX3zX1MyUuvWwwkDCzjfsXN+VqtduHNGba6EIIF8BYL1LPcLECXsbQP14mifvBzLP6d4z
R7ERDbwhea/vAd5MkKuSlyh5UovjV/OmlIpWTSdvEF2JYmUQVXsT3bN2NxqNp+yRvYNvVzSDy4RZ
NUiyc1oaYX0O0BRrnrVp0rNDp0aJ+YFYtJr2SavENfOQKcHvJq1vtmpLNxwdaR/JMngj5y3DzH6e
9aguUfbJRvc3pkPqRzMavgPb3JqscWP/CVqQaYPcSAi47FcYAzgB02UOXjgWyq7MmmSfBeOWlfX1
JydKUfJGmAau1BI5OWjVaDcJE6YHeU7qGYifmj0bIRq2Vmts4O9leLL42IR/wDMJaCXUdVFYCBk2
UU5QiE6ZkmZ7p3P1fNe4xny0rEk8J7oVnpKmj7/fvy7e8uprs+RV5CNIR9C6gF18fcX3wkvaji7+
qWqL4EcAubg5m6boxa7wKs37zuMzfEMwJ3Wei3jowh3yxIl28hot9o6xHZp/K8DQzX2XMlqU2RWp
EbyK2nEZFocgZ3vUmtlmgK0Wdco/bqfPLzSY0m/tXCWtbxYiRC/aypl1UamZ+6xnigD+UStGcY4D
3f42i0BpduMwRPr7rCxnhm8ioxOfpBxI+aR3k51/zoJysP2OeYihdjTGJPtHRT4tOAeZUZacDiue
6o2TuXY/F0QYpYq3hioB1fWmCX3ubSiRBqydOX+KgCPuSYYfg1fLq4xEAKYQ425Ieu1lLz8yEzE6
+uSctExNXgu4Q36hllvsiHVAS9AM6Uqn6wekyJRr/SUVaKtaS53WcU6FUmYfzGxUTgOzLF+jBIRp
zezz7wEsnoMJX2YjCblhGU47ZUiybZlXLSojBSIXhdvb7snU+id7NOPdVBp/MWDsgmDX6xgwHToI
HqxIumwjbXAagnIqD7X95WwILXf1Mbdr6zSkNUOMh3E6xZWmbjx2y5sQK5LwKOlz1O8g7F/vasjV
FdLntE4acqg7JYzdv9ou82hIW9FDWfDbgpgWYptYk3/Zi7xnKutC9NRfTmrCSA0ECvvfJ+HOf9y/
KJZ3IQui2EOJnRAG5ZllvBR2uVFLDsJJNLXFHPp5rr8ExZAMu6oZvT9dq1S35Lxv7KEc/YOICLUS
ilqLq2lIYXtOdmoTMCBW2MW1ODEAcjoCcNmCTt0yBV0N8iiFXdBgi/pIb+e15kyY6h2j24lZ7/fM
uUd9XcxbiNJbGyldD0lESdBfxtRWOIPemVv7FI1junfDRP8jLBsGKTB9+cMwF87+4Q9HD5wbBA0F
pDGXwKM5T61Sk1iIxBzCfVghJG9ryXRGzrU5MMJT+xf2CLxoShNWU4SU6//lPtHhMqQB0LFTJWLn
BSv5ibGt5dl2uumYMd37y/313fh0pOPIskhhEQlevbZnCpuQXdojb81/K6oUaWotn77XLqPo7pta
5aUcAqnyIZVwQQXrSzkKDUnOvq0YceuMff07E5WCIkfzt8va3zu3TN1PrenWFpJXQaE/RVqDGFQJ
f3a4WFo4PRc8GT06c2mkMlNWmLWsm9bFxi+5fJuog5Gh4kM0xjyqwIv73KRwVFam4pxia04PZje1
h2xo/rm/E7eM0J7SOCxS2tNaPIBo6tEiQ3DzZArmBsCQVHaT3W7VWuRP+TU2kUuRtRb0CGTBdGll
CstUoPfqndJpaC5D2jAvMepUZlV3/YepCMKLOTtMa+/08LPTa83x0UXyJlKbepuMJPHt156ViLLs
006EZzGQgyahoZ3sMvnrvpEbPoV3ypeX5gf3z/L9LefULQpvDM+xMslYBxISPFO6nfGh7mbvTy2o
VfPcD62nfQrMWQ0E6bDVTgdI4OhOh4WrUI8YhNe+jJXe/eN0xvDYgDL5xDBQQWKowWFCBVneWUoc
BaIzw+jcjIN9NkRmnbs6Kx+SLfyvFXYCChtnlbLk9X5XgVkY8ZxG56iNq73apBGl8Kh4+KuyFugz
RByQNSkPX1uhgT85U1FEZ8MtjJ09inw/UDfcuAXXBwREMeG8FItCz2wJLs4AuJdIwUTnjII4f1Xu
fjTafKMLs7JCrQRmjg3VkO+ykm/qRy8IzaLGiubFxwb8714w++fRtfCTwZPalGSkWtqy1+MaQVQK
oURnJbUDlN885Y+qnYo/7x+ExfxQPv+bGVplVNrJutTFwzErhj12DYMM1D6zf8zeaM1fdScqrR0B
R/ihCry09pVemdUXUZruP+qUNPZAJOI4XMItg9IP7QiS8i+mbTNjMfS05HMpTGhufeb078JwnFvf
iPJB7GZrtqJzDwY73k8lM+V3qpGjZKeqYfexcTtY0PcX93+cnVeP20bbhn8RAfZySkpLbXG3N45P
CLdw2IbDXn79d9HfiUUJK+wLBAGSIB7NcMpT7nLxSDE3DKE2zi707gvh5a0y6SakTMytQSDQtuvH
Qubrg1YXt+iS14ai5b4ZEuNVDczufH/rRY6lG3SY2Cld/BEqLI0y2ighLvW3eAj7lHVTW8OuYHt6
N92f/VMjc8+dpi6AS99Up35zq3FG5wfX8cdFuu8HzCBevYp/aq+b6D4WhvuESENTUfl2l8dO7jbh
ijc2oocJBkC0be9eHurKySLg3IA/xJ5EobtVzAM0RvOiyWNVmGUc6O10cArrdX4Mf7b8FnXSR8AA
chNOOv9WrW2TEZt9HmvQaCN04eXBM7rkxua7OhfyHcoYcNqovZ2PYs39Mmo55amM7O84TcYU5S46
qi+v2D6bYzNsrQkiMTJWymK7NMRBUrDJMiOPR49rqLGl/diWlQG1x9a6PjSdbvy9GE55jwP8LT/S
azNkXCpP1GoQWNxdHXU1pYXXMjbZT3MIJnM5aKhA3+iAXB2FBshWoKGXtWe51c1UN7rm4bSCcPWh
FnAD1xXXqZfX8eoomzIlaBuaDPt0riytdB0rPY+LytEjb/XgLKx68NpXkCiWNhJEEIrFBFm7AK5o
h340RFnE5qqJU1ANZOBd+eXlqWzLfha/Qemhmc5f4PZpIOwGmTLbWsa1KeO+GdCAXanG9JZTLSGo
oOzOU63x6+UBL+8+qjJIO8P+pXcC6Oh8p3vVmEAIoXjkiH58tw6LdVBa3vxyi/LGVXQxNYIgCiaA
6Gg1gtjavuJfWc6EutCkt2YRG7PW6Y/2NBh5KFNE50+2Sb/4aZYjPJOXp3dtUBoIxEe0ZJCu3k0v
HXQYeYJLyW/S+bDo0xT72EFCb4YKGfZ8hZ8vD3ixnswSNOLm0YyeASnr+SytuvSSBMJtXM6mCo6J
8EAe1cLz496W1i3X2GvTI/5lP/J2cYHspkcgm2aevjAaQmchIv79F9Ul/g+uaOtNormvdMjg+mV6
fzrFXL7EtvteQe/CXkkRWYurdm7eaIlhfNCAoX9XLUm5kVa3LIWvTRBaBFk4TQOEa3bnoaeCXKzg
gWK5LHkDd1UbrUPfp/mpmrzkw9xM5f1rPyClIXILIlEOBGjC8w+YJmWpGegqxYlc6Qoj5vtQ+Fn2
TluW+u7loS4nx1ABRFUEViiV7xvjXQqNq5wtGXt8KCgYunp2vIy2RTGmiTwZi1KvLcNCi9iYiXS7
KH3B+tjPjspTZlc9oM9hSamdBF+Ay3U3spLLM0BZHjSQvz2fzGv773+d9MJvzTmjjxTPBgl1qKkk
ez/y2H1e7XT97+U1vLj7mRAYHfhHXJqXJj+Qgppyyao6prFjR23B5X1om0C7pSPwR7T67GbeBtpg
2uC02Y37lbM1MZrsPhWnQZl/mtys66Jk9bP5RDiMGNwyBUVY+1nTPUg/69K3XHXpF+Vl/gL4pWne
DW5hDT9GN6c+m5Spg9u4DpUprEvHSd6pXMLTKkU7P4PKceoIEme6PkDJW62HBWS3i8b/2DrHoTGM
b7U/DEKGFADmQIWePdWvraRvG4WkD99cYrrNHPD8GwZyXZey86tYm+majUVivFF5tn55+etdREC7
UbYT8tdOAepkmrKwKr5ekCM56/hRXQ04rFRVcfTzvmRdhfosG1Xe6EdsF8f+c3JRgxqCJbeVEc5H
VkApurTc0M+43J7giM/HxByayJiV+xFdkeXUGGn22Ycz/CYdDbbxyzO/Oj6EOQJAnCQvhI+UnU4a
2rRy85Ks0Nqq8m9CK+aoUlr5VnWmiBxc49702hg8Zzz7r02DKVDAq+HhgLROaXr3cAwgSNxVFhzR
pPDvXWtc3w0FYcbLk9xRUrfnAgDORsMHXLQh23fftwtKGnDYAeFYHaj+Xl/L3gmzbOmsexqtagnd
wtTGn2KwtDTUa2+t7slKG+NBmZ2rh7Ux+TBMNVcoVJsKLcfZwpyrSEmIsGHneTO68mWjZ9FU2jCf
u0Au7j16ezJ/HKyidW9s123Tn2+a7ZXlXed2I6/f91BZISwVQNlQCR7rcClLLyq14TOyNOvx5ZW7
fBq2Yvd2n3HhmEh+nW/PtphaVBWBUqJV7BhhkC3aUy1tGTcqUaE1GOXrXHr+fCrKCCA5OQvUQPfh
GQID/jojkxAvdVoe1zz7HLRaEAWmuIW3uLyyCXF5Yak9Q4e2vF2iOEOZGkje6jiFlH8cJ1u/09V4
C6t8ebVQRCI2AgDms/v27SRzVf46CEvFfZD8y0s/RvZoHLlH9QhhKzMya+390tg3oocr323b6khB
QKKjkrz7bkWXKjWhCRuv9pLFdo7cWNuMdWSvVXocV0s9v7xPrqzl2Xi7awyXZAF4eFJx4XX6/WqN
eFmT10Yvj3Jl3yMHTkwEHYEger8bB58AKJ+WTQaiCbJD15begrWjbh3Qa/Bu3MxXlpAOLpcSsoub
Oun2Y/56E2oh696qahXXtQVqbZ7+m630OZPy99onP16e2JXl4/KnecVVCN1vHz+jCqolhSTKkkpv
oxQ/0ENlB7dih8tRIMpRG9lgcD67e5fnY1xj+/hPDHEZeN2mk9trYeKO9WvhQqzX5lgCYBTYFNHK
diT+WrkxrwrfU4wzmp0RNu5qnNy0tA4vr9nlZqAi8gfYu4m2XSgQdiJxMW9a+zgzFzONkpln8zg6
Zm7H7lr5t5TGL7cDjd+tesXeo121R5T0Q5sPnT0PsSfgKIV+63fyRMxQZm8xvy3q96oz2tcxbrfL
cGvu0wJjnsgs7vsYmu6VbmfomJwbrjz4baZF5WoZ1L6HW2/k5XJu2K5N+5NONAXILVD466PRP1N6
Y2h6nPTjFIkkyw6q8rv7HkLWDdmti31IMEfFmwzORg/ogm1esNnlTFU8TttmPvRp09xtmMkbj/4f
yNLZK8kfTzoDQuKPgOSeRNkayVDgkoB3+yTbfwyXCz42ZJp1kSim1D4O0m6/Lolt9lmU5O20PNVG
3S0nqwC/mt74NZdzpjFCfEPSQ+Piwp7SrppJs4bUjoMB0f+k9/R48rFrePlM/CF/nc8Z0Bmbkz1q
c+3vtTe8RdSuDnwrHiunWI9d76Xt29xeM3mgR6X5YeaKsg+HKZ+1R/CggU04r4ziqaPotpLxzcZg
fNGzVrp6vC5eM8IN6Rftn37Qocv7FG3tT9IFpHBEXGYKHoWqIciUDfh61dTdTDJQp/16KDyzMb8F
2eo9t6BFyyxsh1J5kViNanmkgI4AcoWLyXPl5xCER3dSKlTS7byjUqoxTo0OkvFx0HOjOI6jcoe3
VaBA1jf1mKeIGdvFeFgbYapfddX1z1bZ2V04po5o4ybvjDH0Gw3GuFIGmIAooBH4gKVW3x1SyncS
ZpKt/JPvLUn5YU1F7xLmJ4t7TIw26b8MKPN4BzKpbHrTgTwI7iDU4BCxOl7fHqUs8+Awe5O2UsqZ
l+k02iYaO0kpzC9WsK46p2aT629wh/xP1UC6v1Y6UrDfEysp9afSb/Py2CaDTH69/P0vd9nGbSOa
J9AAF7ZHX8/KmLucNmDcBZ06uL2RRpjUqNPLo2zvxH6TIV3EToZiS2tpF7S3Q5MIbgo3XiahfiNE
Lp/y1lXI/qjyaRWWcSxkkx9fHvTiftqI0CAGtwuDQH6vWZIHYtFUbdPDRJHwNLm1EVcQVKNxkbdU
D6+uIuE1oROMtotqsbDtEYYAhwgdnvFJAm1D/1DX/4cJbW05YCvgc5AUOb9wF1WKJisSNw7GdBPY
cMtjBVL/TnbL+PHltbs2oY06BBtwM43Zl7/nou8MJX039nAgfNugJfmQOIF67bXuE75QT6WFRXHV
2iNrG70tB62etHgsSxNqhZYcgPoZr102kHtQrOHYbOjOi7qY8FdYHJPhxb1fe//Q0kwOWeMEd7Pd
3DKqvthyDMU2QMqIyIz+xBYS/PUk6mPHQxnUPu/UlPwwk2rJUcgzMjwWkHC48UBcDganjKnRqKfk
Bzb5fDBfrRV+3loQS+gi8ehq/k+0WetI9HhF3hjrYj+AjKCMt1XbKfiR856P1bqp5naZG8TsfgUi
uaOSVDfBLRT09WGALvEawSbf600p5eeAT60grqoJvq2b10iWJ/6rNwST4foF07mRDPc85UwLuI+N
JIgnu9dBBGw6XfnYDwdVNO0tL+8rU+JepU7K9gbusD9JMJMyncI2UxKNCkEZD8hRF7ee8aujAHSg
YYD660UjWFgFikB1msRjbSfFIa1l+pPa7HrLFeFyz/FptnSKyg87bh9elrPboJybu3GSZ3aYm3BU
pN33p1kv7BsY6StDEa0Dv6L+wr7b68ThDTAhfmgHcdfm05E4e4mMLHFx6BjaV+9ul0XDPwcIEAT1
/VDQdJGCSrsgVl0fhPpoB1Fq3ATnXRTOCOdgPQNi3/RjwMydn6HG8wcUHmQS+52fJl/zrvb1d8q2
Uh3oKz2lMFtHVR2A7Re/hLZ10VbP1G41Xi6XFXgx7GQuxA3ZuZenc5Zas4x8DrB357pV2WBHOF8H
0ZDfZOpfbkrSYYp1G72RtG6vPiEdmRca2XlsVJ3eH8VU6BXe0LV16/m9MiekyRiI3BuG6D7TSlon
bT29TmJnqLqo9Kk2VaqiH+gu8+Hlh/HKUNzt5Ak0U6kx73HMHRe7Pdi6FmPahm5YY/476QA6KzBZ
rx9pKz2S3m/NTdgt59ulKIsWp68mPXUDNiNGoLwjIsPe3ZRrr04auZbgC3OiGc/HkuN8qDEZGzkY
Znoq7O7fwgfnO3eLdtz+rxslkitbYqtpkTAyHOyR3ZslNAnsO1vSU2q3XdQ66xDZwZQeX/5IF5k3
v4zgBRwhQSfgyN0znM8Z6dhkpCdV13caQLwwEO6vuh9JWuTr1E/IuGkWAanflg8uKhvjfPEcS/ZQ
OQZxEsngh+BuqcIPc3Cj7P1nD5+F0MTO3E30M2gqkq7tvpFmis7R6laLbc2yqykcgzkr3i06oszv
VxML4HDI29GlIL/mTVjjffQxb4NBhkWHeO4GoJFlXAsX92O9x5vs+1BKzwA+K/zkRvB4cUZ4IIhI
CLs3NBzaNucrYkwpylFpWp0QFPtHyZwMSlb/SuzCblT3LnYTC8+dSv0B5ii1nd13TuoR/leh5GkO
CnHw6s49Br1V3ziIF7tpGwVGPe0kdi4tz/PptIuxytqB+2FNZjtHSDvUfbiOiO+HCAaN5cPKj7yl
Inq5hoRAvLQA4nmbEIQ7H3RwVUl7IvPJmNAJitxgomaJHPi83mV2n94SVbmgodIw41bTkZ0D0EP5
aLeLg9kIhHRXDz5Qtb7Jqjl9aBOj+k9fEBg9QrTLBnR7xwDL51oK7xQEWT1FlqaJ7s5qIPfcyBgv
HkseJ1I2bj7CQIQ7dgFnlWRYKwA0iZcs+d4va2xK7cFJ03/TuXjKWvcfq/GeKutWl/myBMS43BkE
8TBxttb2+br7nSWDOk0D1kEZRmik0gr9LPGjodONUzWI4NEIuuyxrM35gzFo5tfErpzPL99fF+ny
9iNob4FFA2gFHPP8R4h6tG28pgIiBZXpd9RF/PaIUZHlnKoS3eTQF3X3vhAVXKiXR748UZSaKASh
y771b/aKFRjsNLCQliAujEZVoaO8hZ7v6oz/yzhcliTMiFWgy7KfoVsjH9kHcNtb70darMMH3eqq
GyHktdkQE1AyJK6jL7q7M+mPZkbH3opr5XlPNOIxZi+z5fD6NaPIwNEhSuXW241CoFr6ZkputBKz
WcdJFsZ0qI15utV5vbwTyPRgS1OdJJHA7/F80WYnpbkwE+STNWcRGDn1GHhDc8jL5pYW+bWV25xt
UF6jYENUdT6UHRTakJVFQnemzb66cC5jp6jNu9evHGSfzYcQIVDKruejyK5N8IsTSWyNxXLMrFw/
DVru3nglLu9vlu2vUXbLpsD7dCRESTx5mXwnV6d+UMI27/pMM9/QZ/eOL8/q2unddJ+JOzZq+96F
HcOnYKYaRIRtuMO9u/rfi2acI9AqcOmXh7wGJ/PyiFe+1qb4snEX/pRRdpcWHAB0KIwqiVOxdLGv
t/lBzMH64eVRrmw/2CYM5NJdoI632xNlkyAHk6sk1pIujbn/gtNUCf3I7rhlfn51KBpCFGs2Je29
8NbUT4QN1pDEXuF8WeRMZdnLW2IeWd54Z64unQOueUMuQvLZbUFbK+hsoA0eY9TahoOpWUfdHpzX
b3QkHrbwECIN9+vuNS9b113SXGpxUA6NGyVumjzZ1sYQevUn2lQtCRK5WTeX1vMDxRM/yUCK9AQE
o3qn5dX0mGsqiJahk99eHurKqaJJAvmLYB5AwZ4mYpVqZUF7cRqkqT/2yeLfS03rPvql239zvLa9
VSvcjulZAIzZMjHwn/ltBfTdJm95J5EkLcQJX+RZhVNj+eJgtsKGLO9q7U+i2cS/qydHyC9W0Xtt
iBBC1/4avKGVRzrbepOHKumqd3BBrOn9gOgHSmAwB5xQtvUkI+l5fRquvhpt0E5D8j3Be6s/8tjO
1NeQzlOHLjfTPNSL1fV/uI2XbCxoQxdvk8nkgjFUN/Rx2pfazwBpAp+HrZX1ndH1IjjmRafD6E8h
18B7HW09LKZJKyKrn/kFkzV1Q5ROaf5VIh6OM3GgZ2XsayUw7pe/3JUtD9YYDA1Ey42ItP33v4qU
LdBcG60hkMCTqD8igZrfQdP5H17FLTQHJESWSNC824rD6NUg9RZ02WvhHKmuVFGzUur4H+by1yi7
ux36lGuRuopTYuTf7WGYD4o6xuHlQa7cRhQykDMCHkGFwd6Owl8LhtxkKyjus9WLcdpI6Yp2amUc
Rb2+Vj2EYuQGw6V1y2VOnWg3FJZGi12VJYZyeJCccoccY1S5EW+NuxtLdzkreuBEetvfqJ7tE0oJ
yqXMXDM75SLNjh7yL8dkDuY7awXX/NoFpG0L8nBrW/zRuDhfwBLyt+uX6LYiFmtFc+M5xyD1nA+9
bWc3bsDLzc1QNHE3HMsmtLy7JfKk7KzGAWUr6B6GvNBNaAzBLUT9tbXbOLbw9ima0P0+n1DT56O0
MjiniczoGObBEJlL9g9CSbd485cjbbUMpGI3SS1a7btHF2ZqgZSgXp8abzLyCDQICp5CGtN40KtA
v5VR74fj+2zvO3QbuvoEgLvzRJO7kG4ZJHHlLyiP+GZpFqcsLVNsMvVBrDfKQftQaRsO/h8pLm0T
mGC7r+Uos9G9lmoaihCgm6pMPRqjVR66Ohvi1odu2umlfiOO2b9cfwblMP9ZV8BquzOmUatDKRVd
rW4xxCfNG7vj4rT2vYLA8IYo95Z+zDaJvx8uxvtDJNmKRDZT3d2ECeIKK0RwjeZghoaU6n5L03gu
u/b95JcoWhjqrsqne7sqbiRZVz4muc9WpNyAfxdyH0kDVCGt1/QkTKsMcG1Iq48LgO3uOK2uunUV
X1nWDfdENI/1DsHoLsZpBjtpjd5KT0aKp97kSyL6rMMcKi3mu2kMlvnGBbY/6tu6Anxi34ALuVQN
dz0htFYyYNr4cxj4LUafZXXLTvf6KH+kKCklkkmcH3Xfb2SFCHp6shfsAXEyaw94O76W7cFc/sBa
mQ6MAYow56MYFnmdI0V2cvF8hr9ny/YRG7L0SbhO5Ya4mjivXz1Ut4hHoSFv2I/d59IXbFIbu2PE
vq/e4WU6oIVp3BJRu7IFt5YH1X8Y3ZTod6tXZsHsL2jUn7SyqI+6SJ23i2aasTkUt4q+V+4SGpSk
ktyVdDf2BEWtBXJbFDrvWaOaj0IA1lBckEdLtEkZLpgix4PTODcYA5eHmy+H0gJt0S0Q3h9uZ1kD
s9bX/LT4ej3GWT+a46OdOkZ2N6Ec3j1M7lD+7JMMH7HCaAfvMPcwa1/56mGkDf5qq9mA5KEauts+
U6a5Ri+q4tQ7Wf1pEv7yaRh69fF1zzijbOtK09knA6R6f75JG5TgnMyws5PedMMj3No1QhPBfJsl
0rsRMVyeOoaix4go4KbUsY9RO5j/fW162WmW86+61ptDTXkofnk+1wbhQqb6tDEwePbO56M7fa61
WIyekPOR7zVPQz7Mlev3l0e5vBdpKHINbzfxRgfeHQEKLI1NFRXej3Ky93qZes+as9kbpsLAvsRM
1xtb8tqAFE9pcONZQnFtFzLYrVvM1rQUhAxO/mSWqfHQiNx+wHmjv5Pe0ty/PMEry8j1iIzfpt4A
xXW3LdIFPGKq9eXJUbK9M6dB3JuZMd1Yxquj0PzYyHA03vZtllyfDavCXu2k/FFFWV7lItSntvh6
YzIXlXB2OR1L4FDc9frW2znfFYM5W3ZjUUwpZinbt6tTjsldoGVq/Kywef6tUTbTHvumzu/npDWD
U8O81/t8hbJMtt2n1lHrIZw8TZ3tNR+qYTHLNiRkRVcic93WPYoiFUG8DaOOS55NJYH3GPwc2edj
ZEo1NSHkIL+Jza5t7UgfV9wc6iJt5Fc96U37kCJI5X5KnIl3D5pH4x36FWDzfWqZY/tkrAKJ62RY
hfiIupdb/EhlovIwHWxDq8Kx0szu0bRWT6D1lQCJQXfDX+K887X+E4wewzo4ja6QxkmaXv+WmOmy
HFtzWrqjqDKvBI2GclRUwPv5MAZGBsPY1AbEV8G1kZjnSW17gobTPJgwgVVqLKEo2yk7ydpr/N95
qqzxMAujNZ6QwlidqFPuKA9TZYnuzTK4ix4XZV3pH4SPq8tBBrM+PQqpB2VccMd6h1HWyNkEmlNZ
nws3qIPQZX/bEZ2gVIRTj63TEHY5phdvN7kt/cmBvoEYS2DizoeKkfyBoH81vCtG5ZvhNOu1E/Wy
Vb9nj0bPg7FqS/Wh9X00bGgi4l6jKaxlDkE+w7ysXBgvh7mYV+/Y+3nGnWsnnXzTaJU33Gmaq5kn
8qip+rSk9I3ukzZxy/t2LZzpMG3iOJ9m1BHMJ4CIJVZnXVEY/yLy503w9wF3LW8ZBRU6HQpD+1Oj
5+h+R7w8IfQYUymPSAhlMsQCui6PCwrxQoTBzGWdgp43humt79DiOyqUXLAZLYMUO6aWx1aAPHHc
/L3RL5aOIKXbI2bTLQtk7RJ8cH+YOqPz3uQLAHmIWqkyD5Rbiul96dRp8BvicBp8aBplqA+BNY5l
qHujVbjhWmlddSpczfZ+dsLtm+PsW337q9Wc2lrCpBJzbkTKMrT6U+/1AR/AV/00P9T9YHUPZd4v
xlMLnaeOSy3I0mOihjwR9wWRq/kMz9g0f02zlXtv3S7VLUzeDHP4MpvUp+9aLUedR5SzMX1dAEj2
9yW964yzpg9zftzkXtQ9Gv6ziFakgnIz7FPBYQpHkdc008y2nv+jjDaZh4Y4qftUa4lv3dErkOKD
tlXG76oOoOdRgC7IozSYLNK8aTHyu3rux+dWGW197INBuBF7ZmxDHHu5lZJV8VXGru6Ku6IZLPkN
pDlO2cqePe3e1Mr+w+pKBPBDu1z9ZApNvxuDd2vdSf+jHBD/e683kwnHOJCTnq1hu/ouxU+oNQTt
2Sidt/pI+/dUu2IynyunnJaDiQdCECJOuf1JPXIoByPLRf8wYzSS3Sm7d/Sw95bOj0cr84IjBcJE
flKEm2bYdVb2TdVDb2GHN3S9dYfYqPhB5QA70NXoiuS0GuugjqNK5+mr5vQiP/p6aTug29rB7qNK
jFN1NAaz89BPmAp1J8BW5e9ss9EsEdJuTJsDIsZuHlql308/Jqy95nuzQkIwsj3ZUgeQo9kahyzL
auM4JdBIETUqqvZ5HAKj/O4vejZH4yoCBBlBK3i/jarFhSucK3/KYpn1RjRa3b1jTuCS/Gbxj5bT
Ne+tnCgjkr3bpIfadcfgkBci7SK0Z7vmQ451+yN1wKk4mqgNjXihunn2lCztmoWr5hU5wLBg6D/4
KzzvcKrkqMFsS9JvWyFXZKHbTu0a8TAm3X+5liefB6PN5odVDkk5AFXyR1kevKwSdkRxc/TbMKVj
3qNttMzE+OEwZn1VhNxluf7GyEp7uTfsEh8ddzEz/UubqJkNkFTluB5cWWioMQeQ3EcZGnahu+9Z
WXO9rwN48J9QxnCmH3MzuP1Bjj7Q6rDvRDOE6O5JN26DyrUiOfSThG/mrpZXwvBBDPdg1VmXP+Vr
Miv0B1S7Xd+mdCGtAc8t3mdlm4nQa2T5Aw24MS3gvrd9e8i8HjXo1VH8tm6sFDKS3dy4xmOTaGK4
X+3SZRVV10o9Z9smvR966Ef6D/pq1sZDUFT15wBw1/ggjKWTYRas4qFqZl075ayqc6fmoXHDKWeY
QyEt42sX2MUQzVg10Yy2xZAdVtwc3DcFj672NkvZEXPY6PA+3/h265gPTdOPaSy93Pd+5EWSr2+x
0R47XqzGbLvTnC++QnR9JNj9kLhB0r6Dc2V+DOqC4pFc7f4ff7SNnwmyzNhR8zIlESZO01OXDtVX
YgjxXo2DXYWtogd30jLd/QqtcHxupJzniCr9aj/hWuQ5D3QPxyzM5nn8L29W53cyzYSEdj40xUni
2s61pESnUyAIHMSD3haePS/PrTHCUgJcl/p3frWmnCJLrK7HMrnJ8LF0Fit79Hsjw4K84T2ucMNR
s/sGxOFY/CpRJbAtJGOttno24E9UgPnbxaux65OuOYacuLWKFeDO6qPQhd+HRZ+sdjygI2eu75vt
H57LOi9QYNFKZQ+CfUuwfhfIdhgjHfGcn9JNHAzxRmD0Yd7lvfZGa6z+vdFRpX/QvKxJt3DIKcK8
Sc2ByEJK/WCtg/NDm/sMUas8y52fNpaBRYSNi1AftcRRZei44CXfDInIOvPgYCjznzHlxmfOk5Y8
y7GtsuNimFn+X0ECNkcSuPdr+61EggHd8A0QSCkbKuh5JEgEofMgLvJk8ioelKO5EZ0kQHOl5R5u
hJ38Uec1ovOhdjG0YWXGQgFQnioW780sSvlN96dblf/LFJkMHGFmoH/kcNRJzyeE626u5mWsThlk
m/vKGWiIGKvzcfFl85y5vX7I58L+8Nqp0XvdCPskWRsZapf/qEFvRy+X8tQacy4OnTkkW8in3+Kq
XZYaEGqh57rVEwHB7ksNzZjpZlXb4jRXdvltLNO2Qw169vXDsura/5AKQ6hF4Bo9PCB6u+9lQru2
1iURJx8ZEo1jZaWfa2LqJVLAr26hry+mtsFSgSu7lGlQDNgjR+WqCHsNVZ9mj6sw1fzyB6fSQiaz
Wj+9/LUukkd2B7U7eIXoqmzo6PMtUigkp6k79ach4ZW0Nb2IsmB6RqIfqWDr1RwNdAvhCEOldamf
4JS7q0K5KmvnKTAZDvf1SMxrt0mqID/vgId9eWYXi0jpgm1BeY1aIfqRu7xOX7ocNwUHiEGxeEey
E/dzMJXZQ72U/e9XD0V4CErPomyPquluywcwjrxhZag+YEcUg5+FQ1lkcZ2rW7LVV2a11QyBmKNQ
Q1t+NyttrsdBNL1xMuwEfwSD5zzbSE+jk92SyfL3dxT2IZiVUKYn7KaSsasrGMbspZKGwGlYbKO9
B0dsfpd656nQTNP82RJm8kGkTPRYrnVWHV9e04v8fxudJgGYAOAoCDucb8zKSPvMEoyekv3ekYJ7
PEnuLdjZtVGAK1OyZAw8dLY1+KvVRw6iHFJG86SXNAMQ7BwOOqogN67E/SGjHkqlBB1uUKPUS/Yg
Yq5EtXFc/dMoDf++tpr1vrSH3wO0/Dt7kLeWbr9HIKVsbRY2I4Mh37abVI+CmjfLKjkBg6nv6tVf
DrrVtrEIxC2VuP36MRQQ1T+tZYtq6F5hPJsH8EILpVdiAycqQaTeD20rbpQ7L9dvkzDgmt8Ug4mi
tgn/9ZUCRJADbXb90yzcf3thPHWVW4ekjh8md01vDHYxJezPt5uXi4pbkX84HyyT6C0n5mqdQBao
6dAvLTFonZX595c3+MVXsmn7Qppl+UjqL6INwVyCxDXy+3ZpESnM87qKNszDZzEK58YtfzkWpUju
Jo4UMD+AQ+dzcvyhcitll/eQ8K2HjofrLeIV2uMEcPrG8m3n8u/IhlLxBgXmvqXWQjFyV5ouzGUq
ZKCV9w02dsZxLDLT/ZE1CRWN1Uy8962CFvDOHJMifxpFXX7UezWOp9euLU0OwGywiiCcgVc5n++6
4ctSA40Oq1MCJXsxPBs96Jgwd8Qts5HL/YLtFrpPfEx6i2Ta52ORogE0F6m8VyuepXPnOgdvzty7
l2d0oerDuhLAgQHGGGIDme2GSfgJrlmZ1X09kajiqMzNfFgqfcwjCi3+5z7AHuuekgWObfXUzsuT
D9d1fZeUS25TeUhX/bQuvvvFmESPwkOBXcehh9yVHRIzyTFGbzu/eU60fNKhYqVFUBwC4WFhKz3l
NUenmZf6pGa9n1FHGprpM3qNzvgUrPgiHe22vuU38f+V1/OtREtg6+r/oZUgcnW+smZfkogEfnpf
mpLQ547cb9Lze92psq0UtTT++I9jq2H93DXrbH+dlSmNLOTfZNZb0A6Fc3AdCLVvsxJ4zBvYtGKO
nGTmW2G5sxrvK5GXxWmgTEQdK8Bh71jnOICHE8hP+XMsAfZEEAD07h10ZzHf14LG7dHw8iaLRrMR
yYECk9A+96bycVpVS10cl8TSxmNNopG7YVDq038DnRP7UJdmRZpdNL5zGicskKM6tYwJ+Y2hy9+s
cymzp1o1CIjVTkBs5BerJSK1gIiDLFuo9K2XIpB5dIZkasOs1K3l0Smh/qAzntGpf+d1nl+9E11l
ue85aA2+immbVJExLSl8AJ/M/1FUstE+Lv9H2XntyG10W/iJCmAOt2SH4eQsyzeEInMqpiKf/nz0
ufmne6CGDAgwbNhsFivsWnsF28+sa/ZUt7mx8jypgtU0l2/c3lttn05ure51khy8CB4A5KtAl2i4
r2wMKOTvYlXAGECiFgkRtRvLMC6KojqkaOXz3cq1TN8n9RZjlJae+5s1ylvP2ByPkZZX3XhYq6X0
Q4KV4u9pWWKKaaYEAgWLJ+wymBeHMLFsNGbv2MeG/o0joa6Y7Fktr7TVHtsd653M+a4vB+15bhbn
VczTUj4OZWyLfRYXzTdUhdrvbDCS5yXXJIaEWPWCTIst69Iu1NzjSjNkbxlYqr9zHad7zt1VPcpG
jAg5bSVuh2Ww50NNimqKBxDlXWBMS9eGblWjLC/txE3DyphK/7YoXfuHVoFw72lQlPoXUBpruU1a
P/6OuWge7/TGyobQL/x0TTERclcvLCa7f62dFkMDwi+kDDVZ+d1O1+cZXBdJZjYdyYPx8VXXUq19
TTV/qW8wmZ3JN0+WajrOHQrXmzS2zH9naa3ldydJveoKWK4VV7a1mOXz5HPwEyujGSLoO9d/lM46
mWs46SLV3xBHG69VtVj5ocRIqk6ChrIh/tdrOy//BRpbveVZmo9HrSlm+2FJaKXuNKuFtVGvOZ9k
WXGzf65l3idhJWwCrKZM6Ss3I63BC0W0gvarUQ7eXZ3WxXjf5EL7t1phVl0ZaePlU4gXpjs++kq6
7Y/Zr/N3i2Ss5GFSdfcye4uuv9S4Mkga/cUCTJWr1Yk82bUI/DV3Lt9tv1js3dL7OkGVYLi/FS3p
KViMkZjFBPc9LfA1oanbxuqr7rZwp+wV+yMtg/jBzA/MfImdVzVX/vA7M2J41WoptTSQU1y/z1bW
DvfJMOnOwdFGTTt6XeHY100HH/sW6m1tPeVNLO9Mq7WxJnXQ6981cdpnO71HnQmY1IHdmXQg1scW
XXDxSnOA1ViCTOsB0yt1qZS4kt3Zidc+kBxAY8TGWUOGqRnrfqDjkV3tS1HgdECgH7ZpQNlNNCdE
Fe+NGCR372qoWsPMqiszGEwt73bg7yD8qZt5PzRhr8UNoF5qHxaKzzQcKt94wqWstHdrWg0lRiHG
QDaB5w2AUXPSy9CcNx4lkI33oKyS7ofjLs5E8OLSoo0YzWYKM6Ont2SNop8Ce6jAmNrEkebOgxRP
aJHrFXk0G13lbRIkbCQ7xxmuXC/OyjBLBbk3Y5HZeB25Rp6GkpbJT2MmpSSQGCrQMgety0M7T9aX
jNou3Zum1B4SnUbg3tSz7h5pP6M7FYOMSDDrfjg9XNu9ZWbWI/4JTYHr/lqV4aK09Ue3pjTqbfyV
IsPEKHGfDr4H9ERhEIiFTJm9m7ftHuv+9UsyJqVxYy5GbB5d8O5fhZAVRjtTM9nsxWbs7ESq3C8K
nn8XLhxLelA2xXDHNaj6OrYGqVSpkU9AuEb3pNNK+0mewPp9qKf0H2OgNxBKP+3MsHcHh5HTi7La
zQbHAyCNC7iaafaPQmbJ17zwZj8cBqT6ZDoZ0xyIFZ3yjta1l97MnOe/2DzNNoDVNetBYymd7hu6
znGXTVr7xR5XzydOaF3Ry9TpF88VcbXLFJ40+3z0ctivE/H0WJBVtKdTq3uyusr/NpuyMUJlt9VN
T7dxRQWTdteZb4z6TpUEI5A+Yqx9oPvxnO39XBrfsfYi5QKQgPFMfZHoQZH7/hLYEtAUwi5Ek+NM
dyDmwuia896QmeeHlCgrDBfDmdpdiYTiJibR5Ec1rxMwVZZPAaOKumsh3/lnmWmVFRWOPhbh4DSw
dRuuGA92gcBgb5ZIMcMsc72frtEab661aCJImMI04QywrnGtegmnbZrYgLtMwLf1Y9veZfE89cFA
wji5zmze/8aj65pAzlrxyx9m42s8E8u0L/th/DJNkgbs1Lr+W5ks7otbjyXhzNNa3sbrCBnQ68ZR
htgNUEKlfUNXSMBi+koOnMHfzhi479ae6LVdl+jqDkH1UO5GytMr0fiMDApPzl/PlfxG3GbqbDcm
NgcGEFavc541yguYIdpTZzntzz7h7IYdlBtVGNccPvvOE8sTX27+MvS1LQI9l+2LQQJTF0gXDDeQ
MjHv8kS5au93fV7vNEhbY9DAHSeOCi3ml4bkxSnIZzTI29ZKS5emS8fGMOVtuYdJmt7LecCUdk1l
+qxZ+ZAeuTfYkcHhbiLSdjs76OfYSQ9ONdYvZStdfNmXks7BZJDvi//cwEajcvCyZ1lV1R7CTFzu
Sq+2XzqXjmJA8WmWoZoX+znrxYxVNubj3mEVVuPiKFya/4iVFcKrj20Wer3WvJeLM2C9iLPrz2Zp
PBkiyp9ofsQrohx9pIN7I/ul+ia46dgsFt1n3cZepu0XtzcZYaGWb2al6XGQOk0T7+FIF9qRNiZ2
IUoZ9PSKLJVFQN4ex3LXWtWIdY2zFqHe1e01XYalCORcprj1TCC4ISaN/TPm+QvNbejqd1iajwXA
tt15ATlNWrHr187LwnZ07f64jozZvlitXIa+RchlqMSw/MY+3n6TeC7+U9E+fqwtf+rplU1yCKTv
rE1QN9PCaTsV3S9g3fGXBn7ms2f35nvbQS641rRaM47pNLW3Zr9CX0c/yKm5Sos2khM7GT3gtq5e
KLzat6qo+692bCB7M/VyeiIRt6sPoFnuS9nN+heP8AE3mGZgwgBhDWVuXi3ixYVu8DwRII4FuCyw
8NCVlpItmJpK7MFPzds1s9x+V9krlvzNtNYD/ayVQZKyo3kR206stn5od11QH48PmV77CYEqZfGc
a4OHI7uqDP1qbcq52k2zUB3Lg7MvNCfH+GksbIG7Vq7zV8eX8Sv2xn7Dnk5NFQyrQVawhRvhFOi9
3hlHbiizSENH2Ut1lZvekB1HUbMa4WZn41U72cX8Y8TtZ7mjALfELjfTSX+NF4UZMm8r46uuK8b1
wCiV1VFVicMHJVsSev9oyfgr9I50eaBwyJsvli2k2NeesmQ4+jJXty18uf4J7bPT7Rxt4pbWGVZp
NQGBp2zewdjkg7dvNCOrwlT2afJFtXlHM53z5IcT+2v8jtZ+pmVTx6LeD5o2o/eZCjkgkuQYuYPW
Z3W7xJCu9x5vpnQHszWGel95Q1dcj4nDnXfGVmM9OHFheLcWDb7hmz14vdhrXmH4B1IGe+cHgrqR
IdDFAlmpbseS3Go5RHGOXOKrXRPJd+8niVijdVlmIyJUdPkimT/yzXJXvU2CAqlTe1chnnXuYYVY
r8BQhtgzSLmTBomK6zEUkli6CJNwv79x+o6bDo7u9RjJWa+Lm1nopYdf5lx7t9ImGTR0p9x2DllB
i5fjuqHcRP2R5KGWj626oohwZwDKtq13Oler+btj2MJ8x7JrgTzBxda7dSlA37oGncrW5aw5LBud
20duNTWXNkHS9D/kGJfJ6yi23KRQcH1pwqpp+ubdRkWthzRYOs64hJTeCS/cYZz3rZpE822pRiSp
JC61/o3FbdW8J/lSlMd2MVJFV86qxT3mVaQ6MhUtgymfelri71XWqDKq2S6ne11VlH6m6GbvhsTw
2V93XgUJ/G0m727ZdWTxlYER2419A58mk4e88u31CjmRjScrGFX9szIy4rgJhx/XILGnWA+RuljV
oYa0nu+8mSvsS2m1/YIvzeI690XRuuNuVQPZjTAZ1uVX2ymYfoGqF2zxVF9b6R4GpOdd15PKu32T
aPJZ9qIxj3QjW24yXtGX2nWbQkW8B3rW+aFrLf2DMJc8nQNiPvz22qkbv7mAL30CZbFjQsUHcNFp
uZ5igSaiPnxwqigb63FfJ3EcsnDfAEL76M+Qy2dPchEWAJghCQM9+wg/mJmnjeCRVTTrTXpHbvvX
1c0APOTy5e8fhFURwhnQbmxAT4D2zPIaXWOLjmifzmEcawTGg2eEKbKqCzDSaUcQEFCDMWvDfuSJ
oEkf30mpgiq5LpvIr337DrmJHxZl/47lrYrYUcw9JI/ff367c3wMPjrDSB/Bol9xxrqkoGq4qFYR
pifubjSTkZ1jMv/6Y3FXou9I0Uu/gB7dxxcrNIEVSO7WEZEEGcEv81BepyBly87EmuDCHDwfxQ3I
R923gT9YTpzMwcRGa5LU3MY2LNPbCafBCULqY3+VrH3CtU/aeokBkL/8bVzPlqCErSl/4P4yJ0/A
aUvyYoUam8hlP8uDSgJMB0PnGWr/5692Nvm3TidrDE+rbaWdSdJ1y1k1GDLREi9LYMXQOLzYr0MB
cHvhUWfoPrgpirEtggD67xngbi8QWF08CaNFNcZvpSonrMbGIXVN79gR2+lvuzGbSQhbNqA7ejhm
5sepMuEyqGvjWkRr2hmvBivtHc5B+90TY/5CSHV2Yc2dLwBYAtpmkUxTwUcX+vF5bdxJM4YvG829
MEOndb2Xtq7rv24n8BSqWDQLtOqo3j8+xanjZoVKU0YZnFEqzYUM3cAc2hQKIybzl2yFzl+K1vvm
voxGycW+4GQQVad86HNlFpnxSlhs6o/yXw9P1b/1xaAljXUSXPfNOYDN8QTJt1pQXugsOX6JuLsn
ac95ZtByrGRxSUp2Ng+3hgzBr3gIbtvV6d7YxvEw6IStRaJqul1h+eOrrnf9bnIy8z32vUsk/rMl
tj0PqIl3ow+NQOnjFxucxRrWZMwjR1JQlOs815jt1trtUNXi65+X89nnYm0h/USpg9sHZe3J7EhM
ifWFGNdotLJ5r/m12LlWZV3YFz97io7enaMM9wX91BA55Q6Y6RoF4oQj4o82LpZ/cKoZ3Qud/bPt
FxNaFBgQCTDjwXL35Ly0VZ0Zc2NrUTyjlckHv4vGEo1rUNXFGuSA+kkwZ8n662/HcLOv4JihswU9
wz7Ze/2CexxhCjJaBl8etvTbsG3L7MLudD6G2zHJCMJKhz5zOoZ8Q3Ms4cOxO2Hf3iuAr14Ul8gR
nzyF8okBZGeHG3R6gtUZ987Cq/vIssS4W8bBDSEU9Ls/j9j5h9qODh4D5xLY+nSnrcquANrr+kiT
yg1ziaXpXNwkSXHjQa4NS2ldOpnP1vAmO9paqvqWasg0+bimnMwC/VeUgiIfl+dKdsPRT5Q8NG5s
RkPRzBfKjvNxdOn4IYbYpj3770k9hcht0FdNn6K895PQJds6gEo4/vU4sklwVkFU4Jyk6v34Vgye
ieeCO0S4VyS/3cykk4lzS9KF40Tw8xWtEv9JrxvrkkPy9j/+0IHb6pttu6CwQnJ0arU/9fHYTKpE
rLg2y2/NnNr9kNbrjbbo1dVCQxSf3SK333WuAcc/z53zkd0ejQclMx6Z03/90P/p+Q9Nledrn82R
5lM2lvW4REYO6vnnp5ztwdsL+v+lvnKW0S37OLJpkUpjqKY5yqROSxF/tluzowvm9+ulE/OzR+FN
g74JDhThkSdTU/dIkaDnPkdGa1qBppTcL17mhjL2LjWL/U8+G9UAE5IDhgm6rZL/GTuMOxrq/BzC
tV7mX9ESJi3tKUeoEJ8p0m7ibo0fdHe0v02pmspQS4bmgn/Z+UKk9Q8jCgIRwwtN5ONPGCRZhTN2
ytGcogk4GBOG2t9KDTzOrexheZjpzHQX9K+fTRnv/7caVNqovD4+0xwyYxhB+iPPAvfQRsSOBGy4
f73kIaLg746cGNP1s0JrAdKIx5KnCNjx+6aR9CTL4eXP8/LM/o2iG1YjN5ntJLCQ+H18F5f+Xo1v
xRSlboowuxY9u1hsL/N6DwpljUFlDvoj9iyLzsaqlXGwOA5ed6WbiP6gA3DLY1xK5Alp085DMCiZ
Fnu40np+yaiDX3K6RxBmTwlD4BAefyfzehVZZ0HrnyIm8vyc6k7/q2ym7MKofzKlWaVsBrAVKZpO
Lz5E8RVOSkofhk527TwwpRMnLDRVZTscs53sqrPW5cds4AtxII6k18LG9uJLkMAnMww2GOgDzqEQ
he2TykPPO+UOtFK4y9beoXC07gbbUrn/88c/Pza3hGfMhLiqUyOeKtIS0jyJN8lURL1R9XxYLdND
JUvDD9ION4+7NBYiv6MbXSx/XcHhhGbyjpTA3LlOBfpFDPNpiQsVub4cbkAXn/y8kn+/TqluKLSt
DVbhVvRxbtemkcxzzvuV/YKxf6pX+06w8/55FM/3W1xkOZzZAreb1xlhRtEFT5oFpd5AMbhDeOPm
gYvnv713iZ7/W6dcDLrgPUMD2ujjG3n340tZZFmrghiKSK+nGse2kntythjWdYw48JLP2dm5zMMQ
fHKRZYpgIHIygkUdE3ubmG6Ud177OwNPro/j0HviSpvY7HdIkoT7PDR68W5immeGKS75ZViRpNDS
iLKLrymaVC45S5JWDxwHbvu4TEX7JgxLDmFXFekzWU6+ChY63R0SqmFqhxtjKIo6zMBwvk7rnHk7
sNbqJ32+sopKvyy/mKlNy2kmQUHsMMWC+W+by9xEEqsVm661VmSvAOQWiRg0eeqDdJSf/LMi/Pll
rUNp/CAJsCqjsV6S6cmoPc77DqH3SOKnyKznldTM7mbklgFVxKB83Y9r3A+hpYOVBpNyp0t5MmdL
kYG2qMe3EO8NbTyp76pxnNM8M+1IDNobPpwW2+l0FEWL7Ksk1tVt5YWN7mza8kR2UuBGPu+mov84
j+zM9tZp6JyIzuGiH3q3wEg8QTWTheaaTH9dZsEyp0TERBpmqsmy/Pi4zJpluUDciErbw8ChpU0/
VPGPPy/Fs2KAh1BFEvSy3Xc5NT8+hINhSCcysyNBvmQ41nqf0U8zhlurSLtHrSqcC2v/bJ/mgdY2
jNzVWIun3lH4N/itl07cEH1iJKyYhjqe3MaFT/XpU1B4I/XeACXr5FPNaeEjRvO1yJuK6VHB+Xpb
5uSSKuWzp+A1gF011CYb2PHj4NHBSxsT1WiUmkZ3lWv1GtCgvwR+nE87JPEcOOQ9b8X2qf+o4Scz
8y21I7S2xl7QRgpLvabhaZmXjrfzF0L78h+ACpAJTflkyrm0XFn8hh1JtTU+FFKoHOPeCyfZ+QuB
BtMe4CLI1fMMXdnMPhNjWL3IilVWvmp+Qeyaredt8RNjHev5zzP8/J3Y/G3WrM0BwGlzMhUm+L2z
kp0XbWbpXyArZu9lsVyyXPn0KdyoTdN0+XPqPFmPXd+28exFo+6N792Ujje6yNT7n9/lvzX/oaID
FIBNypaMoy/RiiebHhG3moUy2Y9odSC1Qoc8ZIcFB4IuRKplmteuuXi/BqUX/8aim/JjmmjD9zrD
X+EAm2HVoV2WsX7488/65IMiBNgMMTeLYf58XAdzVSZeF1dkABZ66jwqCCP9VWVXxfq2wAz59een
fTLUME/xlmJbBCI508X0ydR2s+JpTmaHrBf74OBzs/vzUz57J1QwRNnRZMLsYPv3/3NRG9Ox0Yq4
96OZJF4oX7kWKRTfEPnGIfjzo85PMgI3wKSQH5DkzTX046O2eoF2Ox/VtvLq6FGABSt+KdeZ1OpA
JLb2y8wuLsJPRtECZAJfgo+9CQQ+PrRpy0ZDaxZHI1S6sNXKKtTG+ZJ56fnxQgTWFvoGGQEDh1Oe
cArHatDNOI5S5J33TZYVP7BnxyB7wg+xA/+5cJx9MpSUk5v/t04rDZnbx7dqZxVbNlYK0ZCMfiA0
pPla4uSvGpjjztelcdPMk7wUe/jZWOK7SPg1KRZoA08+oGb3UxrPeRzVJSe1583a0TfWS6KfT5+C
ihgHKReW+ann7IJngmUtfRyZa/kDT5l5n3beX1+hyWQmF4XDhl4WTcjtR/zPtK806RbU5iKalGfs
VssQh7J0igtV8ieLiwoKX3ggASRg3smApR3qQA41ESnLyEJp2NWhclZsS9b6+1+vrQ9POjnRNBsD
hSTmSX6LmZmL2v8m0WyW8Nh4FWSanrzSMhb9/s+P/fQFmfH4jIJHAHh+HEajJm021RnGcsri74AF
eh/Oo+zW0Jk7+e2vH4bkjJSWre2OpuKkDKEKJtoOOD6yKEEeTXLQAr1eqt3Ya/YF7OiTOUhvk8oC
rIzd/lS5t2bmCjPCjaNMyRjLjA69uXL+1sefcxTgG5SFwxSl4CmikPnEYPXKEhHm9XACtRyGrTOq
q78eNp83wdGd8mqDMz9+o0EUjZMsWXIdm325JeX6+6qR5m1Dw+Lxz4863wbp/LHHcoFAycy8//io
ccwmSILrEo0q/ddS8S8/N59XrSHcpCyOf37W+dTjWWQ6bH6w2qYq+vgsoyPdK5nmJULBZ0LAwDMe
b3gPSxh/3v35UeezgUdtDthcq7EDOm1sLpmTeYVtgCSWzhxKuE67bB3+1h3zv66VBrqE0xUA7Smt
JGkbKqtltqJK6MOucdMfw+o78LtUc+EgPn8fUB0gUZe/QMvOfMvmBlK+zt0Eq471keC94rrwe3UB
Yzn/QJzzdOC4moAgYeL18QMVbpyl5KEZUTyk1qHtyY/1V68OSn29lCT7yQuRu4aclw9E49Td/v3/
7OaQOWq3ksqMsBPbbD08CJKqcP+6nkcDuCl5GTqqCffkDlk600SmpeNERK7Skx29b2np3K25NV3Y
Vc9fh9qXaxBaaFRB8B8+vg52N6vZuLkb9an+e7CT7MoqlHWhmD0vIXjI9hqoDCnlT/tUcTLjtNH2
boTzSD0FZisQeBTO+oVrsoDEik0E9gpw2P7WBnCzXid6FfoI0ipuRSe1yzwIvZAS+o2SfXeVuuOz
Nrbxhbc7H0J4RlTogHxgCugBPw5h7JU4d7UDpUrLnUEqFQei08YLe9AnT+HCupn0wt11gdY+PoWd
Ka2Al+LIWux6N9lNHSY9FPE/bz/AFPx/Pl6HNlE3WzgkUpBE42QpaQgeurTN4qgclOvvRD65+lU/
6el33BWG96RT1s/aajRxMNNh037j2t95W5KZv0CvsmHfhm4xGeWdkQEcPcuyFdPr1qwXhziPR/PO
oONb7wu3rOMnLques5+1WB8OCUY5AmWFZo53cAVa++DRA0tRiFWAarrRQCBP6qKfb9DkzMsR+48R
bZVf+cV+bRPX2mmDtOHfZs3YX+PVWeq39mIPThnkTdsXe+RR43Icse5Yr5xJL+M9CZWW9WYJMb9n
s6xs5EjYaz21mGlZV7Up0nnnyhjmq7aYVal2o5qc9apc9dKOTAXoEtp9JWltLWnXPy+ESZuoUrr+
t6xUL++aJqdnaMgheZsFLtm7SYvX5GGYTRIOKoR1creyE69QsmFH7txO2q+s+za5ckxhAPtj5RQW
1JTWvnZhSj8o16ifeoM3vktmwywODhbR3dXoWuu897NSYbdilJYfTRYmUPkO3/xyCZpaYJqj5wv+
K241jG9TNi3/5u2Ah45Yx9IOp1y3y2dl0uQhUNSc0QUpx0n6oIRnRqoV1q6KUE+Tg4iTC9KIm62E
MyJ3mToEN/hYVU8IsVL/LkXOV9GN0IW6B7pM3Z9LJ7TyW98qld7oA06gR4vkKu0fw13RtgzE1Ynr
xXDcLtCw2AD+m2M7Tw/znM3qio5vd92Bj36x+6bPr+vOxnANMZWo4KxYytutw6yPh7wmu2Q3Y/Cl
jro1wsWvOlon17lN0uy120DT3Nl4x3RhM6pBXFkZrg27FAZRfcxLir1rYeiKE9Dis9xy9V5+jYs9
Gveu0hH9CFgt36RmSw98wHbk1drKeti7dZ9g4WPk7YR3irk+ZXHseCFE3zS7tyYAh1t77fXxmpp8
zI9OjoPQLoUJg1fQTFCqjfxKYWewtFaN8dsiVIs3WFf0N6pSRRwulTXgG9EYaxXKMRZJMPZmrnbK
yW0kHbYYpmDteixrWocc2807aCyv+1hMKsjawpRXpoQ9tSuwVe73nCnlwlxptS6kaB/gxwuyY6dn
11d83gT+nQqXzPPUjS+dxTyM2ppYuKaN87Cf0ymZjk1io58Iar83pkefhhDhRHOsiT3G3637T0zY
aX/rT4X3Tzrk2gs2bL4fZnGb1rfJhL9CoJX4lQaDiQoqLFbJfNo85arQcyYRB2uCECGcmlTvQsGt
LQYEdlQeZqAhS+iUyAAoVqxMBWjIfYIaAWUe6kXkL4beihcDy5f8MSFMTH+T81qpR535grk0IezL
tdMVyg3qouurr2ht+3E3QVUTO2suoe12TuKNI+pJu1xkqIh7boKsMsi3Ts3Z+8d247k5ZsrqTEQn
dLy/DynxnvCmkWRJcMPZei6HtPx3tFu9PU7SXEqY0tr0Du04L54XFw7cg4smYL7qAT3kKwZIfP+s
95v3TkyJvkMX5EMb12fyiDtSDh7ygeTcg4+l2rfeXsr4Tic9Mt3nrGP1fZn0mWC2muV+M+EZi24V
4V9/Ow7LCIUbjmoTwusvp+OWUursh97W54BVwhCixUn9r2zDcXFEcTbKYNgCI68WN7aGqzh1/f7g
l2TLh51LUPlvOhutFw7zmBh4F64YRorZ17GoAwhcb92BQN+nrHOQeDXLLI0nR8zJehyTSZsPZmH0
X9bYHeaHBDFNt8+0tmx3E5+SyPVu0eW+mtpV3WdFEiMtlIJ0ahychl4jT2QU1m6cRY1rny0b65aj
NkauUtGWPKT2XKhrohSs9qZU/TBHFQZc4sEf28IKZDq7xm0xzshYetNXfeStsbHcUnTb5o/YsNV7
qczJfLa7znffitYT9ZcYTFN70ct0LKJy1LI+SFdlr8fKqPv7fEWKfXByhLBvBL31dhcO3WKLnRNP
y8yZr2K0yEwTPP9wj/QQGeE00+40REEVigRPis3SakwOdYsz8aHq4mIOVS8G455gk3U9eHPbNuHQ
JgsTa0WjePTa0SHvslx65x92rKH5vuJOK9yw0coadVEb19OBrtjw6orFWsKx9WL3uhe0C9gekjWN
WOD6k7M6jbYflRyMK18SwvwNrVApD2kOBnmgq1DqZjAXIkkfswWPXQjtrV3SaLLEelA2N23s5rj0
Y0KWrF9TGzl0HxhLLIqdLdk30QrUTffg07/tr6Gzmw/oStr6u6ZkEu9QG3GxzagjftG+4to0FN7a
XEEI68gbGzLYxEjravunlSU03/DfaOSuZG+mZYpy3e4Z59Usf3H6dNOdLzzhB4usCJQQVa5nIYac
g7jp8xwZn7/QX9nbDdZ3AZakQxzQ/7MBRQilpMS0xeqGfrMYr61dSbzf+gYx17p67n2i9U4eLe6a
5/u1tATm7JXWt3uNs1M7Ov5CXZM3GqHaCV9pjpApmnbIf+SVjwKb2+XgKSDNndOlPsF1a9qykpQ+
Hq18Fu8yIxjj0V0KXQuWbDX/GZJkyJ5y4XUsyxVjFnYzrMX6b53A9ysNmCP19LJOwvVffMwdUAvR
PTT3XilpVmAjj98alpdOc1xRdX4hDMpCPsWPjDnuU9ckszERBIkvi9gyvupSveGDBwGH/Xe9xfzL
0qKlzTOxG1CJ9T+zOWsIx5ZT/Q0NVIz7LDSs7wqB0/cZfcq6X/ONJDS7o8F+nKD+Qe5nyOKQYRf+
k3zRTO0NRDT5s536WX1bJVVnUBxOrdEE5YwSY7dd/siWqJcme89VXsj3GvtMZLHGhC2DwpcG+fNs
zo/0GskDrxe1ipfFMVBVBCnn2JsNCb17Vlz4u11FjzZHGieX+8JNh3I/Fkvf3M3TlIx3rtAmdYVs
UbtF0UB6W+oOeckwC/nca6NFhzhH9nNs+j52Qw9mgRaizUUMQnXJL0IkXj8lmC02Txoxys7Rs5T9
AwtzZtvYp3X6EKeNIrFNYEN2CxQ2rTdUx6u8amMjU/ell8s6xDd7cY+xNurjdxf3usdq3XwqiUty
5mOz6tn0aE5D9dvrvV6PpDXo72LyrfGHH8edsa+Jd1lePP5RF8wyT5YvSyWQ9pNfnh07itNIx8XB
DnElsWdqt5y9sh3bUR2GasWkojcaQJKgG1pJ9k/r4ZJ5bWLqCbmiQ9YSwpaOOWzNuMn2vSbM18QD
XzwoktqhDqydRcgNpoyeG1TCQsE5Wl7Olu2LZghNLxnSr2Y6e+aLl9pD+94PTIYIOznSjGz+udgl
/ebpEMBxmapbR5ZVi7FgXoFNMlntp8QaXf2+YcJ1r17SGuO+i2thHWt2e2gYzmIfuBWaWAoUyF5u
6gpRKhk2VjbdFJYsvFukQlNztemJ2l+l08Xlvh884TCfS5SSk1vhY1xiqzkcEd9BvST5QZVBPxpG
fYA/7BoPhuhEvK+zNMYtEHtFbbxtsXjTikBpSYVZhUoy8bv04mI4VINaaQ4JJJKHHAGEhdVutrJ6
Em1zN6TFhANWx5bWhCpX8f3YdtZL0vUo3myZ/R9n59Ubt9H+7U9EgL2ccotESpa75TwnhBMn7GXY
yU//XqP3xMtdLKE/ggQBDHh2hlPu8itz9wHf28oOYgXX30OsKuUrintsuKL1avUcRVAi/RGuR/0w
NdEwfyyS2CnRxqSih47LaHbFZ8uZ4cX5vT1LxfcKusKzV+bt+nmx7J7tpsz6+FqqFaqSGbzG5BDF
2er5EO1y1a9rB2OuhKfQlr6h8a9mmqLqQNwGfDhaveQ4GVxD/qL1hF08bvaeZY6sz14mlh4FfdJX
ckvy5W3vParKzCojz6MCacQPqYeM6tzbxofFQHoD7YPPtUgQq1DKpUNq1nyvzQ2tErD71FQopkiG
06bQEff9WDdGGwVARkq/dpX0BXYJlnm4pb/cT6Lfao+bqaLfQsOEDjOKUVuxPsXNJkcoXhS0KNlm
/uzO/d8xNIyvNYRcx+/1Jv9V58k6+SVvzBcvj1XvsOZK+s/9H3JjyamJadSQbEs23DZzRtNSrQEG
KgFSs7U/O7k489H7M9o27Rm69BB4SYn3Q9olRxifX+6PLv/2zSqATqYEg1ocDnVbMgOyx4KHtYhD
Ttgqzn27OjAtCWleV3RFEfIpoWXt1S+2Y5LOgImWLB4QCleYfFWZZpN7NwrgjpPxOZE4r25vvpgL
Yg69qi07VRlZ27mYI+NRWQeUhGOhCvaCP/+zGkj6z2lnV1UpnQnNasx/+oILNZvn7ohtXfSBAH38
K7P7PSGmq5KnHNnV6OxLiUEq4JcjZ1hwdRRMqNNkdX7IE2X5CHkdIWek3f66/yGvyndyKHoUtFFp
BNKQuxyqo2c8VRMdQBCZy094+OV5bG1xLhFKeUh60jcAYuh/3B/11tLyBWmkUnanmbDZvC2hUu/O
tJliLX8tPPpLWTI/acPwj1GTzEKO9XMbCYz7o95YVmg3VMTxc0KMcltm6wa1UMislEA4vXbqo4Y4
sHBmP8IF4P8yFD0k6qJSS3HbLp4yWLuNNSmB00TuCRWa3l8gVVNPiPfUQ6+Keg5oUsrJngpig+t3
Uzy0FccsFGVAn1uMqFePaL8bq1rtHIZbo1BMpjIOrY060GafKLVaVhwTvhglkWMFCewAFmmvo3Bj
N0ojSNBp+CJLf5zL3YiiUTbrLg6+aaVk33u0Gb7MrKQRtibesco0uZRkUPDVH+/vjBv7UdJUaJq4
4Hi41C7H1dZmBcQXZ6GK+Rs8UlGE2TCjomKZCGBWfXaKZ236kie92Dl/13uS2rLE9WBkQ4l52yEE
t2C3C3WQEFHr+dDmyfx9IPc+UDDaA3ldo2E443SEkOoD3imvtstZRsqCkN2cV6EhPGxRsTDN51/x
3MXpS662PVXXvtesMAHnbj1q1Iq/LSQ83Vm4UY9Kh22gEsFGVPsf91f/xhroDgeTXcXJBBBz+bts
Q3aqEJUOWxWzD7paY+x3tCLJcwkbz/cHu95iXHSgHehYSdzD1XHpJkOln56H62Qg/NKNrecPaJk8
zRASEV0x1KR8abIyWnb22PUJ0ql0QhClQwtqb7u3E9LltsU2MawaoUjNDvICopZ3XzyM4lGy1GkI
w0GV0//j0TLyDAkVNytCpBGU73mVRidjWQccF6K9i+f60EgcH4feZDUluP9yqA7zYAjJFCWtulHD
rMrMhwalGW6IVaD3kyLHV8DKpoTx7ruIgSkRYkhG14mdvBm40DuY5WUR6pkynFCpmvymWKL39h0d
RkHVDTgpYQf+4pejOKOFVAcCQyESEfZvo0TU0jVW8TNyh/69IM+3oSCISsIXEax+OZRK3sLBZajI
a3WCGjoNrpv/vr/x5apchjNcrAiBuvCFcaHZQu5cFKTa1l35XHnhfkJFWF+PABcoC+c5kNzGra09
yuutLU8yADgG3AoXq/zzPzZj12l2t0xFEZbzWv41DcX65GRI4rx/YuA4ZA+SFr63jZZoaGmirtIi
bEbVOWNFQuqzLPynI/I2x1x9/3jsCdCYVLEAF20P8tK6jVumSRmmKS6G61r86Oh1+n0+Bp6W/Xd/
cjcOGYAzlb3Ooyi9pi+X0BrsoUc0j63hHktnrh9qs/iqJ6Q5jaFHp9FtFqpqYucWufHhAG2jDED7
CTqAsXkpFi/uqxzNpDBXSvdnM3IZsivnvTDw+uKXORvcINgwID22EbbQuiyXKmehkcOBHanln5PK
yJ86Z90l9MpHZLP9iZGJKVyJYXG3JIp1payjLlETCkRyVr9EtLb3VQvZeCr8Di4lE22Gb2pbdJ/A
YLa/JtGMc6BGMY4N3NxZd4QCsnytckTD/HSKPeNxGTyjeGrzztAfXWtV8JYh6lSOGFCUw8lJ+3w6
DitthZB3tJEi4Ryxc04C7bi+io7y+sBrJK28x6Hv/05cr88Qm+WDHHKwIsuJugKilbkh6jisqz52
DrQHSywKUy1ZTkhRkGejZIwEINX0KH9UQJ5oBwtmrwvGcyWgQCqqrZ8gAtc7efCNHeJxO6gk3Kjw
ouZ6uS8jtzPZI1kVWvRpfqL8N3/GrmbPrfQtm958Nfr79N0l4giNCnk8/rhBNHaeWwx9FaJCZTRP
aDa43it2JXRn85VSu6/qiI6GNARp0/WJmPpnPTXi8gjffUmPtT0a/6JJ2U4PbtQ2gvrsMienNW7K
vxWYtFYgMiD9f/WjmvSHgQJsHNw/vze2OHR/2DvyFQHgtjm/JRqkEbW3KlSUXPlZsAdHMG2qdlps
xXq31AUkPtIq0Cn8izvi5snCzMpeNLLVEAPG4bGfs/iUOkZzpiOm7Mzr+vtzHaEVTO5G2giK7vLD
OB1aPgaFOG6I1TZOaPgOBnJE5ZSc7y/g9bNFZYnqDoORoF7BPJzMyzQ35SpaiYv7Q1MU2CKkhuHn
EVZN1D5pYNwf8fqTcb0TjxPYvD2Vm3C0RiKwzRe7CGvO2QGFpppjRyMNu3DtcH+o69tdQrOBnwH8
ALu3XUXEYcs2Mpcy1ETZHvXlQ9VUB8x2KA7KcjJWpKWUAY12rvdba+pJXpwKyImYVK7AH6eqwK0l
xgmkDOM0z/xkdI+pXZgHTZivI/f8znt5Y6vowO+RIndIIMGXX45WSURxlbplSKiQHMvOSJ7MpHg3
7YPio23LIYiyIehsDtqKGJeG/lgTIp6D/5ROtRV4C8qpfM6dr3ZjQlImW0LQ4eWRfV9OaBhjJJCV
oQnHcp4/pY4XP0Y5Fiv398aNjwT+kb8dOBoe11tglYvsN/Sysgm75txrI4tWZZNvzrR1DGVnQ9yY
Ea+86kick4TZbbKGOSFUq5HZC2OqQWcB3uKcLMXy9f6MrlMvSZ0i5WLZCKC2bIzJ4F2NMpt1W8hw
Ce1zWllaAffNqnE6m9WpOeT4Fa07K3njQEP85x0EPgijZYuD6xwxVOjGNmFbtOp5BhbsW6XiHTEV
eDfonKcK2hFoFpldgnC/3BpGpsaD20V1mGTTemws0R8zMe4FMzcmxLkl4CWZpAi7rb6uCXCLtdWb
cO3BIJWxcL+WAOgfjCGz350F8fBqoPtIzOEDbb3WRwR48R5pRIiodXciovEOpcjMw6JhrXh/e9zY
hKjcUwRAJAflkG3NTGKoh2ysRWggaWiCcPcU77QYYtirMt0aiMdRymvhyoEGyuVHmud0zBAsFyEO
kBlSFxM0MUXZy8RvjeKBYubdggEPFPdylKJYzNHr0Y5DCVb9mCir7qLrCKRtZ9mu7wn4gZAswSfK
O2nL76m7EuHWWR9CL8pi59GYF5SeU7WPp9OieCjrpYsj9sKa68kR9PGC4PqAlBFp1+XksO+ku7rU
Q9h1XhGOxAo0euo6zXfCjOudLp1ZMfQhAwfavj26rdu3XTmrQ4ggtjhTpB98OGXdAfL4XnX41pSI
j23H4x9wEfKn/PEodro9UAm3B0AOSXYeDX1Ga0XZ477cnJAt33vIIjxUm4WDjeYAf4zHsNCm8oPi
gDRAcdYycCJQ4HbfP1HXFy45nCWtl3CPQIlncxuNhpV1LWCicLS7Kj9O8eQ5Z6NTSB4spxjSkPK7
7j0sRRl/ev/IZAYw7+kG8kjKTfvHYq6mjQ2NWJXHXBiVfajQn60ezNoDx7IsYJ2e2x4fuKNuz2N1
vj/0dUwlyyhsOJoLKL1sVRw0s09cN83bAOGJ1ncqY/2uJRZCuqsaP6406D+1ttEewPtFO8t9vYN4
OZEl5GCY0OC2LJbWEJ2Yy7wLBkWYD1nT8bLp6R7u+fq8s6bcXPJJkzn65l6ZZ63pQXZ2Qa6mX8es
xLe2bH66Sf2vbXXR4/3FvN6uMEokCFX61FM72gympSZwJtVGFahNkd5e4+Wck1eg4qHt4fzfyGaX
uZ4cS+LiqSfC2NrsmTjVq8g0EyR6RNw5R5GACTmiCj2ox7lJzVxCPcEMSEjPesSIUX2mATEOX6X/
H/afQAi13jeT2Yjwzpz7HgFtoHXnVJlokI6xIb0zJzGCy8qc+Nf9dXq78LY/HvwABWVSFGrZm3M9
xXo2aaJpgq7I1gSsaVsan0wDAYVTUVRuk/qU24vkMM114YQRzM/sUHTG2B1TMefAqrORwHttlm48
40Mdx6e8p2pS+HNcau5To7aG2XwuUZ7WX80EpMOD0rrZ3xZfZ/XzhNsTpxMy8GNWJJrmg3TKrBeA
ENg4TlSzi886RhPjMYbbi6QYeLcM44+4aH7eX4db+4Ug3+JDqvTYti5K3VipgEvMHKYaMBd1KV6J
FizfaZr3x0COrL9h303UT5Fq84ijmZsaEwDnYJTFm34yxwcMhicsMeP1dH9S1+faQb0AuTTEOJnb
tqYuOs/jbYuqoOYh/gA6qDwWulO8+/YgpJMtfYTtyJe2xGuSla5xXHyXh1ktjmiNRo96U2o7tfMb
HwgKK117ypekL1tRtlIBXGUlgwiElRQ/W01fsyMa7vmDpdd1sRN431g4OpKyyyIbEqiLXb4C46pV
xqIlAilT96eEUAYjr/zO17m+D2E8yTeGlILe7rZOD4q8tkCdtAE2StMjwrbrikx316eBGufm78hW
BrFD67teRIQpeVyIiomMrwh3MCQRgm54YpIiS77NrTkhUKl4A0beRJbTzie7MUH5qqDZgVQgGeFm
pxuTEMSOUgkOVMno55YtWnCDKKif48VMTLDnC63s+3v+1hRdWuSAPAiKrkjWurJ4oseaJmiqpvkE
cWP8UtSueM7w79iJFa53CaQ63hh4L1S4uTYud0lhlg3eHmsfmBhla35b5i4UubZd8vP9OV0PhIsi
xGqAFahRXcGEFA2TtxLvVjgPvebPRg76NDbezeGGv01wR/GIKIS6x+YlcMuYArNl9gF2Mb9iSzxo
5fwyNT18m0F9f6FexsUE4VQ8CF23l4bALle1EqWHS9YXPwew1SewwdNO4n69GRiFJjUNeWQcqTFe
fiH0nYCkqmIIpmquntBDc3w3tmcJSdzL1W98IwqlzIk4nNO87VI5KsY/1AmmYGpy5QA8A5NvCcZ/
906gC86FDnCCesQWPDUrFb0Pk/o+emfYpuAV+lHR1nUneLqai2znycsJqRP5iTbLlkFlcsYE8HqN
J8BLr0ov+652dy6jq+sBYiqHBpgQbQpJML38OGaReqk+TFOQGw71k0FTT3iM4WCiFOnDhBm9f3/t
bo6H7gIpBR0wYxtfqyqiXgZqMQH2Y94XKuzTqZ7m5veoJ/mDokWwZu4PeBXQM0Gs0yRhTQaIzub+
a5UChwLPmAJLLOYpjZPHeU1/zpP2QAr6UYv057U098KL24NysnS2ohz8clXRmxdqs9p8O1X96Tnr
gQZj63cNpjBJkla+03cfp3LaCSM1OZeLMFLOlaIB2QPoISKBy2ExTcs6va3noI0B74+aelxHsJ1d
qedPUa8oXzBFGb/NVZWC7Cxb84stTPP3HFnf76/5VebI7yBr/P8Vfin1fPk7imwRYLPtOYgr00Zg
dxDlZ4X2cnzoI62SFKdK+Qwtl+zj/sC3dhfiHm/EfIqEzubMaPNAeUj35mAYxgUnLvtvAfi2xV3S
7+v4f/cHu7rXmKVH7EjNifuTxO1yltTc7WlIkXZMKMN/HHCWANev2D+jyPr97pHIRQFQwVjl3tnq
x05Rj+fhivLnjG9DiJcOVLZBK4J51O3T/aGubx1GQiGFtwehZOpPl5NakYstmhzyvAew/dUZnPxX
3gpr5wa9sXR0USnJcUVLBeHN0iWajrFHlakBdqnZp6opnKeyVKJP+tiVO/HB9VA6mSdYWyiy9NG2
1U4Sz8KoOnUO3MyZTlnUTsdZh2GUpPW7GdMUb98EbMgneMC3WRzlac2Z4Q8F9SjGr04Rja+EeulO
QHd9uHhM+UbUZtAlpOB++YWaSU1TkcdLoK1iOejCzb7HqZR9Gw3lrA0pKG4gUDuP0a1VBOvJRQqW
lULuJiyBz+cus1kuQRoDfvRgIv0YWXVfqeP1+3t3IB1BhBdlRx+807b4E+dL22lw4IKUFvhj0YOZ
RSB8Pt4f5eaEXIIFqaWOBMZmFbXhTaxHWwLkn78tyP+dQLVBesUpZGek6xMF4hGVVOBpxNnczJff
K9ULx0kWYwnyuV1x3vIi3+hhhd2fz/XNx6cBnYc7KjH+Feh3xUF2tr1qDWh5f637JujpfPrVIv5r
0DL8vwzG0ZWoX6a15bW3hVa7EcS0wBvcBbELZ3W+mUCA4TvBFQ09gj19p5Nwc348pTJWeXOfv1xF
yaa0q3Fag9mF4ndo7HY+CBWqi/D0DihXtezM8XqDmBrNLCDjfDT2yeazIYLvLgtoj8CNqjbQ0Ak/
D56H6VjrLTsArptDgREDWIWaJcX+y7lNHf6r7rpYgaTxP5C5/IeR4Hzihmp3JnW9F5kUai+O5DzI
JsblSF29RJErkHHUHSU9p9Vgot1EhfX+XrwxHwkfkHUCWnVoG12Oki7VqA1m7ZLg4no0lq3yyyzh
HWF0ab3eH+p6W7BoZH/gjVy6Zltto7wYOqusULdrTAss2lBCHC8MIz5puEbhTOkp3+8PeGMFEY2Q
/sYIotFy3kQYrbF62DSYdrAqmfMhXsEw9Ks57ez2W6O4XBrc7s7b97pcQauFWoiJlBMYvVtxy3pV
9T81z4udW/3GMBRL5aaTa0df9XKYtHVzolHTDZYijU/KUGB4TC/6/ZtOXrRSdI2KEeiIy1Gyyutx
sMyjQEsxr89L4Z0GQridTXdjLtyv0luHAjrjbD5MXWmJ9MRzSf2W5LdVru5HNY/znaN6exQ2t869
x7OxOUAiS1qtt3IXC+Sl/+AUtXeM0cHe+fw3DpAMIcCPkDhTZtu8tvGc9Q6cTDdQEVBDDk9oHxAk
xdx0zveEXd8eusucgfIazyBlB5XgcisrZFdZo8QlwhAamVDcPSN+6ffCAUICXntwtR+FAym69FW8
ccesPrIuB/QesOjIEOBcvia42ynLj8X9pi7doUw+9Ar8D7v8liivkcgeHQ/jOmHM/2uV3/eP4vXZ
J3CUlyYVBNLX7Ss0OHE24KwQ8S1AUhpFk4ZTo8cHozHRAo/GPU+F62/PeOytt2oax38TMpCmKuOS
wSCqDXfG8qiqj3Sm9kA9cp9efg9A9hQGqStQQaNkfHlasHnpoe+sSAV2zRgQkdFxSOG1+zCdvU9g
z/LQ6FvxjCFe9UqWNe2oxd1YVUbmsFJ6leyszQ4H9lrbWAHEId2FJEBfA6NirBePxGspT1K2p/N7
TYmjam2x/2BsyMbNVjBa7VLdQRMuDnM3Web/NBc74ue4AhV7sDBaHB5yiVh4XHlplOMCU/O3ZZUS
2JKYhXt695YCFi7rwGSPvP2byadDBse6LpIQN1T1OJqTHmqZAmsEpVl8EL3j/eHkjtl8a65EOo30
32k8b6EELQp5dG6SNoBzn556rTWDeZ70J09k4hFgaPbo2uv04/6g1x8YPXOodyQrNEAoC19uMEwG
nay3vT7AgbTl2KeIEUNEdFInwFYLJbu8Xru9xjU38dVcycEMyZGRiLUro6QokdrIdFGDuBtc5ZAi
lj0e2rabutMbGeF5HOv1u6sZwjmUkyqyn6vXD/bJhif4sR+pW6MGpeIdWiUYLeTcR0mUl9xAwFwo
XjVwj/MUleoDVLvS+p6uTVT7Q0zA86Lpo9H69gBvKBDdYOaf26WolZ+VQuuCXvZsDdJ/u8aVDWPz
9jhZ6VD/U8xD7NAMSLqYjK4ZyvqYRLBqvy46Pt+4pCrUY52iG8uTOrnJgK0sStxnC/bUd2Xq3fan
lSZ5fsKJwPFOthhU98GepZIHcgLt7xb6bnoWMYTFpzwax4yf6cAkU0fPge4VzTpujIb2Ch0Eu0QU
b4YvaT4NA0aFdYdr7pgVWn4A37PWD3raq+pfiqlNyqPWrGuHpKnSjD90k0wx96O48NRT00W59ppN
nju/JII84jeWzjnyAWW8zPl/kxG1ybPeoRTzFK8DsqiFVrTTQU9tZDrSsYh/ZHmWaA95uZbJwS0E
8CQqOXauPiVq7dIxnbMlmxk7R8HJOc1ukRpnJ3ecJhhGZ06+5modxwlGqW6OZwG2qC1kcoInH+yd
Nn30vELnKHhzLg7zmMIgbKnm6g9e1jjOI9POh4PRq2nzKVr7XJcyo1X3OohC8ZCi0NfmEb+g6F+h
9Gv5CmU//tdGkyQ5pSi4xx+aRnOj5mBUEVzvqSsg9hdDjZZFR6EKaaih7oQ/poOlniKawZhS171h
oojSqer3jiC3/wacJNa+LtSW0y+ghfsxMKylQ1gJsWv8x4caCZgkK53hlIINFZ/GIh//txpoSH/g
DRu9Q4IqUHzM1MJbaehOaF1hlxu1x6FAjOPUWVWWPmC0OcxPC9oEFroP1dKc+dTsMUPn7ns01rq1
j20+20mYO1k+nVXW3sHtWymd/9HK9uJ/xawN2VGbLE9AbylaOKCVWtYfRZcm9XF1J1E+isbp8mc1
UfW/sLe385dWx5s5qPtZwB7pEpy4hwRx5BeRCHj7yMUU/aGOFO3LaC5u+5xmKI8cikkfrRedz04b
sEeN4dnRM/sD+lC4TgtMPLvnmN6ndkZCcHS+LNDwku8p9u/Fx9QD5HIEGyT6nyJeyhcU2BErKVmo
/qF2tFgJkzGD642qiq39qNzW/V+O3AiayiUSZy+KCkzinNAYWR7y1l7QVNHdSFf9KjPK6WSYvJ5a
MGAsanxvhzZJv02WsmgfrahBhDSHBYgHa4NQX6r4eCItOl6kWNGcZw/HdJ+ylIjC2UE06rCmaGV/
qJVJvKbUqCLDj4wy+9DkWvc8T/WIQHiJR++D0/aGpfguVL+ftPKjuYZDUnhj4SNZxpV3RF8pib+Q
gMUpHsBp3nhHM1ac7tzhrtrV0rFUYdZKnEdnA5SZ+rIU3M5+FJVDFCzUxl9By7spslSe9YNAG5V/
AI8TukPJqNsHeMYKdc5EuN5xpl4pjrOClBZaKGW7cBzzYcYWxatRZHMWXMI0fG8xhHYtzLZ7MTmB
i02v9zSpSfOvkbDNn3LUx+pfghKeGygGbqw/rSXPfuuJmWY/4f1E7VOnzeM/MOJcfJMRjvL8SW1U
96C48WgeVyte3IeRR18J0xkboxfVm2MjSATf9os14nfwoGSGU/qVFovkNZ4tKnN4frbzsUUTQyCU
Y/RmoOa43QO1c6ryg8qDueAFMlkrJJY+RRM1qfvpMDVxsx6dYXbNj8maTv+AoRxfx6nv1JexdHMX
KTYkGv0qrZbxv/tP6o0YBvV7WVpm0wIa2oIPRcY2T+rVgDWfqSf4WPNRWc3qA95ASWCgrvqAhpSJ
v9DYfhhNgfSLi0Tb/R/xhoS+jCagU1hg6rlcqAVtI3lQdK2oE9MI8j7GO3Je47w8Ec/AnZpG/IUX
Pqf9JIYO+s9UkkF9MzThND+0Ulk+cRlV4lil64DEh7G2WMLjKJ7jxi10p8qSE3bRheH4HMxqCF23
G5CRAAnT/dZzzuo0V+5wjrpuVE4gaWaMuCFvmWd2gPdjEUbLo+5kgLn8eej6+tAMSLedW1gNeoWy
FX201tdnE6dv345H559y0qL1o0lrfnpviCf1GOE4Avh+8wHchHgKonnpOlZpWCE5bhwUnv/W5/wm
7sPSNyifDfZcqMH9b3OVOjCoJOgBySYRpj1zGXPFwOtWVJjSsIu18bQqeDjXNTfX/2EUUHNw9KBz
UyW+HEU0S7WujpGGTpFMz25LKTO3OmtnLldBK2gMskXZGwBqRapwOco0YjZoOrVJIKdbRABwYLCK
1otnK1O6kKDVC9jre75H1ysoR5WAQCwEaLpuUuLRoy6BVpcZCITgatSD8FrxIVrMO2WEW7OD4UiZ
mxYlHRD5539AD3ODkhGeLFYAEGQYT7ynQ/plxPnYOOhNvYCvMYp+fBqFofQ72cBVYI6QAuqRTJG8
i+O3maIlUCljNyIFs6b/DOX03Lbj317u/Jck0Z7v4e2xZFkGhhcSIPLP/5imqBarGWg+By28NUSU
oqh7SFfVw4HCQAGASvXP9+5NJoeAmuRW0PrdAq4QhVssXWFyU9k3B0/6nSM9KHbuQPPGNpGcCmyj
uAslwexyXlObOlFd6V5Q2zB7TxC+TN2vdIBlB8tCrO6woMvYPlmobRZHt+5W3vRigZKHqZbyJNJU
Tx671IrNY1IkVgp9zsOR/GStYh6PkdNWy5NpixSJq8wZ3cCSHmj2QY9KBNWUonPTHz1H0z7rSFV+
R/xtgvarxt16IFoxuu8aslr9dy+d4+ihoUU8YCo/xl1g1XnaI29oO/mxBFtKxEzihw4NDjhII7ax
qx6AXJU9v6dQlrDRVki3xSyU5tGK0mw9oZ0XvTa2Uoy+N3hz+t4aHngvCRQBLAAABuTS5bpmSWJi
Da8iH4roUXqw0YeDzY/k5g4c4fr7MQ61B1kuBJy6RfPEs6YPQkddXbO7LPB6q3hCca3e2yb82ouX
Us4GMABlT+IgVOMvZ2OQAkBAQHAIidb5sUjc9GAaw955li/J1ShIDMs6LgW2rTWwaNuEnJ+9CCKp
ehWI9J7MNOo/14aX7NzJ18sm4w7JTaWaK4GklxOaWbMe9bYkbIyq+K7ro5jPTooK787jKT/z5ZSg
oOqoF6GDooLukr/jj2tjMadBryclC1e6NPglapAtjoSN0Ii71lwXv4XrhkuWowy2X+Rlv8MblR/m
cvw3yr4EILI5aBNejm9YuH1XLSU/XAHnA8q56B076aNrDN/dYtx7T68/IO7HVEhUoioqJdvyOKTQ
rhoqJHwiIX5pajGdK1hC/mqBRn/v7ShdIglJaLtLMarNy23HWATTySXKL1JKbWX5r1VN74Yt8TfD
uKXYT38CINvmfXHsOtXbVFEo6qWkNeNMAC3Gd9PbGOWtmozLik0hbXNTDJnjCqdY4jCu5uJv4AR1
OFvFnsbR9Yan2E8xyPHQoaYEshklA2dBwu7EoZoX1KmrOvKCpLP3nDRv7ACpT851RHuJkHozTLy0
Q5cvZRIqVWJ+tlbDCDDbmkN3TPXj/S1wayiUuKi8Ug2UwIjLrZ31xbBWnZuEyItOB5UW+xkh2+wF
yZlmZ7e9bdzLY+RK5rwpDzLEqDcc0R/HuDU6dBw1WLFTVpvjcfDMZvTbquHKLayB4jZw5bb41VZa
ptm+pqHI6M9FD3HQShbUfFfLTYrnHtRB8STWONXO9lrBNa/wgNEDY8rHZKcqfeN783M5jaiPc81t
cxuAxnXfN1oWDiY1xEeNurTxOKwtaef9z3A9kIxSADjowGx4iTZf3DbLtW3zuAhbt6vJEcr8k+Wl
ewZW1/eYXH46bqQhNF62+UCem7huoMUQDoUavyAYKf2SuxFhWw1mLRqmkdi5uW/NCzQhUhrgZGmW
bA6/iYlqhoUqpN1hRZYLCd70lEaZ+f5LxgN7KXHGbGLQ7pv1azO8Z43UgdlPfT6k+hdAKxA7z8D1
WaEvAn1FhpQ6wlWb97v1hKPV5lCH+kxyfWjdOUPya9CHzyr42T2fNnnyLk+LVFXhjiF0dWhv6Zcn
M3fWZUh7uMFuvZgvDWyElUr5oJSohbQILmqgqYu/k6msZtB9M6Uo7nO0Dd69MWXCRY6AnbSENF3+
CkeJOnIGCvZOZ8e+tRbKMxqbyrd3j8JLBDoAvJSMouXK/3EzzHUqysi2okDEufYB0knv4yxQ7nw/
GYX/uaKy14gkDcR1HiTgCJsVjdxGLaMJBjnCFoN48OBVLY9xqY65j+LsOj0mLrKofm1FePXen6Bc
ps3QcudQqCE7gMqw2TqqHTvYpjlQbJ3MRSZ21qi5a/rUo8bvJK2f8Fhp/pQOKkE2/dad4bfHkJlb
kLGhCFIKgMC3yU9mdxqXsizrsC9r5dDr03zQ1SXe6VLfWF9uMFVeLG84Pvkr/viKJMcxViprHRaL
1vyFQnJVHaq+G0+zRRqDvrN2WLLU/uu9SwvqWWIHic24arZiFfOC0LSmVW0I1fzfrF2aL1pZzidV
doGj1ckeAAdNh76z3a/3B75eVDQkQRGypdD4oLd1Od1JxdAB9Yw2TA0P1x+Igy+ir/WdTbu9s+W0
aNJhbijLEOTMl6M0yrw6ldl0IU5ufZC4NOaGXpvOmV5Mh8U0sof3zsqgXeYRz4MAQcBnM6uhQL4M
ZHgVdirldasfQcxTjt2Z1fV5gIALF0qGn8xsC85Ao9p1E9UVYdz1Ue/rFkXcg7DtuT46hXYY1cd0
Xdo2aAd1z0nr7ZW7PIuSf04zkJQS6NRWVKdprGxAAKQNo2HV42f+728nLuKzKQXljxq4bETAOiGL
u22ld76de0vzmPXxbIfZ2vT5gcRY032gGPhSMEMSoMyD4HdSFnfNzp69DMWHVVahYx/+5picywGV
mxctbZb/1n4x/yH6H2sK+G6Gzm8czVnQGoXlHFRLoZCLAGzbnVpsRwuo5FoaPUSzGLBuiHv1e0+N
nOJ6U6KtBFazn31Eq+vpoKhuFPsz1sTOYYpKw35aosKLPqxTb1dnbtTFOnTWtBQ+l1TWPQ5Zb2mo
wFc6ys7wvttvM2rc3osXYb7jp4NOZ69v0/8MY3aSf2tj7dcfhmIm2SO4sUbQrMOLEsW0ZPzalEZb
hbOCKPyxjBvPfJrqWY2OhojnKFDNEQMBF6/p8ZlWhPF9jjzWrS6pUByRXjDoZCgFSrBKY1s/QbpW
XTh31fjT7Izmty7U1Dq2yFeXh7xbluUpKVyw3JlFmhtWQOneK6vIC4RfE+EpDj1AvLZvkV13XqxF
gmpz4S1hnmPJa3e99l2svRrgNVB/Ei0QCp+S955xzzbAoEYjLS8ZUx4MML2XZz13aq7vYWlDwtrM
Zc3a5Zfe2I3gafCWcd0j4lzfLURKiMRRuaUxT1x4OV7v0tm1I9GFAi0y+6GZFKt9NtbSzg+pEPbX
pMqHfqfSeWOOCAsgJsgjKO09N3OMwUrhZLdCjtd4ipBtbH3FIFvLjfW9GmssJ7MDcahxpUEE2jy6
elQvPOiQ4wuL90H2w8SjQErptW68BhcGLx/O9y/PGwuKyrIFXAdhSImcv1zQEnrrulJrDxMVICJI
USh3BytpK+MUxWbn8fTW1p4GwI0VfVOqYT0Rx4GQdjnoQiNVTzpnDDMXG3c/1dTopPY9Eko5JLud
jOh6hvbbY8R2kU7FW4EXq0pc0rh5Col7i8+kwRiSw3x4gAs3fRrybC9yuTGe1GqC+ImIK2u7iT+j
fEYETdfXcDR1EftpiZGPP6hw1v01KUeaRl0Z7eFVr1cUX0x4ffxDTAqr63JF/x9n57UbN9K16ysi
wBxO2Umigi05yPYJ4TTMsVhMV/8/1AY23OyGCH2YwXiOXE2yatUKb2CKqOD806vBYNnVYz6W+am0
o/hnS5TeKPyuLUVRhnYTYBxYV6vrXRd6Z2LOoAfoySc/KkWMCKozwA9aq5QbCcvlWs7Cnl1USpgW
gnU/f6y40XpJj8YIZmOQt6Q12l3cY+U0OEiNvfcgkK6Q/NDwITtC8eV8KbOZUBhJYhtZlDykbJDT
fdnq2fOsd/EBGbvu3euBJCWSLQIGi2bjqs6sphgdc1OxA2xNUl+JEdooMv1Y6/ozOBaxEcNetS3P
U4gld6Amokm3kNhWlYS0hlhTgKgEaY/23g5dgT7f5WGdK89hn4cjmKBQqPSrMxrjoxahEz2aZhWd
FBUXva/xqFbjkd6v8+vt17681tXv0lHWgb5As5px1Wrj0oLLNFmiOjB22BIUONQcdcWJNrrljGsu
16Etz1CM/iRMpLXAIwoLgruqi9m1MeimahEjvLGxQTA+ySYVjDbbzsa5o8QBvDtNIaCrvYBqNzHl
sJv65+AY+XzI6lo6e8QTDPWp61yMEuPSHT5Xc+7qXzI3y409e6vB/UXVRus42LnLmJcJhbJjfmTX
d7UsQygNY1I2P7pBqPVDbsRhdCRGZdU+0jv3I57AqXcIF6OkLzaT6HumwsQOHbVyFd8GxMnvma9U
WLUh0DfcZZ7Z5HckKFVQAeVinkzir+zwo3K/FM4w/qI4A0sz1Yzz95nuDqbPUDSxd2AzIsPHjAQX
j3Y0rD8iDxv3BuRsAXaqnAecIaIW+mnr5sq8j7HrzP/kJgYTf7Kon+VtHxtZuGcwbphBEQIGPM4y
JoarMi3mv1WNn9EHGIxAi2PkGoujAZai+SXyuEhOUi0K7pmQ4Iy2fYg5V0dDPuHKg5zT3+ZwvSNc
3vU6HSIfQbK8u6GoN+t9qhXmB6dKZfdhSDz7xXDKdjriNc4gP0OUQDlao4fwSgyWw0WqoA6ZQdpO
GO5bo4ifsMErvTvQO7jyNC0a2DgbRSP11+x8pQOV17ucVEccKD6d4tYJM2HiRDhUzSGUg6bed7ka
Wgf4zUDPYhQoYHY4TYFNpiMMB63IJu7CY+mp4hEbP+QHga4p2rGHrfUbjVNl2DVktOo9E3crgjrq
4d5VigmnHNVV5vmgxMzJ9oszyC9raLTmpOp583XCbscLCvqQ37w4Mxtq/1SPT0bh5drBxoKq/TKP
0I42Ds1rSbM6m8D3ly6rDU6CY3MeEiNtrHRtpuRJEwNFmUJPqp+JtriPW8gf/xldFJYPEc4fv/U4
7e+MhM/b4NJi76eIac/OsLLKPfZS9Z7NzIhSBsOkxTszN7WvjlRoR9cheii3bjlwWJCq6cKTJ7Tp
vZIP9IDAEpAyoopGw23dRHSmbo4sq6oCIykKwEpl+8HGhGqjQLwSYRimWgtNgJ4FWPHzt6WJsM/s
NqqDzgQFbM9tfAjrpj0Z5Sat6NpSPNBSxC+9kXWFnRdODFV3qgNrGkqsqZzx45xp2h9Psd2NDsmV
+Oy86l2RIC6tvVV8btKWfMP2mqD1BvMBTRLtKIbKuXnvLcB4AhE+dPEg43LRnr874liPGWDeBKYT
lvejWxWnhFz13ZnLsgqfh3x36aktr/Xfbo9iWmIy0iaox2T6EEWtAqwyB0OIVuz+/Q9k0FlaeljE
JWP12oqoUyw9jtugllpxcAtb7EkJt1Kxy4/DBJOSz4BgRq9z7dnrKSgFZdrYBPNYOdzazFr60Iw3
cofLhJZVXJdMzED0HNjM+WtTaECarUjoGjG4vEexeDpNGsTJqdX7u5ie7un9745zSs+fqQJ/rtYL
LVAVQOjaILXx3cqryDjUat9uPNW1d2ciVGxY6kJCXW/sbspLCWpg+UJJemhkAcqzdrYwQJcndTEc
QCOebadSDCy/4p8tx1UCdL1IW+5mae9VR3o3paf1OzlX4cYDXTaoWIqOKWGB5ikx6HwpozPIfpKB
zwRea1f08Yvbp6d50AxfndWRlKQ0sF/Tnt/+WteeEAlG+lMLhR8NufNlu9zOytDWW/piabpD5FTF
oRJvVtLarY14bSkGW5SrLLcQe8+XUuTc4yOAm6mlWDiiIeLMeGjvFOOwf/uZru34Ja4uFRUseGsV
KGwvVsxxKNoA7+sHBy0rwHiJRESzKIgY4VY5fDFmpFjk6kDjF976oiq8Cn9FlyqJUFlviLL0Xku6
/EPkOvJG8fAINqfS2+eSNFOhan4ZgOU/DnGF3yYOtd/CqCuOElzDLjIgwHlNJn0rjJSNAP3qWXye
CzCuQpxyydNBDK3BbKMY9VxJ8SYMi66aj56VkZN6meolO8rEErC62qbh0WpAs/tu08bKvm0t70ss
humnO2f24MeK01p+OpjVcKD9bY++E3kExkS3EMsqeRDbF9o8jP4IJb7zbXwjn5KOCnbvDKmVovrT
VfHGp172zPq5vKX9DwyQ5vHaq5n0MOxUwLRBg57Tzo0HeegKTBnfvaEWsBUqRsh7sqdWPYEkdhWn
sioRTKHe7Y0yTp4bpHgwbWir78icUkK/f0ECjsuaOEbQ2Dk/KoB5Z0uMrggiHByAF2M8mdaj+aTj
5v1XS8NwI1e8OJraq8EQtGNiKVF7FbMbqkogSVMfWC7Ed9/Qa0L33GJHubN7x/j09tO9inqefTVW
Wfp/aPO9MrBWB7SqRGg3OOWiwK216mPD+HmAS9AUHvgus6w1Px4m3d0l8MmdQ2c3VvEL68cKjfZw
srVbLtXRuZs6N9UOTZxm9re+QsTNn6qmQMtY2C2uSI3mhPO+6sLeC+Y4xJiOUsBOdFAUIPmbu17k
I1zdDt3sB61VBuqZaNAwTZSx9E51UWjylry4i/diijw66xMwYfXjONah+B0rlIx/SkwlvS+lUVEM
mSo6xPd6bGfyaWg754+lReUPWvLL/AuYPGpzSZ7J7yn3Jn72jZF5fo7VbnhI7dx5HEGo5J+MxEx/
QQFwP5sLKeijN82WdS/nLh/v65G243ujP1wbsCsMXIFTc46W4/XP/TbCXwH302tBA1bg4Hld7+cJ
WD70+Lc4YJdbjKXQ/EUw5VVnc7WlIU25GAzbWlCkefq5KRWxp4UHy0Aaab6R9V5cAEsrnQwRtSf4
i1Q/548VjRPm1GWnBcpoWv95QxdD8exc8xMah/Gp1Gpza0evwxDxZwGkI323aPOuxTcUs1NA181G
kBA+msM4zSI5zLNIP4q40N4rYE+0IxWBRkhRx6R+3XsqE7ZGUwkryJJI3aMW6vqt2se+oY6/3j6p
YOsun4wXiX+Nyw2HCvAq9Lnx6HkIQs8BGaQS/9S70eufbHUa5gNNMTgZ4dQb8U5oXSM+tdBtXmYE
PvugSOAH7QY2OPwHuloYlcrEuxel2dMtKF1Rt486SC3P9YVS9vNHDT7L7EdIgpRPmFsm1a4cG/u+
oX+fgcZHe3A/a0Nq+4qjTRA25wyqRDZ0GARFCbIJfm1G9QgtJY/SI8CXKdsLXkp5JMRM+vM8VbGz
d7XJdZ+k2dSoN2SdZcBXKFxg+n2OMWzHCRP3/F+ZH0fFHscnYn4473ppwQ1Sm1aE32PDjX+gTMj4
KopnKz2GXj+oJx0BdftHoSaeARjEq5RnfA9d66Bg9hodLWsGuooVZebtGib2eAfP+MnfV7lr/yx6
WYS7YRi9zE/nEVqCRaH9n9ox1iNOlJ19wiWoHPZeYiXarWZEfQeUYErJIQooANo+dYo8xTmtW8Cq
Sa0r4V9IDprpJ5U12ntRonF1LIw0SbC/nuLPGKNjpgy/zfuvGWZlfsirOn+sURV9JovBD7iYpzw+
5FJxfvR0/6D/hciV+IPVU53IbplQJXHi/s5mdaJ3ItM58edJrfWjYOtj3Rsq8W90scLCb8Ae4WZd
JYn2PVKGvjrocS7tU9rK2d15XaLGu8rNc8jY2I7Ath5t9YX0o/M+5Dqinw/DJLPq6OapTG9d9IHy
oxqj845lPIXi4Ou9JuwPVqzH3cFUSg/P5oSSCqbnlEILefs4rBEyy8FjwMc/AMqYl617BBDMayiI
NkVH7c1cJG6HwbARuyoYgLy0GfRQ+0y4VnR6choNXBh2fTO1W9jD1/rz/AJlWE4jEOU0miPc2ucB
DuYbUyUolYFmScN9wlQ99m6ymVxiZ0pDrU8K+A/tzq37pCL5bLHgpINi9QhsR1F66NJy7D/gvO4W
p9wqw+LUKCqmyoskTbtnCGfFfq/XNZJaXql8L8J6Mmh69pl3rDF97Xe52xUviez7Fy5nXM8cKQpz
35deNu7UXlH1p6aqG/2pKzLjpx2hbnxUpri0dlVeD90Np9ZIHsya6wcj+0lMqt+VpQR1XWlNupHb
XH40hqqqzgACQgp/ri4et+hRKWpzvIqrzMn8ySoz55PH0DG8HSFXzNjqMPHeJ4WqZJimtwjK+FIW
Vvft7c1zkapyvcL6BugA3g5ixyrHquHpRYnZecGIY8Guo8/FRNfcknNZ/pbznUF2/8q1Rk8PKs7q
6hs9XOkqoXhBn/X6dAQ+ilPkrGJx6woruzfM0igOUR8KZyNlvXzNlJAkrKR1C897TQ0rGf6Pbalm
d23T90zlk2OnOQJybXfLojPm6qLcV2pysuru5e03+zrCPX/oZW16ZmTo7gIeOz8OXjy6EnBhdqfK
sKfjq/fNb8VVs2c7jZB4iBJVfEkrJXkBT1D3N6Mbx/VOUdCawLqosu4npqbfoRd4JXDhctD3LnBe
cUBocxweYql2yfHtX3y5FxhiLBo4CzQK0O1qTwJ+zjEojvM7VHIlBuvNeMroz2+Eq8u9QL3iMWpH
XhaQ2xr+Ss/CnCOlKe5moYRj4MFj/KLRc0qOdqJiNl0dvHGcPr79aJe5Fz1nSnwAL1DvGTOefwu7
7tR60MvsDq8A51CNtv7NMUqFONikX027rt6rhYmVD3N3A0LgQks0LpBumWUkA/TkOw2pmto3idA4
tCpbfLorn+xVP2QRTV9oYatUmUI4Lid3yO5qC5G1SYLnq6JxC6xw+cnoctNBoI+AOgPJ6/nb8/LJ
jWYwCks3frrR6mj60Aun/jgJKZ6yPOl/WWo3fnnvJ+MFMgym7wRYEFH280UZBJhSD6Pizs2z9pTU
kfbionv121MabV/1tbaRnl++SkTqEKTWFkwwfIOlVPin6ujInoRkmH4H4qv2k5nmJ2lmsXv7qZa/
5TwonK+ybNR/Vsk0k9kQIMQ7NTHjDzYYd6TR8UUXYL4+vL3UBSUV+CGmr/wH4Th6rOsOUDykXTbb
U343FKL9z06lx5Uad7XFfG2W2U2LXXx4tGsmVIc5NePmYNsiUT7RWMrcXVjqbKQy8Ub8mvICKHoR
Of0Xy67rH0nn5X8J6QbyERPjQEOYoj2UqmwmQGxIBjzSPxuA0vSa0u6mvJGR3wmzyHdFGUYO4DZm
S/tKU4RxwGO7+qnUchZPsh/S6HeEg3roh0ouv2CENqaPNO03XfIuvgONRWuR8KOPju70hdaINphA
yOI4aElJ9laM7oWQrX6oazt97yd/XerV4RA2CzOv80/O7LfAby2KA2EnDiqrJvlnGP8syJ9Pb3/x
i7JoWYnLHNQUozC6w+crZYmVml4FYULgcOSD5Y1fbCeybsxU1/ZjM0nIIMNw505euxFfLw7P68q0
8REZIYuwV89YoFnvDjWvc7Q694YTpp46cL4bt/m1VRgYIGKFM8UyPjx/PizzoJzOhXLrRk33WLtj
/xBWqfPea5BnobmOAPByG/Lv+Soz+EcF9LFyi9508thUY32Xd9YWKuvKs1hMCIgzyy0I4O18FShU
pMeZROkH2wDnlFRN/VEHz2PfvL0nLmI3wFw48YyoNEZqcJzO10E7Y0CRI40CxVb7H0jvu99xNujw
NJDj5HwaqkL0p9nKwq17/soJA2XDmjAu+WONL6UiXUg9oQIBr11gZklcYzNftLQEWs9LNoLdtdep
05Qkt+QwU6yuHjOjjh1BmQaic7z+yKhMr/ZWZRNy3n6f1xaiuYFcGwpFKhHkfKE6zOIiD0MW8jDT
RvhE3DBqTr+8fxWax68claWdsnoc6J4oBhdDFEhH+es1enrI9HCLiXQlXDCz/P+LuKvjRHyHgQc6
l3BhT98LT9Bos0LZ30B7jn82SWfsGs3OCJEmlfz7H3ABWZFQQJ68mDarTCZ66VZAhmvhHR1uRL/B
HXyjyrq2+QkY0ClQMYIVswqIEdIefRO3caA5kzhWfSX3Tf1sNY/o1pvHnER447GubHobBcKFcorR
C4yV893BeAnDS0tNAj00zZ+e0eK7Oo72rB8YcExbhhBXPiD5LG3rBadOP37Zq/8kE+0YQczy3CSY
Ejpfw4z0Bz6Y9b7PPeY3aqrdhLRtv6ZpnEYbD3rlGBC00InF6wX0/wU3r1QaoWVodUFyGG5QcaB0
sapo41RfeZ3YOZFwMvOGvbAe4TfIMHZpAvEMYqV2Uq3xtwFw7FC3ifv+5wGqh0QshBhaKWugRRNr
cpCTkwajJ5vHrC7VH+CR0o1g/PqDz9I/fJwX2t8y/Aa0tb4nx45YOVVpCpvJUfCDgG82xAdhLZON
0XVQSiKGM/iaI0Oxol3fKdNI5gTsndnnqIx4nDeD2EvdpvU2xwOym0bq0ljS0RVT961Ze9pdVcdd
tw9lxwRIBffztXK98j9ZND2UGy8xv8yAo8yHtFUS05+xIZ7bXdSnlv0JLjtZYJH1ln60PavtbuzC
yJuPZTYbL3GkAut/Owxc1GVcsHAQgEAzYMAyYJUOA+vnJo4GLFbxI0UrR0x7gc+gPynqYyKLLX7h
5X4i9cB8ieSBfgTc8PMDU8dMTFJkVQJRwhVQU3RpMDXMfTj7W7iQywPCUqitMVXEgYma83wpiIxh
09awrHq0Wo+tlUenuir/vP36LuMbwwsPRQdwjuzdtQBra1Z2mCuooE6FmxxMbxDfB93N76ui0vbo
wA6PWdxvKT++mjmdb2L2L+29BRnARbgmGXdmNjX0NeA6iCy3bT8blEg86gs85VZJSpHGfmYOnveo
jXpcfEQhqzaBGloCBYVSVcP4M06lvfpVSfVs/l5WvfLQZnOp+yO7N9nR7m4/m2Y/3Vcj3ELIUi6K
XZEoS+EPdaijbGSWsP3USmTfsgqZW1+gSNyf4kgptkrfyxALrX+REaA7BpJo3Tio24Ek0W7bwOqd
2vJjt+ruJj1Wn2TUTV/Vvpanrkvn4a6IJ2FshItLgC2ZKEcDwzl6Fhqx43wTaXo25UbaM+I1EWPb
D44pGBcZs2I/16knsy8yyWtx32SNWz3z6qfoVpNZ+RdAd2y82I2Y9J2a0IJ9fnvfXW7uxekLijn5
D93LdXrikbF6nSuKQBr0a/RJzB80dB3+e3uVy9MKq8wDOc3AmcnZ2rokcfoE/BZcTmcCwu/XQEaT
3RhR1N5AP523vCouY9GCzUBrGo7uwtxbvWz0XnRjDjlMWAfX5cF0FcY9FvDZejfH9vhiZYb1++0n
vLokn9VmcxGV1pg7t87b0UMDOmhx9dp1g2ofGuH2x6qs3UOTZlvmR1fXWySKwA5xqa5JgjZWCQVy
YASlcQjrYzrE4Vc9K4snBr9cMUnLGGXjYr2yJL0bvNth1nOA1klm1aoadU5SByCkxY0St+1ON9r4
Bjv1dp8hurORn1/ZNDDU0dQhbwD9utZKQcisFo0b14E5Ze1R0/LpYcha504gZLd1PJdK8DwQLmRW
gjtHgeRy7VvMZM4cVVuCMNQjECaptCYHVoFrf5kQT5VBKmr3Y2cO1Udg+cw8soJtu7O6ziyOiWGg
sWg5opswvhNDeXh7a11eDbwDJkMgjmgHQPM7Dx2FEFlGq7UM3KaQyPIaB1GkzV8aXMVubGnG7OUg
6o18+9rL/3fRJW78k5CiDCvmLoQFp+JtdRR54e21MkJ5U9Wq/+E7k3y6r0qqtAiXn/LPUhPC+gZc
GajuZqkdS+6LQFcLucc+fUv35LUlvf7O5PQ0c+mrQHdYPxbDLtAtWhmEqKsnvqMqyEZGRjg8cn55
uS2WO5WvSy/8b+ord7zX5yn6Tv/SbP0wz9P3aiF7iyIGkz4SmGVks05WlXjwGi2E5l+jFekrHV20
uUve64fMKqCEFkE7mOJgNVcZTKcYQ4xceBnMIsNo1DIFYE2nOb29T69sGVIIdXm9JDBEwfPvaA/m
rAxKA446EsoNOtczga+cAxkSd99e6sqttXQkSCnJWVTSzvOlmArPfWza0L8Z6wNTqLHkrnPrnVIB
y2uDzUtfB527BcF4vgrkKCFQsUCwYGgQ4Vdq41HOmdi//Syw6Ph7VpuS5jgjLZArjLvX/fHC650Q
SPAQYE6Vz98TIO7zDwO6g7g3iqjMq92scH1/y0WmFEx8k7oRB7ef9X5XTliCflJnDQM1TG3G/mAn
caswacVo8rYdlEn/r8hq4ysggCo90W3DYV5PM1XbGdJqot2cxsZn1cypWgRIEveBYj5FzdUeG809
tFYDmKjDU8G+ictRa+9ai9rep2FSChS5SFc+2Eo7V4lvpVriRL5ogHumvihTJT5Njh5p+3xCW3Vf
ub1ZQWQp89l3eqvNwQGKrut/qFU/OTfS6ooySJRcTXY6itn1ybSGnhAb9p2EjBc3xW7qIzAQYQ5k
te51LX7uy8KpDh2JpOcbmrCiR427Se7KNJ3y5ygColX6/ZjoiZ+q+tgf0Za1e7xDQrO8KZvcsX+X
tT5JWGPuVN+ioFmazwViY6ClGfQ6v1NLjezASSu1OMDDSMI/PG1r7QzhhjZ4kdBQ6cCXPULbifSQ
DJuRyj3WfK0Hc4pE9M1t7Pp7OMyCpnTWIELa0jZvTtimDj8mWrv13vKkbfrj0OJP7iSm0tzEpiKT
J2dCyRVJR/wgW9/Aki8/IQepv0T9CMvat5M6neQe4dxO/wONmKiFLhuSrKLPnc9Szp6F5m4LhqVs
0UfJkhI/OreQDl4YsS1wYMf+LS8e5o6a/RSqYaH7WjWPzdEI1UbZZzJMnK/jwN3uD7Yh5iewn43D
m0LAaQeac9K+NwZdXL83reTHbCSlDjmoN+sDEjyu8zLppXzO1Rx9mS5rxfzgqbHITx3aH+MB91Vu
St+RLdxpf2y6tLtNo0rpbkat7pF2djwiFXRPNp1fAycofINcbjhidaf/GQx7jr6+fQqvRJRFjIC2
6jKiupjim2zbosyUmoshRaFfzD1Kz1HVeBtJ1JUgyTpgSRe0N339VUzxUNItsadsgnzMYEQj341E
8iQhC/n0SOotZOmVx2JqSYUMqw9QybrogXAy6PggNgFUtWavxk34RYeRs8GhvfDdJVLSlaOtQ4KI
w94aLW/WoT3GNrKVwDW88Al8TPcdeLn2nANs635GTOTmD2SyxXwz1SWOj1XqNWzZvpSudVsbqZU9
TJObNjuvZqActNyG3U7pHP0FGT9dPHbTMKW7qMUrd28nZtFQDIXh3yTqc9TJG8VIP1vdrMYf2PFG
95DOsy1v2wTApj9aPURUVenQREUowE32FRyF4vbt/bO0cVcxfLGCXnYQ8g8XopNap3mtbU6Az81a
X5TCkYBKI5eRoAUQXclUxGALG/yRGhvQ2CzF/vP2D3j9lOtfQP8AVgRVD9jX1c6yIEZMi+tAgKyD
be3H2as/hEJJCz9vQ1yXZZx56m7Sa+vetZV0vpPlXLd7o590za+yguGg4yqtQfEdlenOVrpQHgoz
FfYOlbomPsmwTX7IZpw/FMDNt9SBrlyCtoHuLrc6wogAas4v21zFGWvoyfZHMEd+U/X7CkmxXSTa
e7JdayNXuZJTM6xh20JY0Vh3latkqPNqiC2jTOXMrW+xq/c1GvYzoxtznu84SBtjtaXkXH8dMjyw
z0C8aFotj/9Pkkt1EFeJzIgv2aQ+6IYs4SqKDpn7vLnBbUwNpmx2QcZ19sbOvBICsPVBcgWDBMbH
67GR0tsRYnV5zaPSb8xRU9w3YbfFl7ka1yDLMGpjFHuJGCuNESXxsA6Mqux3isAjci5bZe+q6bgR
Qq89EF4XNOYxK6Ixv3qVQpoR/X+WitxwaHwjDbVTmZn9xhe7siGpBREuQWnIoCG3GtyMUHFRbLPq
QMbhAwSN8ps03b8Gmma35phF+7eP7+VDQY6heaDzjSix1y0LN61TFPgcQT3f5rc5WNWHURfTRt58
+UzLlIH2OCgmBmxr5koTmQDzUF0JyjELfy0y5UBo7Lx+1EIzVHdG6Mkfbz/XZVxcThfHDO4jra91
X7PXUAkfslEGal8040GajRxuyrYvzEOf5VHkgxdwmpvKcQiRlnANucsUGYaf3/4Zl+edNj3PTFkC
LMpaO/S2qj6pkdp2QV+muInmqvkIuljf0Yt7VadLvsehPW2cvGtvexFY45qncYzew/mZjzy9DyOp
dZBHhnQKmlSV4NS8VIl8/FqH6AYEab1lfPyaQZxHmoUtv1Dm8bwCMb5qFzTAmGQGiSbgJo2VZy+R
rfIFQQopP0Ik6qPPlTfHExC0kh4VjGTc7WdNKmoHvQVM5i7XTDnTZSjqHwCfvfRborcAllvcXaOP
g+xs90Q5af5Qwy5KYO3QFP6SmL3i7a2hzsdHJZySdqM/c+V0gL5DDptzRjqzliEJG8Wbe3wrAtfC
2sIe8vljSfdi4wxexuil1QS6HnAUO+W1W/5PjO6gaOMYJGXQUHrtSzKGZheS+PS+KozkxSrG/Bgh
9HQnYyd7/xiVxSkCcXuju4YUw/lm6e2hk6MiZDADhD+VNH1820FD6u1zcOVFMj0FEgF8hZpzfQ3N
icKoKGYVO1fMwBi14kWtpbmRD15eBksrfVG2ReVrYVefP4s7elFVxhYvskynr4bdjw9Uh/qNUeEP
8T88kM3xeoXLULCfLxUTKwZdmDLo4ZsiawDhrDFy/fg/rEILcml9wqNdtyIFinZxYcR9QBra76Pa
GFCvrbY6AVc/DlhKcLxgv+nXnD+LzubT07juA+S3vWOqTeKE18D8/e1nufZxliGdy80GwOgC9tBq
bRp3bh/MRSueul5PuLOdCvSYpWw0UC6Xot0Eo415IPg/WJnnDxTKyhFzOhD8pVbeFqab/Q6FDmWC
8d3GbX11KdDBeE0tk8a18i/s0qj3BLgoyoI/DiNgP7YaegO9suUQevmV4HzSSnvdcUBsV18J4NTU
VWayCAahzDEpVe57aJQc3v5Kl3fH/0N+ASgnIb4QJYj0MUzxUBkCKXU57wsGKyd4FpX6lER8Wuqk
xkz3b695eUmSUcOoXia4C9R5dV+Bt4d0kLOmK4T9cbL7yZdlsxin6FlgG3ZyVNxq62hdeVBQUygG
oSJORreeo+PigZoHDP9ANTrgjDGivTmuHk+xazf3YaVv+Rte2SiUw+jSLqKZSBGvHtJ2JggdvTsE
ioTBIm28lbywio5p23vvvrWovKmMKfhp3xMRz7d/huoIRKtiDISrVzdwGMZbGKRb2J9rLxCqhs3U
Ha0gdd2ltMwe/kMWj0FTdXaFX0iGe04l9WQKEt2RX4o519+PsVi4b3QyoduRTK6n72XPuNdOGwSc
MxC2IWxKRGuy3Mw2rqtrHwvwDccanScebvWxRrNK0a/vxiA0qjbIIls/lQZa9igGNRub/8prJGui
TWIuolUMnM4/lj0x8AhrTw1ErVk38dRn+1i49S4hOB57o5Qb6115NPpAhEbw5SC+1wM8aVWq3SL0
Gaj4LPw34YKFhGBolXcUANbGfXzt2ZDIssyFV0Rrfvkt/yQ2ohJRw67QgrGplINb4t1dmHnxoZpR
0G/CTZHky0DCAIAOF4gwWH36GuyTx3nXKAVjMz1zrUeVnudeI9/4VmZFdRsCOn3OJ/SD3o5el3F5
GYbirkCtay7y7OcPWY1g37CDGgKSbvWgpariR3hYHN+9CgX8AnsljyZXXIEwob+kc1ZgVGs2czvd
MB1CegLBkKZ/d5ULGgQFMNYAEEIz9vxxOhtnjaLlWLeGhAOm2eHHWVHa96rSgJLirTH4Z7CoMmw9
XwVfLjMtMEoLapechgre3IcINftVZb5XmJ07BQg7bUJwxRAY1zkUPSkthmc8Bh3wdR9WZInvjJbv
HDuu/4d3B8bDJfwuSt3raW5e0YEeO3UMZtjlvgyVDC0IZ+u6vDzBSw+XRUjcSajXCMFSqNosJlTs
2e4K/paD5itJP55sHCQOb++6a0vB1ofOTu5Bg3q16wbXyk2nbuagdlymvmQesfQhbwzZqQf/+Ofd
q5lANdACXuQsoYqcbwpPxz6M16XSq/KQGpvsYi+GwT1i1/heOXU2BbAqFOIJF+BD1gRxUWeNGLJB
Ddo28vY6tpE71K2q978+gMucIe5JKqs1+KZDLHqsseUB4ljWO+bsaOMW4XwyMmVL3vEiCjHLpT5Y
OjlUC/qaqa0bkELwLnMClzb1r3FMun09JNnz21/ochVYIIRWUMVc+Fz7518oGswsrlsUMttRtCf6
/vOD29WwD99e5mLbGTjSEUqhMy/g73VSPcjczQclo5Ww4FmKxMMb1GgwybGmrY1wcUVxlBwqbwbh
/B8oqfMnkkYxtr3l9YFMRfjZ7jO57/JZO01q3h2FqLbA9JePxtFFXpThO7gnNGPO14Pbj/xErg0B
A2blxpj01B9kHR9HTWycpmtPRj1CWbLoanOuzleaGmiAmaUOQYoZ9YGRFmPCZKyOtVbVL2ZcbVXE
r52CswbQEpVIlhbpecbx60dzpDpHDs3eIOziaBfDBr9zCoTqZBVW9y5Yr++ZnKw7NO08WNW6d2IS
OpxmIHNBquMhOBmleW+o09YpvMgKeMs4ZaBoqfGtLWfVmIoTR1bSUMYgd6rJn01j3o9VVz3GdTHs
WhTXPjlZt8XOvaRO0QnjBjXAD+EKwmzm/PWPtdU0kMH0QNKb957DVE7F59yAmvupqqBAfY/c2cyP
IKtN/YG+xYTCS9e44m6I0X8+iLCzQix4WpJqrzW1Dx5idOYOvJU5M80u8JQd9DoKf3e0W12fLmeu
/LWVyMozLEVHFSp9kRbtLh5E4t10SeY2B4lHcHkvMWbxXqawqtM9OXAlfMq9XPlVI10d+0nDaduj
8BNHPo4Tk9HvG7pT4a6iSdq+tyXA2wGvAT5vOQkXFCp67EVPOmMELhKgKuABnXoowTp4NMpUbASV
y23AYiDBIWxRrVO2nH+QMHeEkc3OonXt2T+Nzm2i5+b/SDuPJrmNYFv/IkTAmy3ajMEMjUSrDULU
FeGBgje//n3Fu7hsANGI0VNwxxCzq1CVlebkOc1olmc9sozyoTGtMH+mazkfDeps6nsskzwJJAcR
COWvVYhfW6UXpTNyGmnjmr7hZe0jSrlA2fq+eW17ODBPVi3aS5XZ4R/3PenWYbNQcLak1sx0sfTb
RUMEXEyuKYznCsqQE1Ozw1NhV/PB4OPW1WAFtijUUMDZY+3Wii6WKdfDxHyOI31Ofa+ys+YTFU/h
YY05dahrinE6CCF3vicaSIB+EfegWLEuKVoKfKTziFFSwbk/LTacXzQbldI8CX1SulMOmU0Eag//
83R/V7frxXsjdk5p6ZeWx+qDCsAsizWa5jN4Lds4N1VazXQ40RW4xGVchL7ZRHVzvm90+3IACZIT
hxSJpfrP6lN6bg8wgzFwcE2e+9RGJmaY6X9KC/eImXJ7YGVXnXyGTNsEpb96pAxrSpqabgYMm6ge
G3r4vs7F53GBw98c4s+tgpJzNZgHp2h7VimzS/YHAkDSuLWauqTwGFMD3MtsA/VI0Tg6D33SvhVg
SEEEvIDkxJQkQet5fjTNVKbWoJgYHbc9TcKIHjozsnwBVenBF9vO75NFEcYgC/UrqF3D3FtTB/0m
Gve5UKOi/tnN5AenDMgVkBV63c4D4OcwvBZRkTjnsIkMDY5z2hFwsliF9TClUS9ebSPU0SLvqbI8
lkZIpIoXb6scahWBBFhnNWV2NHogz9LtUy4rO/hLKkjAmNfdsyn14ryoS+8ZnFc7PWfqaDFbwXRo
ds5HW0uC0hVac0IxFy0bV0F46tL2ZfT5/onfHgg8JsSoMBDJec31pxohOHIY6QqfU7Xqv0SZgMOP
iZRP961sIfISmQgIkh4yR57H+tZ7ae4YSoh2+AytLJcK6BiS25aVo0xUDJRDH9GPgBA3syT8YyzR
rfzg9gbsPTMIr+FJ6ZvhSW8y5agytLN8l3IvckwW4DxmJW5/V1Wg+7FA7/BczBGIBHJmT/hjXYxv
BuvIGQxJbQASWZbLV9e9m6skEsjqBlDCZidtavsHpYbo5f4+b5wmd4C5JYm0oDRDheF2OdGYV0iV
CAoLtILfe3XcPgoGmN9pTtEFqN13R6IMGy+GQbhJQFbRCSKfWC2LOFdZSoVypDn23mvcoenzAGuV
qPw56WC7rpwy+2k2ywwPEIfrwM9svh4tdSDrvPh8PznRd7tcGIWzUKnAVyD2Tvhd0pWFo8XLyoOw
ZmdbeYmIayUVDES1q7e3KouM7mpOPa+LF+Wa62bY+no6VK/wzcXG1TLi6eh92MKZoSiFqIsW+69u
3roOC18okt0zvP7TmE7DqSnTOruUQ+x9dLXJ0XzX7aOfOZp7wPTA3J2BRQrXR4I6/RrTjw/Pbz1a
uCoclnTtjEGsqXBAMHSqWyVFkPRTNZyEqjWFb9ZO8sHRppmRocEIj+R9tvsuZ5I5WbSzYBEzV993
CdXWWuqoDMSoLR9Rem+SU292hNN13lvvtTwpP95f5fZEEWX9SiookIDJX10g9K6MzOlKrqmp9d9h
GlSfMq1EFeC+GXktbny/SX6PsA/JC5EccevtwfUST+uGxC5J1EaPkdDBftByhCkqVRjX+6a2K6KI
RbNWQvckQexqRWWaGdqMKFIAeC+snmb4iqaHscuKg/OxsyRCCzoGcoSXfshqSSmSo0kR6cpzGM2K
b1giuVRa3p9nyI9Pb10SKESq3VJ9EMKGdWEJXKGiLbQ6Kae35o/Zmb0HF2LLIx6DzQPNdQevIyV2
HEab1rm2oG4fi3IeA01ZGFlwSGeM1zrWR8i7rKj6vpRJnL4udVEMD/3YhAAURdkcYT4230+O7tFv
R1RW4tnWcPjUApa+iKINckZstVNRdBqpKCwzR4XVzQfkfZImuOE2xtahoQPKA/aWuQ3UTIznfkrn
P2FaqYN40ZWv9z/g5l6Tv0iIP7yAFE2oQ90efxMxO73PjSEwCzv62uTeEPlOpzMa21v9+I0hP9j5
75vc2UaEPcCuyRYJ1M+rawDUo+rKGtbqRof3hGE7iOVUMR1MQu9YodWp8RzJqgQf4XZhoQvI2m5M
qTtgVeJRzZfij4Qs5qgfsrOBkmtexizU3TerqQGqaepijIFptN4rIgKd+RA3Ofwtaed2M2nZ0cj8
5qGXfMjk9GTY7D4SubcrG0UhlKaXFmuv/zfX2vJxGLQJCriIFMLQ4u9lazvI68yIZt7/dDsHE+gM
nX+VtpPHn1vTtVMxtcjsfGCBFXo00ef90gDofLCaOvpPpvD8+GT82Dr/Uxens+d4GIM+tJmVF2oF
49kCFR/MzIv9z/117R0WdpJg0CRYg/7zdl1RgsyoLJEHWWUbf+tlZwa9mh8lSHu7J2eO6ctgCojq
rRW3nOzIGxRGXws9ZT4g1kvtFJqjI14qhaDm2/1F7ZmjGsL4juQT2bQ+c30S8WSGYxDBn3SeHOTr
RTh+GxdkqO9b2rsDtCGpOQLakVRQtwuLjJyULs2mQF2m5QfVSfH3EEmaA3oMcFaiH1JqB8dj16Rp
SoYW0E+cyFuTYKyHsbSQDYgolzzmhtrYfuml1l+dmIscYHMEX/j9Ve7u568Jbjl3vxHDzLVETW0n
nQK7HIofNpLs19Y0yVHGqD16AbYPHvBR2kLgGWUJZM2+jxWnJqSagk7v01Oq4KN9pSnjx77zqo9T
6Qzv8q5sTm5qVA+VEN31/lr3fIwUYmIOFc/Gm3e7vZq1FNB8j2zvWA9AjOGWRAI0e2rmH5CM6bHf
ulABSJmH5WCXNflP3wRkwOolHhiQPx3mjRaRgNzXgYZwDKa6nrpnBtrj+lQZThSdyiEKf0YoIya+
GTXlh6hth4/QMPpwUMF7eX8Ldj43M2/8BiIbYGJrwo65lvNE4AV5hFNxrdHaORtK8s8A4cvjfUs7
my3DTxDyUIPgHlYPYhLrSO84yRSAfpshBDCN73HdVteimbR3CDP2z5Gl6BdivTcTGLLX5Gr0pYkC
GKdY3aLKS1UjVYuJTEIgt2p06bXPwuYAF7G3k1ANqQ5eiOLKuiPBnHghePSnoBaduJRaVb7vnH68
ENMdsRrtnB5Z/4XmnZPD87jOjZQU8LVSRlPgNjD//qHnLbR05K7p61RkKP+0Iap6cL3Oi3YxJvDZ
J8UouvKaR4p3xO+6/a6S/B0tQfJhbZunCSAM0ApEnGS1+VF6/ZfetZ/acfoKI3vq1yqcbWb/+f5Z
2r5ktzbl3/+GQWFesPC8VhkCZeCCiixvH2unTg5O7PaLMgyvMk1MuYr5KlV659+suG2UMOkoH2en
cL6IujX+MrO0TvzQDad/769o1xZtEzmeDinReugJ9SvimqHGFhwZJ9Ucp4uid8ppjL23e3g54++g
bsFkDK/0yushBJ6Xkc6ycsikHuckzR9ttSivk+senY2d7yR7BypXAjQUWfXtDhLXz1MRwy2nJXF2
bbumeM4RWTmoysj7e+tLJRMQKANyTmZ414Bud4ZiI4f9NOictL7mZeV78Xuhqpk/VXF1MksqnPe/
1v66eLu4hFIuXr9dl63Una52bGE38jIldH1fqqFOD5ohu2dCEk/yrbhfa9/MQQDD4EAi0vSJdRmU
aPKLUbin0iiPCk57C5KtgV8s9CD9V2ciClUE5qgNBF3f9JS0JihXo9y+3N+2bThD9YF2MoJVbBuZ
xO22FaRnoqy0MagZyw8VC+Hbsc5OLbO4ftGTIf0Hc6gvAWwA80eWeWtOK0ejtwvetmRM3VepC/2h
nXTn56BqyiPlpSM6471NdMFNIsvFYScquLWH5l+SQpI0BWGd0S8SxSIpzl1Ijd+8Lv59+mPAQ3D+
67DJmBvPEEKZA4MCr/PitiCMz7kLAxTWxiV5juHgqp7uG91ZnMzIANeCPZAl5dvFRX1BcSUb1KDN
pumyhPW3xHCsg4Bs58TzVksImYR6I5Z0a6QO21nvnUYNTKEx82jH9ked9OvJrF00K+8vaBt8As90
ZR8HvyRxKbe2lgR56yxqhiDJ4Gmf7BQLUPkvF9BqthxtS0b6MGN/ShMl+T431hEob2+xv/+A1W1A
E0qDVrkfgrYezKuDwqJvDMr0QdGq6T98vN9NrT5eNRSRDR4C0Utmo86jFxu+kTEjdX9HdyIBdpRc
hSCLp2U9LLTMrjOiXzAEmetOJ8GJ8ceIqSzou/JTGWt/Q4vv+W1nH5yavaP5u93VRlpht4TNOA6B
ZqXDU2fU2SsjqeVBNLDzypCkyKo855Ne5moPDYVX34wp6JgMCJ8JcuNzaGvhBwa7o38VFW7avqmP
tN32tpT389cJpVi2LqbGi4GyNXLogVd0+bc578vAROblQxra8ZVHvj0ldht9WOhKvHXc4n/xRTgQ
qsUyJrm9HqrLVGSTs1yFavFTFA3f3EE0jwkgqIMUZCtJJU1JaCXv6S+U5a2pEdGy0kyot6Tg2x/0
BBFRX2ty9dkoPBd29gXJ+9IARJObLYyopXc13dh7SCPKC8bUdheNKYYLE1YqYXfnXMOlOWo7/Yqo
VzGGRTVKBaFJjIEi2O1vFHMa2xVirDS1OuG7WlG8CpNSg5vVZ68zIkbgUGKvlkhc84qEHRC7/gwY
CPYypVMuUDmIT/dv2577sKjJUVtUJXBBHp3folOtRey56dUhSIWFdK6bxp/1RZufl+aQnXr36NMX
wRagHsZlb03NBcJO9J3GwFkoYV6TqSgqP0UetvFdqzNeVRvhvlM6xfVBBLR3s3niyN3k3MqmvQgn
RGo6c0Z2OtptfUG7K0YcAq0u8+C07xqi0CILxMDK1kUr2AZQmXYLSJDdZjilTBD4DZWyAze8E/+Q
72u/BtkkTH91iDrA5MnsmWNQJSjZ+ZO5ENG1HYQn+E3gsHajtv3B7do7JhKnxGdjFzcTnFZjjJ4r
i37zqHmfB3WYuWbJ/KIRGB344d3lwXpFRkrbDm7O22MCsYZW9jkiuKVXqu+MdISUodBt2CaHmDH1
KT5qAe1+NRp2zG7LKHktFCcGW9HyKpXFC7grH4Z5yTN/QIJFP/D9eysD2Gngh3nWyPJvV1Ykeaip
Y0eOK9Re961MIxbvjXn6JlLDFFeUycVBOWHXJHEJgT+5GiCGW5P5AspYSUidvFiLH5qxLz8lteoG
9GONP1r6QQc3YNcegTJIT4CeRJW39pqhgTNxkoyFDXLPdTpfBQCXJzSB7JPpjn/ed1771kCqgd/E
r6wLm/BGoOXJeFaAULL3kRnL5XPdKu2lNGzmINpFPbC3d1JolMgkijFmyl23q4uWUrMT1+MDAknQ
fDGW1Cjm9Ehaa98MsFwqe66c67g1U/YlfNMJHbym7bI/Mq2d3reEdP/lUzkgA2h90jlYp1FzbA+L
GGmNaEoX/aXEdnoBKZF8z8ex+jZm2VHzeHdV3C6ZxaMktJZp0cLGHAf8SNCOc5ZelbADRdOOavvl
/qHYc1XSecg8XkJ6ZcT+24uW6ZU3xjlq8Lyd7sUuM3EdkapCEE+3Drzi7vn7P1PrfDfOdWtBS4gX
zegTqApmATtS/6KG5lPdmUdU/3vvJ/tH1kQiz+FYuY/FA+wlak5fW2b241iK/uK1TEsNwjMvM0Qm
cARRIr/c3869NZJD0a/GJnfauN1OKJMKYCTcMRcA8WVsu4jJi0Z/WWJwFX6XtkfjTHsZFTdMqkvQ
+Gem4NagsKpQGRa+X9ZrOtCyksvvV4OWf+1C9ALHeRGXPJuVj4VVmI0vlNL99z8sWVIh0d/iCbJW
9y92LWUSOc0LV40BAw0FoqYnZ6QEMFqd6/hwWDHOdd/m3qkFHYB3kYNPQM1uV62UltK7AOqCfgQo
ewqzzP5IgJS+q3KeyYNzu3cVAbZB8ScRfLxHt8aysPCmUKVjoYIO+tRwR5STqjioIN5f1K4dOQSK
4yC6XL8GtCUpyNsNxexcc/y0ZIqmj4fmwJHtZTcMF9DfJaQG+7DKMdImNmoxYMWJ5uGDi+zdFamQ
iXCoTpez1hnV07iUxJeFHR40zne+GpOZyGYzM0Q71F59NZGpzkIQTzcCIASXw7NOQAEjf1HaIyG2
XVNo/hDAUvUCenv7zRR4pgyHLk/ANkRfHaOAOypXCueSlnr3cP+77dkCVgmUGLgPpCwrTwOBG3hA
LSHGC5FOAgI3okcHD94SP+va0BwVhXYcGzNxcBqCf5ewxtXSotGdAUY1cxCajYY2DBHUD4IFTfd7
1ez/R+JelwfbhaDt7YkB15thJZ4jBlTWDRAVhmVXi7joyqRnjzXTOa9RWeVP93dz5xYATmE2Ewwe
IzDrmWuaSo2ydBwSsBXFU9bp0Qmiz+V638rON3N49ID8MFICZc/qKJZOsZRl009B1Vi2pLprX1sw
CF+VtsTgfVs7bwIpI7VQmo646l+Npd+fWLNFid72OPY9nGhZ0pnWyQstM/fHJG3QEqst7e2XHHt0
36gNefQ7V2fE9aaE8RzSDvr0bcgsSm4vLzr08Si3Ahv5PpD7oPVYiLhAXAiK+oOq1N72cum4XOCe
SRTkR/5tydpMtV5p5jmAE7v4Y6wcTT/HNeNZJ7vtpvrAr+zcCGroEHAygkqBdoM7pgXhzorBG9h4
g7hEMZo7J0aUluqiZfpcP4kqFe+dRGjRwTHaOawyE8JjU8cH4b+6+oWcqUBFQA2odRbnTnXS905r
Wwd4/p3dBBUgn6BfhYD1C5syq0Rz3lLBKzYiKFQT1rEYNr1MHdwDU1tAqlQhkRzF8stRHlo9dgPi
UQz3dFqQWBT4/CWmQgqOBGJdGyzSiyLfiksxpggaUwBSv4syLCGbXPIu9lOkNvODk7S3wzhWGdcz
aY/E/e1JSufZjqlIqUFj9Ynfp+pw0ZXuCIe7tSLn7CgzgeZinGY9XwAj6IRCaq8G4zSW73oF4STN
UZSDtWwdAQwqhGiyuCeVOlaRkhfXDExRoQ1mD2TB5GnFP3U1T38JqPoYsjeT/7nveHZWpfMJqT/A
h8Cwqfz7325hVTNFRA/aDOa5mn8OiznP59kz4qPAfhtS8OyBZKD8zOzZBtKRtPpc4ELLIKkS43Ww
++jFLpVY8ifWH9M8tC5pbOkPRmOJN98/gJM6Y3YQPjGSti4hDb2j1aWJVk2RhunFsRY68ObieZ/e
upESnwnLM8GmR6lqFTNBNg/lcskETW/X6RXI6Pi6GM5RKiaP8m25E757ho45hBIIt56r05A28NSx
rwO4JbtzkTu538zWnwCxTKof5cVphknS837kM/xzf4E74AZsS9pJQgoa4muyAqtJzV7Mah24ygjO
O2aw8lQggnKe46T3y6rrr0ZeOWfq8NCE5Vr1yUjy4u1fUz79oE24IPjTle8xRgpBi1BaHuUlQfc1
UfvsZCOSLR7vL3d7EWX0JEM2cmuq36uLkTigx9pC6eir6c7XPKu7+Yz6kusxxmRCyptGer18uG9z
68TJsImfqLlTQ9hM2YnMnBSzFn1Q0iz5ANaqcv5ukCAW56mg9Xvgx7fWYKxBrIIUiWDNWtOS0xUq
C7zCr85F9WB0i/6hx1Wjflke1ul3bMm6iAuhDMeWHPDWzUBC7ZlRklWBO6bxo22nUlqwyB+VRdcO
XvqtRwO5BnMk48dknFDA35pKcGcjO1wFlVq3Z0tM3aelz9s/7n+q7fGQtAkSMkVwCNHv6nioOlzC
Ua1WQeZozbmsbOUlstwhcGFf+wPOLe0AS7Fjj7QZx8LLY3FEVvZgCAtn6H5EYDSd2cNBYeSzD9Ef
U8eABDIYFRAlGq5vXiTGJAsWsz0EivrtVsaJURdGZgseBwe+227pnzvgFZdQ9O1LJmAruW9v++mY
EZQehoo/FD3rIC3P4p5SMV21SFW/pUanXCOkay73jWxfIskHQLYFahpKuXXD3C4nfewMUClq2mqn
OFzcP4Q3zA9lNH93tBiRY+GU7oWO85f7hrd3gMiBjJZMjzouY/K3u1lGph5OCjUCSKiH5Z1HYvQ5
rbV5eA9W1njzLZDMFARohM20R9cXbnLGpGIGj5pdHWWBMScx4nDqeJDWbj8YvR+6hNwFLoGx5o7I
60xqPsRLUI5TNJ0ZyXHTk2mH05G4wfb4o3UMwgFEPcAbEsvbvUvCMQsX+K6CdJqKl8KNhxN8ffUH
BMfG88BbeZCPbb8VaAdJdU0lFzDRumWCmFdq13phBIWt6B4jXgacIlPY1N6jWZn2x7eeDNi1uGZA
YihGIA51uzqrAYSdcq8Dp2n10yK66hpZU/yuy1Xl4ErvvOKEQoTKYD251EB+bm01I2rz3hx3QTmE
+aOb6gxRZXH3T6fDEcXAaQInc+coaL6W0fusF0nJqIkxGwe3cOfkgDCG3hdPDfXXOu5UvDRW+Jse
5ENWnbsuz5RXOxJuc+BSth8SMUHQpQRk7CuJ5u1yEz1My9rKhsDoHJMmlE4bERS88hR3o3bwJmzX
BH6KYgG1JMZnKGDd2gJSoRW9Hk2BsUieGySsLxnhyUGGsM1kUTsCdyZ7GXIwbfUBhyxK9UEBzVRP
lfLXGLvT/L6jHPiQtWP0GchbqpzRb5+Vgy+2vYLMqFEPgeqTTIHZuNvVQcamOU0lpmAZa+2hFT10
IoOFFHKVZe8VBjDffAU9AJ7sJESFtB3WFIydkyEokEx4sHgu/lbztLtCmGqeE+ZoDkLbzYdj8hlU
PQME3AoS29U7N5STNUqSM7bU1C6DNjrXdkjezBokrZB/MEdG2MUjfruBsVXYDZglIyBP+qm5tevr
g3jz64YRChwSkiJd17p0Sz2l7twksYN8rOL6syicpohOqRMXyYM2V/a/aBp507so67LyMRMGRLf3
fdnOXiL4CwyY0oBMYeWF/C2hrCtmcYc8UwOPnuG1UxUXToNYO6gzbg4jEirErJA9Uewj51p9sYir
wZihpwYD7aHXxJyYhUOeun01mzq5zPYYjW89jiwFNCvRK4V3+qOry52Eg+j0xNSCTovi73M6uR8L
NXPfFZWe/fXmLSRHlp+QAwMjxKoG0FkkAiJ0taBvwvkczh3ITwZ1Dt7unS1kWJp4i1k4NJLWVG3o
K4TECI4VZK09fYoT1GKmqlLOcIMWF2c08uv9VW08MY0Y8n7CBJugnGT89mDAUzR749xagWtGtnfJ
DKFRdXMR/rhqizOkT/fNbc8hzzdUahSFSBUpbtya89TaQOlPswKPiKE6x43OUDTTSvX3/2AHf0jP
FxSmtn5g1GRqrZ6Jq6DX0uF9kTREkaJqD56x7cei0AbkgEYluQbu43Y1Yc2kqxC5HXDxnhq1gDXI
EgHqPco5Tetv95e086V4YSTfMu+yHIO5NaaGbp241WAFCMYkZ8NTcp9B0fKchPXRpNGOKTikKcvi
f3la1mi2KOxcb7BnJ4A50pn/KRDncfxGqFGMjA9lqYNAa2cbaQQC9aFyQltwDdvrBzi9rTR0Apt6
9jPNL6fxNa/LH+xIBZ7eNcpRq2JngWwiUR0egz/rlEZ4RFC2LdzArvrx2ilpfw3zrL2OQ/NmRNEv
KbdffDWSR30N8+zs3BLqPGIKxoXq7Dm9gVKUiCAsQV9IPfDzewsDdidhKZSveWxuD0mRxOUw97YX
6KEzPfRK/WfiJPljq+sHF3nHEAuzJHEl7oMKwq2hRGsiaMOGMCgYUQimxB2sS9e0zRezixTj/Oaj
T80HB4VqPbd5PVHObFlexBBbBvFko4KahG7/l9LmoDnAb/94uy0AAFQpeMRIClcLGxHojQnHwyDV
rQmWNFE9Ng4QWaWxD1a1CRlJYSiZQfFHCZvwYOU9APPXwkGCLrBhT/pGWd960b1Cu5T1hIBv2i0P
IvLix/vL23HA7KPJEeFeE5XIu/hbILCUuZ2qE0YLxdCvmUP/Nkndo4mP7Y3Gf0BdqKoSGwUn7K0V
PcE7DYPFK7YUf1Xj8hU4tUttsnEgHqn/ub+k7VHEmCvr81SyGSRYnXmkfmpUu/DCkVaHFw2usScK
wuLRQGDtAGa23T1pSqJDQD5SV17tnjV4XT+PisWYNZyWF5iv3PRiQOby9qiUsfv/ZWOUye56mEpE
ZtyEfe4wQW7Oj3lsWY9kjcVBsLE9gfRRKZTJyhxZy9rPNzSnpsktHFmJyKEpgRjOEz8mXX2yOu8D
Q2Nf73+pLc8QLzLG6KXSpyKuXwWIhVLbSVKPTpBow7s+bc7wlj0roFTr4cVT+2titpesoDwNPfI7
pxyjU+0YR4Mu8jzcVOvljyBORadW9nTWEgmMiOGyGFMNbKdWVH/K6/ykU518hPN3af1KL6YzHJ+z
HzpD/8f9Hdg5q2DEZbwAnSxtwdXFSDPFtLqwcuRZbXwwMKg12l55siBPOvi4e6b4qJI1QmJ7Nnew
auJUcRYnSEHDQy+Y2ZTQaAGWY6gdeLKda8GN+jXVCOJt4zNTUTqQ+bGjVZM1/1Mw7/OzceojjZA9
K3gTXhzgUmzeau9IjiBZjxI3yKY4+1A5Y/yuSXvlIBjZWsEGEh0EBty8jVxNHoolhwAxfSkjx2Da
ihWpJ7hCxzfLDlHChX8NP8lBBHK88iWgf+thbMz0BUiN+oup7zwuke6/9cBhhYFTjNBlV9fEi4ky
E4VHVvrSTe10gVNhOfWIqT/Q0Wj+gymZRgCyBzi6mYEwYiRGcrPKXuLc0bLnyXbC4URTYTEQfAyL
o6Hw7RuDC9H5j9sE/HHNLtoXTihZubMXmC0q219aQ5yUxjLeRW0OYq8gDLrc38udo4FFSbJErIET
W2WAkJPHWVaP2Qvb3Fzb0psvKQnUwQu9vbdyXf9nZVVUDTOd8Rity15AQHh+rduo5g1154s6yQ8W
dGRq5Y4rFGObJF5YkCW6F3dp9PdG3bcfZmfu31r55rTDGCk1mSS0y1qd9tIRJGEGpiZkmfwoHR2/
BY97vv+Fds8EzwpvIVtIXf827lAosqYVUq4vg+SgTxPvYeocyEHs1745VMLd3T3SFvoWsrW8DoEV
ikpoUxvZy0iMffKKYb6EYZ88u+l49KF214XiA1UVaGs2oLhqqqYCl5W9JMbyDi3kM2PqiKNp1qkZ
wqMx5O37SNFbFh+gFKUutlat64e5cErKhy/VYsVfHYR4DV9veTV8ZPNGA+VIyabhTUM/nZfcaYz/
4EcgspFrxdsDbb79iEJlYMAo8uylQVySc2+jmJeBk+tOA1Wegyuwc6dlG42oBAZABqLl3/8WD3dN
NeRNyp3uTCN7R8BdPVBcDw/e4l0rQJnpWiN/De711oodu/bU55z+ZJy8c4KGzePUDUdVxp0DicYa
kT1DFyisrBsWxqzq1FY0HHAFs1cSOgsS4qF7gW76cAptz5ZEjEgMA5XNNS1+XJlFHuVz/jLUs6df
tEJEP5wwbBd/HrxqOvUC0fpT6djMn9VxmP0smUbSTlrhqHTpbVjTK8VafvZN6b2rUtdTfN529UgN
a2/fGUABSCPLhPSpbvd96VXk1fIwe8kocf0NqLm+jKPS/3iz1wHnRP2RyifYyXVxNZ2UOklVN3uZ
FftzZiSPLnjO85JZz1GmH33kvSVRA6L5CzYAPNLqeajjuFgqVOFeYt2trnVfSdqIGbDHwS3ctSMP
K7GqnORcuVKbg6rBmJ2/1EqYn+NwHvzYSczz/a3bO0bwOcltA/MA4Pf2A9Vo8iRdL/KXBIXvyVSU
hwhNa3+Yo7dnVCT1YBxk6xzU2XqarLK8RhkHM39RlgwNFs+Zr3MRT9f769nbNdiwVMnbIqOE1Xry
UsQd9c/8pYTv+VzM+fAyjYb593+wwvOCc5TdkfVF5wU1YnhD8heAktV1dLPmYvbgfv6/rKzZ0ij+
qkKPlPyFCe/kNA4tUSpiwP/hnMmmLmya6MewnNsT4EQsMRZY6eoEivUh0/EEdX9gZeeckd4CLuAP
rat1E3C0SsXsq2x+nouoqZhXJzZ9VTOj+DRPkdEfnIJda9LpyPYUpKSrF8yJk8REDH5+bkfmnX23
NO1TqGXGuU1M9fv9r7Rny5ZAECneQOizCkpjKw9TuiDzs1673QOo4Sz3dfbzu5bHw8EzJn/3beYs
+6jkI6CvZQFk5XuEOs7lIKzlOU6BegMp6LLuBUEvVSCuAPn5JVPyWj25uZcdBSXbi4VfZbJPIlDo
jKzd3pIvlQmKXX9GXnP+ao1wIKYWEw/3N3NrhSknaFQ5K3BMb4q1WYMAVB7m4bMe2ctVD+fqSdUG
8VaIF6BjGQugqCmpPdaxsKKVzRKZffjswnnxoapi8dQrQrs2k3H0Tm+/mMyVJYHdrzRwPbmFwAKc
Mk4SPtd54ZwMYRc/dKU23yPk6561WdH+sQfjzSA9KUEJ+ERKaVKtd/XbK60zbD1PCOU808dMFt/u
vf6sz3y+05CAoHeGAcGt+x9ud51Mf1JKZaHUN29NuiJkYLcdMJmMqh9NTsxAZlWdG1fUV2q6s5/a
9qf7NncOC7EF/Lew6cCmvm7qFn1o6c1oK8/JZI8vytj173mIk4OK/q4VjzeFqiNI2XUCjzRR5BSF
ipVYAb9tSy3PUK0PbvYvN3F7tWFXkyIUrAM4wRq/4LlJqUZKFgV5a7bjn1ls5KVfJ1XTfiqA0CVP
sp03+kVSdYMfMt7Yj6clNWF9s2o1Sn0i8yI8tdos/7eWTvM7LwF7G6B774wIPpRNfjGNvGt8cP2e
BetgUvQngP3Z0bO1dYishIMgW91MVa+f4AUiqsp0WElbGykFiC4yf1qtU7enNluqo2TlV9tttXEy
U5JiL0xiwl96e/K8sC+92CrjYLEmW730kJrVj54a1e6DHbaa9jKMFT9mQNrX+wJzXhk98QsLKjBL
QnUfZtyyBJNsKfXJmNHSLnwrnJcIgkRl/KT3Tq+c3BnO+1fEhPXuXZeFY3pqWvRN/krsogifbLOu
RqgFUKD7MnaVNxwcwO1+SsI/8iMKlxot9pXTt+ZmqdVWzYJMFOTR3ZxcEfPI37WU0S73b9Q2zeXR
BLlGwRskNYHN7V7aZQmlS9rkQeeZE1NfS35pGlcFQ8DpCavlzcrpoPYZzAD9Rz0HyJz0Kr8lf67w
MjXUlzwYwqYpzgvqJ+65c+b8D11PLfUgnvpFkHh7VJj2REgZgLQmyfVWfjGk4UiHAnOFmUZd6S99
bfTfXEB6zrnPKHSXPtzWnsPAjQkFmN+mrRWdRlSLxQcjRoc0SJGr/9tobMhr6dS39jVLI814iaca
9hiriLzyi5ek+nQWkaP/qxh2WDBSbZXM3EeGEl/sjlrt51wnGbsqxsJcxhST2r+zysH7l3pTnfo6
v8cLln5W24ccBufh4Btv/Bm8CvS8JDSRh5a519s9Z8gUYeKqTINh6kx/dpT0nHn5EVJwC6gD6cV5
pSwjp3kZwbk104puyQyTkbfGE8VlbjSIk63SQms0LPwhinXfyG3xoJcWBDx0Fx/aeUkO4DDbpTLa
C5X4LygMJYbVb4jbqiS8BZoPGYP+pI1h+6cWx+2f9y/N5n5KIRYG7uhWkt8wTny70t6D1gGyigZa
0FCcZ3cWp7QI9QdLjY86JzsLYjKTlx2kIvd0/UhUldEWy2I3gcj1vzsrM6FwMY54wWSKdHNLWA9Z
J6VoJrEhxVrl7FkRCzdalibgKmTmRSxc0XNoJpZxVup2tJ5UKgf2ZaTU8T+0+LLZb1tDOXpF5LdZ
/wq4TTDPfBorXXk9CLXa2rGh2y7qqnpnJUOKFkkxPgxxbQHa7Z3ooZzc/N9stNUDoNHGC5KlSl4+
Rg0ANdGIuP2gMzVUEx3DNkBp8OuQmf37sG+/WLVrPKtpnB94pU3kJKuXtDxA8qIawKj0rTX4TENT
SRL0J6rGfgxVg7FzkVZw6idVEbaneSwH8uXGXY784XadjHHKPjsyO2CI1xRRcOdZqoKcDxwaMHQ+
jU7Gcmtdi69DPYj8uQmr+kjrbvtZsSnbIUTEEge3vixFLdIuDaegXQailrwcFfW1bELbS86tivbY
6xAiBvJeiDj7f5yd2Y7cNteur0iA5uFUUlUPVW13246HnAh2nFCzRM3S1e9H/R9sl6rQQn9BgATI
wCJFLi6u9Q5fq6pd5uN7Tyt5Ai928jZEsSieXS73qtihjZO96hBp1rcs99QHE9O4MxY3087FfX1a
kVIn1KK9TJZKm/dyqNWsFXc05IByPRm/mH06f5yBDu08Zm6s6FrsABQK5RfK2mZC9LCURs2JovaM
z22AyJfa+YoDi+VQVjjDnyy7c6KXhkfi4KtUWoudKHu9jUi8QBKzgyECImxzOc2+18w2r2CswiVV
1kJIZrdBJewieYJAhEhnA2loj4NxHXTXRwZPG0Rl0arYJpkeyoHgbdvlJLKhCkU/er6nAguE7/H1
vRuG6EMRHNYTzmIw9S6nJ5apR4VFg0KaWPY9ohDtwZCauNPqydx5/V6HAoseA6cDGDHIr23gAedm
ltkstZOTWxE6XT1mV8ow659IDZNPhjaUH0ZFi3cSghtLyTlEWhUKPpiKLfrLQgNpXjpAo97YuveI
f0Szj6lv8xJX6Ce+vZjXmxW0EsuJVuIa6rYhx1lF0HJp6aeloJCOT4QW88yP0SA+SjoBXSDirO8/
2lox/hBjpe11EG/MlZfJypH/P2ji5kg6Ea7MHBBxMic5PJgznfioSKeHMjGinXMJuJedcXmFvdYZ
eNat7rXkGJc7Rxu6uVzEVJygIA3lx0oZ0t4XrRUvmm93KLA9imZY0lBoWts+EC5VJ9Db2FT+yssk
FV9kDwX1ZIIe+DK0CBLWwWgvKlpmGAambdi50ZIcHG/Vqk28dMi/2hEm6MWQ+23JAzVmF33lWdkE
a7IbLJMwMQQ2leyIPkbxmHG5u8dsku1nUBBKkNlIBReD+Ns1senMEoQf/GRwcg0JdxQhfHOQOK7l
Vt75bdYUVVCMthO29vwbf+3qiVamkz1rZqIZp6oc0g9l50z3Hua9Dy02kmkY1erRUbylPVjI8sAy
X7rWA4KHHK6PbTDVWrU2tFTy4xv3uclrzKULT4ox9g0QuG7QKp7zaBnzStnp5nNh6OMc9P2s/Nd0
A3m6gJz8c5RNFAVTonkfSrc7JiOoJKTgpe/2Wv656fCk991lWIzA4UL1xSLjOwOZyT7gPevaPvJm
P8tIM/xOR5A3skfr4JIyTv5Sl+oMHA3njTkyFhBOVh0mjuCYYBQ7+lFkT8GIK0gfdJV9NOYc7Uiz
VEOXa1QJIMEBNS9TPY7+6fkPfpqYo67ohjnDndTTszIw0jhOD1nTtz0OuqU9Bggo1rU/ZIvn4NbY
QSq3i8jq7hKxFE1o4EdbH3DtENo9Vabou6lOcRPycXpOcNn3Ez81XpbCj1sUIYLWVJXuoddEOR/V
uVjaneh1dbZAFcMJogSK6iBE2M1FtPTWVM+KCTOhdWNaT+AOPutpm5r+6Kjtl7cDydXdyn0KyQqM
LC7Uayy5PFteXGv6aPbmSaFqebDS/lteFntK7FeZMNQYCH7UkGnDoE20yUGFPacq38QlHifoNhqU
ZkSwmEvLlJbcfVFnt4oC1xwavnWtZOWzUtZqvJMgXt2v66/AM5wfAETsisdfuRXGsdgRnybTpcMt
VHp+XtM+WXWKT6EX9+HbS3v9HUlwUY1cfUqprF1ZmYx9h4Rsj3ab1qIQ6ogp+ScuI68OKbTLl7cH
u/6OgJzXKgD95lVwZhOQVdlJNaaCcxr0Mgsc6GXhVFZ7eOqrUYC7rwqvq0ML+OYtuZFasiUEAePU
VqlHKJOijQHzR6W3862u1g4RBF6CcHmx8oOjs/6QPwoaRpUPUVRU1knBjMsOcjMTX4fBaP7t8LN8
fnvpbowFnpmLbIVioTyx/vM/xpqtaoiHxDWw7GnlEiCI1toPc5rrWuhE+1osr5/i4joDIkWpA20/
slnShc1pUMa1blT0lBRFPfSUFAcv8tWs6MePXhRPVTinhfcJiEmS3Ot490WP1uIWwyM2kkMXNnhW
2E+VIGd7XJSiSnZW/ip34tfR71vt9jgkLMzlariNyBoufngUFIMPODXFT02jTiD7lIqCz+TUT0UD
W2un7n11ONd3Pxt4xSO94skuh53onQkcvOzTPMXOXdF4+fhdTDLHV7OOhurAW355LwYWSgXvNgqC
wK6uN7PMkqhNe1ERZ4csOmamg6lYu7jjThy4ytXA1dBJZWehTQFxabOivVnG7hCl86koteiQwL33
03H47dWZ98UxZsQMqsh8EeW41yu8Pq2rbiulY/Y2v+C1tPTHxjbSLIOnWyunoTPtU9uN6SPA1XfX
HqnUgD4FTYywEAi9TXbWW4nbaFEKUh+/F/ax1X11ehl9WLxdK57rvamtbXyqt+bKvtkiQb2ib7vS
kR4PwSz/1PeOexeXnXuU7tiGTqdG/9rZni7F9cZ8dbfgw9FLWzXDLjdm33VJPdMhAsAcGx94LeWY
o42ak4duOyvzXaw0hffeHUN1laY4WI/1cc/OuRyzpFlRmtbonSxNq791y+TcG0lTBMBvhPRtkef3
MsuzX3XZaTvJx409w9C0gVadeUQEN5u1kCOF2MH0TlEW6YeEjPXgZZPxv4xCR41qHysK8fpyghCy
klZtLe9UULj2RyUy/RZdmp1lvA7s2OlxW9FrWqvi7ubFOalDl6HC7J0mPaoCBKfcsKnH5mxX1Mjf
vkNuLRsD8DyhOorA3GaXOPXkDYsNpLctUu0XtcX6qSyL+L+3R7mKJOwLlFoJzaBSQSevedYfB9qJ
q6pbvHX/UwNffjo4eXw0lrYcf+ZzjAOy4pD/Hk10RdA8VLTi59vD35okcZZjsGZShJbL4ee66jHv
FR4XZZQEqw34QV36aecCukoWmSQhBW4HY0BDXn/FH5PM53oZ0SlxTzn6GGZox04Ldi5b4t7vc9VL
/QRXrF9G3cmFXiVMR1AC2biHsrnxK0ClmKRuVN1R4tgcQXJwyIo8s05tP7jWQe+n8mOvLrPqx+bo
nY22jz0/T/VlCVEIj/VvZhEr1c5S3FjwVZqXZiklIbw1N30WTamIDn3rnbw5KQ9mFKEs5pXdzig3
IhyhjSyLoheUtG2dWomcsdYbl8PoDqWfRvWPKtISXzOqH9rsvP+ipweHBjYhc20zbhPVOYn0dEZN
FI7coH6AziHuAel2H4wGMzXHjPaImjeCwFrqJ1elDg/kdJPd1ZmIKbul0WnA+A4pAshJ6Zh4vtPY
y04B73WlLjM7QMEkxjBDYGQAb73cumJSURXBrfPcTu7Shhl35ip3gx+qL7LSeJmcLMqPNsK2/w0V
cgQfbS92E19p0UrNY30YgthA1z8ctLEevlVl1sqv6pKRacco5BZ+WbuzE6rCE9bHmuWdPmpVUYq7
xXSmn6R1VnFXDGWfhgPiH+q5Lzq3CrM5okU36Znow97GdOK+GCQ61sbYYgqhD5xlf5BN92HsFGEG
mrOkmp95vUifzb50wMVYjZ3c1bQzpkCDidGFA5hJN8yLyDAPYzuV/+QOGv53i2iMgUNqDlXgKZr1
fZB4z/qj15kyVGGigLxTqlTez4a9VL70bNGjJL8GZy1bpvkRQ25keZ2azGxnj19HTl6fAJjW99FK
UdjUVodG7YGiQ61yhXoenUEP7DY3KPJoKK+n6M08r8CcJ5rY1U756kbO8kqcJG7yugD6cLknSHYB
idacLijX8wHtjbGkNalmT32f9IfMNZZnLcpcsZNP3wgd4BhoukCbWWtmm22fjYhjjnGnnNTGS5qv
Ko4mbMJRV4qdLPp6ZYFsETh411trQ3izslD/xlhrBnGO3Uh+KuQQJaE1dnN+3zWRm8W+Ts+y863S
lc7L4EIW3CmF3pgpz15oSMiK097aUrFwnXQGRwrYh32ffq1m1TwY1WDvfMZbo8DYXKXL12Cy5TtN
mY3fKkf5NM6mOCTxlASm2b67qYL2Bm936jHkXnQhNhmL50keLC2kxnZoytHXnXy5R2dnEoEiyz07
ueudyRXOfBA5hUIG5u5yZ+LAaI6yKsS5FVN/HrBpCoeJPZkXRvxAAar6jrvWnqPs9TrCFUOTkrY5
edKVLECzTF5eDa44a7wnA69rBImZfDcad+VfI6NIZWvV9NlifjM6DM0Q2+KcNEJ7MAu3/cujt+HH
+kjZ9e2s6MYykpHRTIZgTrFiK9xI4VmANDLE2cyWoLK7f9BGwZ+l6h5sqlihq+wcuOsLjbnRtAH8
uUqXbDX6EjfX4ijK4rM3uqrwRZ7kAV1C86snSaPfntt1asBVRtd4tWaiYrHd9SKrlEVif3u2OocW
yjJ9R1Hqd2Srgw8La88Z6RVOenl/UvnCWg0YNe9yWhuXO3JykEWqm0g5ja7U0qBfn80n2xqEymWR
KOqPKBuInGh8x1kggCshGQ2orLobkIRS/TbONfNOyyyrO3T0XH4gT0xjohv1ChWnqnOVwDbnqv79
9iLd+CCriBO/l64T799NqLVRW3eMVtqIyqMsT4f9dwp46jHR8538+zrUUjGCq0A0R6OK4szl8swe
1+PgZfapA7IACZK+0ieShGkMYsU1PmLl0J+mQtrP0ozbf96e5I1zi5wvWAkkn18LV5dju2aR2dOI
0ABv3+SYdrbqU/XzdvbbjaVEMIQNR6sHVM0WWLTQ3xwkDOlTkjj2UzGrNC1gYI/foZtE394/I1YR
4iKPmRVveTkjOeU6SYHtUHGay4Moy/axNty9iH5r3RC6QAiZIajCbLa0TKdSllPsnuqeXk0NCIF0
w9xLb26cU0qyNOLxhVsV/DZzaQ2wXy1K9zjMjH8rcnmZ6lVokbeDb0jENN+/cuxDAgNhlnfa5sqP
0zq1FjG4J4x73fu+So1DrVh7CIdbewGRENhT9P3RWdmMUg96gTampGlgOdNfM10ilwevPyIL8d/b
87nGWIGwQgkKFPMrp2LrwukVo7ArRXdPJh4XtY/4T5mHntt3D6Xl9CI0mmz8Xg28M30S/7QChNa1
SaDayGMd3v4tt/YLPwN3v/X9Cyb3cleOlVt2eb+4p1hRNF57Yg5Mu3Lv3x7l1tpy79ONofrpIZ9w
OUrbxA58G5sJD+ngK/bY3eVR2fvOMu69v25tTaDhvGFXtQE6/5dDpZEx1bVBYwJMZPNX4ardSR/M
/hvClrrvVrr38vbUblzHq5sqzwaT7IYzdzler8+jlee1h5tIt4wrBUPeV4sGkiKuus80Z4sg7ut3
C/Cvcg28nVcVAjokW4Rc0mqVNk2rOIqbIm8U9crTWBXVwbWl+B/i1toEp1XBgwbt4csJjjAzozji
9C0D7VKhdU7QLvWeA92tfUgPBsAsPiJr6fNyFJmIeLQa9qE2teOjUmbxARr+XjZ4a3OsonbruYM3
tW2FCHRvRV1MRMeB3T6WyfCcxFX5NDlqeS9EWf/79ua4te95F6+iFx51uq3oW61Lj7cvBz0lubqf
hWZ9mVWEEe3YNI5vD/X6HTbJDNUjEI2vPUCmeLmCsYuEUrSo3smwJozi+Dn5c+91huYvy2h2QeE4
ffGhaSot9l3FQCdRl3JRfFEp6TPqfsbXbrBL7XHOsvyLZ6X5V2Fa8/caCZbvZVTNz7BWxI/U7FI1
qFrlG6VQ/VhEKaCD1hvruzGS1nRvdnVeHGq8oNHdz/LFOXAWtO9m7nZq2Lpph+NOUlBb07LC3MH/
vZLetkuwYn3oeSDFSHy9XAJHwNzsI54zeh67nvTzfFJ7P20MAL+IZVhUmWhZTuKnq+e28XeMDbob
GpVlQqJMADucVDRhS+4wgBqfxny0ZYCRmbiHl1FjftSUS32M2jaNHkq1a+NnM1fy/97+jNc7ZmXR
QFMEmkV6v9W2aeAqy5Ym0bk27OTLmJiR72bLcsZvqdsJyjfSO5QnYHat9fdVfOBytfTYKUFBE5Qn
vVgAM+hCQ1BynO6baq4yv05G96Gf5uGg6VX0/nqBQWGZAA2mmZLjln2loo+11FSxT24F08VLER4g
wX5/nkJ+QvsGcBRpLEi7yylmmQUxaYJpPmXTQg2OWjNYDL3vijAtk5rEtc/f30omh0AgC4kn8KhX
TSPHKZqlnARMxpbikt2WyV1aScWfaizO3t4s1+EMhDZhDKADqG11S95R8WYvVNybzynNIsD+c3sA
o9k/uNVkhFWWTzsH7DpIA3gFmK0yKuaFW2CUEJHptfO6nPk0HGLKqiF2bnspyY1Z0WtAgI6uMHWe
7UertFnN5irOz1aWzDh0mndzToFuKqKj4k7OTnJ5azRgdKsAKWEDaaLLLTKSJ1eeXoHN0LI+lGqT
HvVSQwBek3/bhdUc3/5kr3TZyxiFGjSUEii7a7VgS37KJh5bMhmLs2F0enpHaQJklQKBr72PTLdI
z3lbVfXjZMJb8KcF+kE4zpZnBrGamj/xYHbdw6hWbX6wlwZkkdPMzYcRHgbo4ywdf1WqUTXUTYvE
oRJaTMWvmUShCd2xb3+aNdVi1Ah654ulcTOFxVR5yV8xoJjlmSRmbkI4MZl60DPkvA6VIvpPfWNr
0pfjrDd+MRGdAkNOy2/BRh/8ZejcZxvUKg6Tuhy+9KYJ39ni6Zbe2RU84XBn+fgam9Xjlcarg0x9
NXLdXHKTEuuLidv2mQ5GHGjGMoRFVSyHt0e5FYRXYO7aXaYusJUy04C21L0ly7NQLOuLrkzu12iM
qu+dmbyblU6HgKYrf1LnIydZj9wf3SfdmwhKsi/PqtAtH32D9GB16p7ky80JkRLQX6UncSXblzi9
lwPTLM8zMvlHpDqTQwmi8Fj0uw+KW0NBcF1JCEjn8Kq4nJCi2AnqT015jpNouVPwFEEgVmZ3NSSM
nc90IxzxCF37VSs2HTjN5VBx6RVKrBjlGZHW/tjYbnQ0KQLvbLmbE/pjlE0TlHpzlVbFVJ4V9M5/
9SMQmnZwtLtJn9Od+HprKOp6K8CW6s6VW0qblK2K+jeboe0+4RuJf18n4mCahj2DpltL92easUnq
sykbgRiSZgihZydwCEmQe4r3+PY5ujkK+xr+JU+/K6KCMGJVKnjEnw2Msn3emmpgK4l79/5RGADw
G20whI02eYwchtQedKM657kdHRT8iQ5NV+65U974NjBamAa5CsX/bdeSkkGcyFIrzwWtJp+G+Hhf
uM0nGSn5uxsMSMgAWgW3SIefJ9FmW2vUh7re5bCW05DQINXEg8h6d+fj3J7Q/x9mswWi2O1cq1XL
82Dnv7XU0e95BIw+2l17DpG3RgIPQdULlqeBuOzlhNA6rJq5V8pz2ifuEYpS3QWpIaxnIIapu3Of
3xgMAiSPPCIdO3xrcwbsK0nzxq7PupsPd0mCjEpVy/xHLZ09ibA1NdhcRnTsEbVaLyN237r9/4jd
Tiu81JOxPK9SHKgNT9rHrpvtk5wzLdCLxDrnbmPuJRA3Bl21vVdBbJ0y+yZfqSrpCHfo5BlbYGU4
draI+jBuveHz26fqGpCAjxqVmhU+/VoSu5xczqtIb2a75OUxPU+tRGxT/ZnVFVTK9DGtjMQX8/wZ
y+6vb497I2as1bEVjYRWAmSfy3HdVpmnNGqrM1Wr4puc++QZ353ysDPKGhQuvx15BPgZZORWjNwW
6pDYy5jHnOhzMied/kkvF1sEtUmgp7ZY1s2dq0Zp/zLWRmw+9RbwQL8zB9EFHnfNdMbDOI0/6AtN
jMeu0CfvqRzE0LwIvU+qpyVCisxfpiVuUefvh6/AAeU/npem4rEyF1GcbIq0zp3R4yGPfahVk8YI
PvnBkwAwgetBgTqpILG1QB1bnkVjr0Z/x6NZ2L7qzuJfZ5jwStLqoZKfR6deXnSryIfjkpvKp5xS
FWazbZr858k6HkI7SvXvWt2Ncdg4o93vvCOvTxxLCQYJA6MVS7ntoijI89IZzqvznEMbd3q7C3oL
bkOWmdXO4b7eHJdDbU5cnC9Nl5hJdY4NJztgdN4dJPTedx8xRqGovaK5uIW3lRQ5TQgmepI3eCSU
Oy01jKDGHeZ/GIWqNjcXnGY8Le3Ljd6bfZxg9CYJEvPi3A9GPNUoS8x2urNo6/9ou9UJe+ulwoOU
1/DlQBNbLbIatnqUSS1o3KkN5TTiBm8qTf+AO/Gi7ZyuWzuCCLwydykt0yS4HLF182ToePSezbhz
f1tOKr8aVVepvkUrYmcZX/udV9MDbYrLDqngFevT8eLMULpGohcgLez7rKytXya3jucjz6fme69F
ff3FnVGaoiJla2XYduY83VmRm3yTSVGrPjxktQzdUqYeBAF7Qb54aeIfOfQLL3Ald28AOUM3aK56
1hBk3ZKPX2xzyB2/GzrLPcYLvAK/78rZ+0TgzuY7E7lWPRC96CAUUxObfdNNLPOuE3bT+xVBtA9x
aF6UQNSaM/tY/elVWGJAJlzfpULRP6jOtGShXsZp9u6rHwIlrEOElsC80Ya4/D4swupYtPB9kqQ+
UKRUDpmXZj4X3Z4Iwo3NR9d/BcLw2KURv8nRKzg4dleb8tzMeHzk7YAqdGsMdKYW9W7JxfvB9Sgu
IC2P8tZq+buVFHOEHtM7nOTZSsvs14KwWO/Xom5oXCuJsodFvhGPmNoqR40Q09pBvFzIBOUgu04Y
TVWXNoA4lgZOHGk7ZZ7rPIM5OYBjwZau2IlNFcuj0NJkpNLniWbNJzZp9TXr5RgSpTJ/NMTy1MRe
/u/bN+SNM7y+sx2AGq/Fkc09bIxLpiUJg1r5pPuDmvecAfe3WYxL+D+MxDYkn2GTINdyuYilJ6eo
6l15Ft0MHA8dC2l9TAoMkg5mwtWys/lvfTMSDL4XeugUyzcJFPWqNFXR8jkv6hgdDEyQPmresmcQ
eeub0YBanbpX/tm20+ClZhpZRd2cPaku1j8W1LTRz9sEt9C0divvjNW36R4UMrA9EMV15gbAkPyJ
3Q8ZiFf45Xpm2oLj7Og050Efyr8z7udJ+Ao8Q8VXRKVlfly2HcJGaZotviEcpfGTzIjtnWvn1gaC
6EBGQHtqFSW4/BmNrlXx0ObN2dIq81g3ZvUSjab8aC1J8/D2Drr1SWmw8PSjvrG6CV0O1SWIzWMD
05xl5g3RnbBi3T5OEQoEh7cHuhXNMGpckQkrrXjbx2x6DXFxy+KrQt58FLnSgQuRg3z09Hn5agO3
3AHf3BgQHTTas+vpXxv6lzOzlWWBHNPKc+oMgHyM5JcXl5nviiwBo7wHOrvxyQjSVJJpsjO/bT3Z
isQI5IJ7oVIM+RJnsj8kbeu+9Oa0lzTe+GTrfUCzbxXdBCF5ObE6xYRLHwkvIAcBNmdq7k/lYL7/
eyGOyPUD6oIka9t/K/JEG+krcvtwi3+m1rHQAUoq/YM1TvZfyLLt0duveyrUvv7/gNvu8wImAsUm
W567SsvJReKXKs8/L4C5QVQ/gd36T3rWTgf61lLylOElQ9eBJHxzm/dJyRI6DpNcFK0J5nnxigBp
Je39JRCCyQp0AxFEJWQbOTUjSsqO98+58aClRnWn+JHUymCc5V6d90b4ZCgwgvCz4FNszaWUZFaa
aCqac18b9NJddZzPXpQlD0U9Z49zqneHQo32ICC3RuXlSa0C+AzUsM2mdCLLidIpbs/l7Ij7Pmu1
ozDH7tjrZn82h1be22Oxl7HcHpQODn0/FD235Z6xyIRn5lFzLulwPDRyGXy9j8xV2a4Jk5J7N692
O0fXptesK7rmAGqImlRJNpeENhspELOqPQ+LlM0xUrL6wWWpX9AbB7lrV22JAEVeho1qZGCqXTs7
Q0jCiy2x4Ju/HVZvxB3AExosD/iJK0zzMhikAu4IVzY/prQBasgp7AAZBwLL2B1Y7Y3FRtMPsQtY
anCdt3djNCx5MyJ4dx7bMf+ZGKr4GyvG+hGWfvrsGUpDElKJu7end+OA0jejw4o4M2dnK4ljyoFM
w6y6s2Iu2YelLJ1H+OTlziiv7+zLhxBlBCRn14oNqr3bueneiBGnySrasm4OxaTliOM3NmINOI/i
xZrCWs+XMM+S7pEG5RwWXT6Hel72x67oUQtDhLV435eFWI5/wtpgXlvZlDM36X+72KOddk5/Ul0q
K0ZUlw/p4sUna1zeyT5chwJ4zmt9dRrmL5uhkjoBoNok0wlZSMXXPU34/Nv28V3f8nWUlS1PCsA6
I+t2uVVzbKwNZ5LTSTVyNYgttTmS+sw7Gf8WycAwqzAerBUCEc3JbWkRikLWNUmynIyWKvA59+q4
uRub2SEW0iYA5a61bXVfm6VRHGzsSn8mSmsPmOEMPVoVtPB+23m6lC+lES9x4XdJZ//I4PMaB8Ms
nTOOrVp1yCBpNIdWqM47rWXW388MYI/RB8eyZFtCoZ/qavVszadysqn8w8UQ/IYeVFZh5Dsb/9V6
54+Nvw7GmQa6x7XEzt8q4XpUQk21S41TbWvwxaiQNcgHz+iQsA/o89voxrV5ep9SNNP9XKM+fMQS
TJWBpqdVH+IiZP1uuYy6v8aitpOPQs2GLDRlGSObqojlzpvnwfEzTem/dvooM55dud3oftHVrnFo
k67Jvg7aosjQtPpOOxoxciWMPafVzmQ3oZI2l4p+DhZEq9YXqP1Nc6CObErM2FOdh8FFSqLvO79z
ph/tovc7udONkdauCnJ7VHBoeaz//I/qdtFBvXcLvT1TOpLcwOrfpmxoFQklfPtIOfyPNp8PLvxa
caDmBtdwcxXZMHrTOs/Mk+Eh7gKfJ+3CRVFFkOuR9TIYSfFPZTXvdHlZNw2S1iuM2mB6vAQvpzf2
aKQotW6ceIFptm+CjrxbYP0VvtnuknI2N8DrYHQIINrD5KBIui7BH2tpGW3rZelinpAMM4jK8RJC
pG52GkebxwKjrO4X3ACcO15C2ynB19elkzjmaUYa88EcYvHZyE33yUq05R7733GHf3ZrPACdK5mP
I85mvJxVknsTKh+IJiRJZPvAlqpHzU7SB6MX4A3KZk+wb5Ncv87PpeGCgwg1Kwh9l+NFnddW6ERZ
J35R/AOlt/FY0656qCAq+hXqPB/ozy/HFuX6nWtsmy7939DYs7zSjoBebj5gW+kuJFc8BKWSND7H
Mr7rounfFqWuhzGJi3OjWUlY8yS7yyKvxOXSw+9hZt3fPitXh3KVClv73R6PT9znN7u2K6FhN9QQ
oUvn9pHCwxRE8E5Cpa72WsSbMsLrlFelN0SfVrGu7aN6aD21WqSwTg0Zm1/klRomRVWGxVip93rT
n/qegeeuwP0vrsROlebGt6b9CWcHrAwMgK29ZgHvJbc6HR/KarEDmejDHUeIhbXSDiGgOj7AY0d2
Kevnnbi3RWevE78YerPN+rppbUXG9qmRcjx02ozkSKZaH029do4LCPsg4rM/DmPZB63sxZ0p3gm0
ev0JxPhVcwve8xUR14Ttm9Vuap+StLCPUtP6IG7lrtbnellcRl6aX5DVuU0QS6DbtzlQJPQVGqfq
SWr25ByHJqLI0ElsEA9DEquV7yDwWft6m2gfzVYOUzh0dM6CxnOKLlhsjM523rLXnx0CFT0RFMR5
zepbRmuuI/3Z5YZ6auP6tHC1To9G6zyRP+Pb7VgfUvQydnKt69hMIYJ9vq4zwIvt9QPGekac02QR
Cis/KGqs+RgZTjsR5Po0ESJJUFe4JT2KbV16yXJJay8yTnNvjUFf98NDC5Y3LPNIHCsA0ejcL/VP
dKooyMfDnkLdjUmu9+uKZzJIK7fvaTkvlK6SwjxVWmWheeQlZwdAw87RuTkKjXDiDk9od4sPLDWr
aHJlNE/k3eojq559SUXm7DgiveJ6NtuWBh0ZEPccJeptZbHGTRhJvdo5qZWXDyeZZJpAAk0Ca8OT
sW7LD7pSt9YTwo2deJpT25t8My7Fv+7ipNFzW9e9SuRKzQxyntOicRAHaHBV/5YzjmL3CjRC1fKL
JnK+xGCA5wAh4OR7orpo3knLkmBIlaxQnWep5e3oJzOFpwCljPQf1YgH/cF0+g7BAqWyp3cKyRIY
iPsEKNbv9XmwiU1WDLxuEql5mqRbfpDom8OldrIfb98y1xkZNxgdGxopKH5wEC/jAqVUs0Z2wDyV
Ipo+F9nSfRZuB11+kMaBxvNwbJRiCN8e9MbRx/NhxZfysiK8bwY1deG0+oJ3bq119b1uFwpmhoZx
T15h4iPnJYfGc9Mg7mS2JwFxY9/SGeVCpSNGTXJ7u+t5lWDKg+Mf1mRDiHKYFWZ9sScYe3sU7jME
nCnubwON2rFPwaI7p2mY8wOdKfMR/7W9EvUrZ21zOigmkdtSdl+ZZpsXQqI1WCLEMMBSJAZxhVHA
Y44a7kxT0x6lnWY/lkw1nqdRTT57fNqf3HVxODTt8BMJ7fn57a96YyutT2Vq8xTnqStv38syx/qt
VTCuBLL6SFfkqc3wEnIhkcZ9NH3wFCM9vj3kdY5EPWtldcK6gNK0TVyEELUFRRsdtFKJnrreMw/J
aLb3pTmpO1H9+pPyNXke8TWpiKK4dHlQkt4SklxQOeUgHmx/7p1aDwvHTvWd1P56TnxOGzwM1CYu
yKtynRtNNMda5aQ00/Sj4K2f+Y5s9L+i0dvTFb0+iOvW4aJYO1cUkjYHkR6dWnqLy1hRWjqBmg9m
6ReZW8kQIFTc+qrZJG2AaM9sIKif6u80nyLIWWDfeAjyV9D72yTAq5alFVopzthNu35NRT2cJvn9
vbuEQdBq5RFNt4xC6OWni5Oi60wkJs9OW9t+YTrdF+igS1D2sb3TxLn18QBfvIITCd5bWoqm8c0q
vAvOVVXo9w1WD0fZFdZjFQtt57jdHAo3X7InjBx4Bl7OyoDAyJOog+7ely9NYtb3lJL/Wpxc7hRS
r3c+cjUgo1fXEIBJ2yui9ro0Fq0nzl2rKk+dOhQ/tdgsw7c/0nX04K4DfoYC6KtIz+Yj9VEyZeiJ
FmencFeb2b783nSt/FV7VvthakX3LFEI3Plc11Nbb1nC1SpJhcLYpt1ezLiEZXYCXNEFywRjiL+F
Zef8entuN4aBcsnxIsNnktsO2ATPgZu7qzGda+lr5GbyoedKvnv/KKAFuQ84R+T56wr/UXmISXHS
SIKOifK+C2qgmEFeaHskiqttR/JMUgSOfVVDB7Z5OQoasiuhR2nPejZEQW5zdwotzxDmeC9y+dUE
AnT0Wvxaufvb4AAOrqkzAHmnbui6z8Zi1X8PtfFOYMfrKKTrJrk6O+CKRs3bd5h58aPCJpLxc7mg
DLskdreTyV5tAcAjILPw0UDhirRgXdY/Pk5LQkMcQqulm7QqHOpYhN6yq4B0/XF4SFN34g96W+BV
L0cpEUTxZgnVCtkoQzski53deYVnjKFe4xby9n67NRidM3o5CAGuEObLwWwTT4XWiLxTMi6x/VC6
+kQltSzmyNdh5u4E8asK1P/j7Lu668axrP9Kr3pnD3OYNT0PDDcoUg6S7Bcu2ZYZAJAgQJAEf/23
6e6psmhf3a/00tW2ZDABBwfn7LA6ba67BIpC2C+2+y83Ft5pgBkuPbf3Y59KEndelRkze6x0e05Y
8XdXg+EeTlBYs+i2btbSPBqQ3C6X4hJIFvvzzGeYeRJuHAec7MrYK72/2b7GLFy59ahto/6Blsb2
oGMqZUYGIJxXDhBNaU/FkCmv1RJ6zANv98gn/6Yc33rF1b8LQC2wEFBN31QEalp6wwSfbfhtjt4z
VD+MXKAO/P71SfLrvF/XFHjLiLMgQ/2otv007ynYthZaUf0VFJ3sDxEv+gfQi/rDW66C1AyRYqVT
bJ6lBQkJmleAGERg22dwpUaBrp/Oaab9skWhPoyPs9ZPVsHNbUUO9mDwQvAHdRW1S3BLzLrPRvgY
XDgNjJ6IP+mMcutvAizxmXAKRHMc2QsUJcB8eLnKqCs8AzrR6gpidWxndaRJTaEgGA3mQPr6W1yz
vRfHic2lNqFdeWh5CfSEr2wWLu8dv3FTXa3ob8up05rOJI90RY/EIFP2+pV/Pclgka09HRwJcTZD
DfLlU0Lqz4N2t62u5lFWR1IBXef6tEtVSODuU0D7e5RL3Mki2PfSGCF4Dj6QBN8XmMmYhpKduaFf
YxsSRnSz0G2yQGfYymTiJfBFzGq6skK4qQC7adwGddhmMySsz+T7v5lVwPkBgrz2c9fO+MtHh4hq
7wxuNV+NsqF7cCX9mA7jFFuzoPC56nQ29pVzZsH89qJwb1+Z6jBw31IL0FuYqAHRnSuYY7YXJWBi
O8Ld8QqF/j4PIF3+pQmbc32YXwpjNmAPkEPGnoG63y9AIBxkSiY6Ml75lcma26ZvvRiiZc/FavK1
QPM8odDzjhUAQ9Z+9IKzIq+/+apILlfnBshsrXX1l6/a6+pR8qGcoDtXqN0c6DrtxxKnHFXOxzMz
el2Xm8WEouaqRhWslOQtiWiMUFuYtTPBeKqUbdyWIvDiUtX0ziKruo3TzMVTi6dcYmXZlZHSwYWc
/zL2qDAVoim9f6/u//o6/3f53OX/vrb83//Bn792XAvIKAybP/7vdf1VdLL7PvzP+s/+/LWX/+h/
b/lz+34Qz8/D9RPf/uaLf4jx/3P99Gl4evGHrEWjWd+pZ6HfPUtFhx8XwZ2uv/n/+8N/PP8Y5YPm
z//642un2mEdray79o///Oj47V9//OBN/dfP4//nhzdPDP/uphND9Y/LTjw//fKvnp/ksA5g/nOV
6lljLSQcfszM6fnHT2z3n2u2gZwNUXgFUP/xD2jkDtW//nCdf8IIZMUHAii12jhiBshOrT9ygn+i
GoGl7EJ3em042n/83929+E5/fbd/tIrlHTBVEgO/mEkG+BaAh66Oby9n6zQCsT2Vc/kOJfjm0Jel
ta9giHCms3dq9E2GE/iFacqiN+7axvvEIHEQa7rsXl8Ep8berDNpAWJiO6x8V7TNbcSgICJxsnzj
4Osi/ymjcAY+9Mwei7uWNp85os2xLbu/58D21ztfn+jnwYFi9eoCdy6n0I6R/F0aqLD/rcT5r8E3
2Tlg+C6AdLR8h8y5yNRkdE+0BbG+HJl9JvycevObLXzCFYAjxSUsrQCPmcguoOY5pOqpwTepyGoF
iIJ0WNwtFO3AwnXv58HEmvtzaf5n8v882V+G6L/ezeYkLouxWXRdR3fBCPIIEcRMoOFRJbCpODNv
XmY5f15h21IeunleWt8N70qQqK7pxPlBeNJKZq8ebmcCgTtoAXwxoMqxf/2RTryubXGNotgxD5SF
d41SN0sJsxFauOec4E4Nvlm+yF3atkVN9M4s/c8GHWnSCe/h9RvfQJP+elWb9UtCwVUAdeI72Vvg
jNTZBE3VsDjaw324fOxgPt7DQI/ckr7JjNYHsvxA1deiOAbDDv/bRV8L8xwidQP9+etmNuu97yzp
AuY+3qmijyc+7Zby0mDvpubaL1F2cL7MIYlnA4bo9nEMH4OJxC2WLJpwF4UJCi9J//OffvTW32FW
E1djsGOGzozuOw6wZ5a3tb6ev7b+v+50/VY/BQ9gkQo2Q2buDhLaR8f5omGs5eONOHBYbHfWpGPG
SGyIMF36naF4YrtoStE5QRH2gpy1g8Yu8/v72MQZGrHGELZmdyYSigG2W9DriUM27C0fb2hJ8BKm
8LHgd+hHWt0c4/10OgmsEfm0SAro0IAVd8AvE7IrbCdW52rpPyRif/eGNuGJ6YDUALvWdz0bYaMp
guM0m49h7ybEaXg8AGc3ic6OK87fWwZVoFGM7R2AAPeAQF1Js/9e8+iq5uwxcup3tjauVVQ/ojr4
0ZDIRBRLtTVfTNJORKUvQ8u4DhT4QMD5HofC+ehP4gu6eelUQFGitebP/ciyivYpkrVLZeikLoqD
CJsLWPLc+MP8HnnBhWkWe/gBXBpVCTFE9DrxxmqrwNFI38hRQSHZumsM+blu++uWW6CY4XgbjWJf
Ider/UjFvRHuPFqnmtL7yZh2OEllwmuqZJj6nU3nC6/mF4Hd7eXYX4LKfONY7TsIje3KEZ5DWhW5
7s+BG09FwU0MtyZW9t5A+twescFVMwyIfK2qvaI2uzbhDXBbLY6MC3WOmngqUG0D+7xg69foxWrB
d3Ytdk1/7rB2Yugt5L+Z7BrOWzbP3QkTYhkAw+P80+sx8NTYm+QL7GDA+rjT5yj48Ljyi5swrN+9
PvaJvW5bXBoNKPnzwOtznM2kjPUM7gCAiuuJyI/OwXJPPcAmhjutowO31DLXUwRWBxpyJjnTgTg1
9CYiB0JaEZw/+9zoDRUvtHunmujv6ez+GUS3FlWGN4dG45QyH6NwSgyPGLElibkng2lnr7//U/e/
iY8zsMUcvTyRD4bOcbSfY9tvxZld4NTgmxCnAFgGP3wR+QQMGWDJpThMoPS9LacwN8t3DudGhi6V
OZ3ppwAUF98vn9/2VjYLlYF7WMPnSeQW/CYS+A3mrunw5C2Do4D2cmsMQmOtaSDs0MJykwh3nrQs
eNNadbfFmsYx2s6Nhj4nc/R1oVDg72rzTC70+88JWvXLG6cQRmjcrh5yJsN9KyaeSqtnZ1LSU4P/
ska17EmIwe2o2HFAIlDqkjp92yvfrNLCm4UiTogo04vqMKLelTaFOId0WD/crzs5Krsv3wsbGfEm
OK7lkXJV7C3dbqTkfU+aS4su3ye3vgC4a8xBzS3/Vifl/wIDQKgvryh9HzxiEBpyaKV+x3xKnLaQ
b1q0kC19OXbUBSWBcKLIbQE3vwpNNugzuYfXP8SJfAwOJC9HH+w6LFHm4/k4BO1Tyzzj0xIsMoYR
WZgt/WzuCKZZQtvevgGpTBRxr2FcQDzrHVKG/hZVomK3wMri47z4zg0FFxR+DSRIDehGA0StJ1Cu
1TfiSzf2R8t/4wTaBISBsGCeDXPIeRg+l7NpxQomYa+/k9+nIZAfeflKCsUKEQ0MHzMgxgHaa7C9
dIJ70x0zVCbBBYNuJKrp5jkDxHVa/ma6bhFHyzDBU93oh3ymZmwJ+EZaQ1W9bfZsMUWB7RatUAa2
Wu0XiQEv3ViGiM2vv6p1vf7u1jdBwnIgukyVHnIPHcS0XDz4jU5QNZTKOgcpOPV2NqFCNZ4EFpuI
HB4aODHMvpsFfru8LfaH61V/OhYVPQx16jmUeTBoOy49+c3XZX9m8A1s+8+wsO0LhrOhWV2LPl97
C0cTZMzLYaq/rtTX2On5kjVo5h3DsCLXWtpRIhunz2gVnNOCPPXuNqGjCyiirC9EvjD5ruPiErKj
31//8qeG3sQNiLW6QgC7kneB+5Wb7jdTjt9eH/qHINPvZtVmcU/FDEWasBZ5083qaPXajxtIKeO8
akCVphTlmPJmdlMI0D/4VeWmUw9pQIJgdWFAORV+YbTdR0tBsmCK1PuAtcY1qyHLBiHCDqcbbSQG
bBYTzgZsxwUR+8X2aQYEcrSnlfcBZh4stZapTw0W2tkIM4C4CisvRlSHb4M1sMNApUyjeXJ2gJAt
gG32/V0Ise5jRTWNB1/VN0YEvJLjFzJl9hI+kgjGD6Iqqp2jif2+0/PwCHNvfWH10PieGDp0OjS/
Ki0biO0ETaohIBIvkwXDWQB595MfPQYj2GuTHQ7xIkYe1/P4Za6NPulZ/cbdZktikpNBtZ67Ph8g
sphqDW6+MbDj61/2xMa8VYX3Kw6zUzLyfC5rlmjg/OLabJ+BvEfNIWxpCVGCAgqiDU4eC2BJZxLT
E1Eq2AT0UVQuyGU+zxHKq6MEbD42ItYfZ6D5X3+wE6thiziGIDwlQKTwvBDFlcGsMO5sYZ0Jsmsw
/c1y2BqqEnvqitF0eY5SPAD4kZgSqPNBybUy9NHSBjnzdU49xCaYQ+UFIjSBJYFM7m+VKD6bbffh
9fdz6gtsgvhcExbqfurzqWLOp1A47F1rQlgDbTczff0Sp+5+E+v00pM2qDXPzQpWR1x/a0h4Js8+
dfebWCe4tht4XHO4Stf25aC4DYilb157OByf+canLrEJecqxSWDqwc/t2oyuONrIBycQHPo04fy3
cGV/bkZbtR1lqEALbfu5z0E0m139sYmmvwXH+2vsTUViCWD+PXKMbVDICqlGXHP5tso+QCEvt2ii
J1Wu8kF5QxPh7au3HYbdtXv289YfkNDQnkv8nI7DkUXTU+lE+Zvm4lYe1p5nvxfS9POgjowkKEoC
LTWAgt42+roCfspZRGQshQYFOe8ry0yjbnYTbVVniE8nltEWpeVM89h7lPk5fIqaVNDhptDGOf20
9ZP9JpJtFRjF3A+2As41782R30wFGillJOqDiiAYARzpFPfBdI7XeWJJbSFggPaLQI6Ol4fgSUMv
D0pjYSiMG3+c293bvsRm1RpRROAwZXn5xOsEFI17w46e3zS0t9mzAPfTNhcaH7k3SFya0ICYPat/
W7DcktRDf6hIMyrcuC7G2Arb92P19zBcf8YCb7teq8jsndoXedt0MeDVFSrm7uPrb+WH1tRvZtAW
uQBCfAhaROjnc3PVDsHeDElCZ0hlf4A5RCr59Vx7KdCrM3u2nS/UeTBdkNf9YyAbiKU+mP1FvZDd
UpyJez/6Zb+7n3Xy/bQWAY3pNAEoNw8LmG7McxLONLV6EuvIPprFFRoVrroN+uZIxpu2FUlXID72
7n7uUWxemxg9rAJffzknlu7WQXRqGnAUAUzKkRzsOuo5sRbN35M3+OurbiocrQs/YBwlu7wIveug
6y/gqXcuEp9oo4FN9fItVgUAamYdshzeM9NXr2oUBFbKJxTn6x1fHNRAe08f55p/gQPIB9fi97w1
w3ezXiCJ6KkqZqUvY0LKOht99K260apTh9vT7Wi55V0n8XurT9ABkuafYME7QkHc/oxmw7XT9+dI
uqde/yZLmNH891Qh2hzcve+2XfVxFI7nFLRP5IBbp6OFdX4P7TeWw7/putMDEBE42MWRZk92Ob0t
AXQ3MWdCB6mGuQrNg3J+Uqr84k/3b5qa7i/5geyc3hhZDsOyjEVNDrvVc+/9h6Tub9bgFi9Wgy7R
V8sMmxH0LI/VvFjvudM117axwEGX1uUxYiDbJVHYi3QojfmmdQb6blGAa8uJ091EhhrC9I3/paq7
8Sp0WnNX1igdDjgJAgthffDs2d4Vw/Q8C2fo06mb/JR5OLWw+m0defD8X66Bki7FoNoRL3+wYmFX
e5wo3hbtf5EHXJbWoTC4z7GK9n7Q3nsDPROQT0z6LTYS8DKcXOlAchK2zxGPHq1zYmCnRt4EHHOa
IUoCk628BPI3c6UvssqQ+7fNx03A8QIRwvhjqnOmJpZZZW+lWvXnFuvGZOHPYPnj73/aFZwWHjiL
NWN4sJn1mCCrQXHsrlVHtNyZBwxJM2Zm9+SsW3v9DGDtnrkRTvbHtW0C5by0ol46VBPqB/ehW+08
NsdlVMXFVCWd9R7rNFmqD6RAbYA/ANiAHDkmjv2+GPtMojqJKw3h44S/9Ybdvy9rlcGZstapL7PJ
eibTsBvLpTSfF/ML6RBazbNKByfGdjYhCN1o6NySjuRi7NArn3ddbb/tm28NK+uIlL5BWpIXMHbs
bHnL1dvi5pbc4pRTU5GFrXETJZ/Q8LNyph/fNFO3sFCKAFNpz2e55x8LN+/fuJ9vOR8d4OLW5AM2
7YzUTiPAyo5cieBtifHWfYEUpGU4cGL0rr+GMvgj6nIPb3shm7jQdj0jTLgsh0O0B2VbwvcGhSLD
20bfBIbK66BlMdokXyLRpbIjN25hR28cfJMh8M72Db9XTa5p+WD5UOWWs3rjqXDr6wgVkhBiqXOb
a96SXSni0Am6t33OrbQfcU3g35DV5lYTyWycQmRcUWEf3vTOt1jSBVWn0rdqlru9+8Ca9kvLcdR/
fWxw/39/5tw6uhUlJ0T5bZ1DbHWPQHyFZe/594i1Xh8eTQrVUXaU83GN0fMyZNXwsLIlbG0nulxS
7eKIzYy7clwyRzl7wVg8yW8O+YARwB2JHepd2RjFH0ZEa3VA7TcGWProWFd1yWCGjknaPXQ4ffqI
7Q4x42EQsVhyBHDeeodOHUdzt4ZqGUwxN5s9/mbBtDAm84j9o4crcet/nrsuSMRwjR/axEWC4MRD
qL+ExTcz/GgVFpSDbnHYvcJm4CzhNzEfA79KEf0NfKywg3ZJU63bQqf6GAzJPa7eB8N7EIfhkX6k
NX/XsCPB8xjVc6E5vu9Xqbwf18GQFmrBRgGIWnONX4N6Xob78KwZyC2UcNm/XyM0ZU3h7AcX+ct8
5FImbLzBszXFsxr5Di8Eu9lo8ouCuqmqTTCUi7gV/cVg7qICJkDBbt3jdGDFbKS3naUuUTF4KCIg
LfmD7R0JaLIKxxqL1Vlp+w+4hxL1lZKyg209CmnHfut9ql12WbQQZuzbxDerbCmtWA7Xtn8VoIFU
lWXso4KqJLiBppXNiw3Umzqsr9CazQSHMmXulIAptLkbhk8NeABQfbxsTZnSCvBBnkKicH1GWz2G
xL9GESA2FzPt31hU2KqhVBPavfBdaHLZQE7CKrzPpTzn2LWewX+TKm9dKcpKjszkOEYEw/QhgIYY
OlBqgHE4PmUtqiGp9XhOgvjEVr5VXw87ATNqYEJyeDiB1NB9dKEX9PqqPjX0Zg/oSc9JqyTJfVW5
sBkrgtidg+lMzDg1+mYP4GqO4GaBoy46No9smq/JcM49fiOS+GdmaG+2AGj6w8ppcuq8xdyvZnhH
iekCC6xSXob5v2Y8ktxNmHpjdVilpKzhzBHs1KffZG10HloKR4smDx36HT0vIy8iyT8wPyTfndqL
bkKlz+G7Tj3mFs8sdOH6fPHrHFSb/nKCVPJdKwsnbosa5Q9lzNdt2NRJ2fQqcQsVLViTVnTkjgyT
Fgv/WAeldWZ7OfHgW6gzKMmUCsra3Gw6fg0+BL0ZYA0AIRU3QtTUZaYaKt82d35Yff+U+YfEcP0F
ume5N09PPQ0fmS6fXp/0JzayH8jen4amgwPqE0AsuVUSyMJEAYQlyRglzeDUR5OI6GBEq5AmbBLP
VLdOLARrU9wKZksX4Uxobrdw1ADABd1G+sZG41ZaEtZGNoSONM3J1H1qW/7ETPvz62/q1H1vwoNT
CWmEsFTMe6LvLX/8jHrnmcl0auhNbIDkIRka127yITDvC9k89AJmD2+77U1s6BopBhN6zXk0mg8F
iXa0H84kcD+Eun8T+H+Ijf00eawi7GAx6da5CGx2MWuTx6bH3A9S6yCrGruGNHu7aqN2Rm9ndNJ3
ILRGDTCCrEkrVVv7DrTtmDYGSw3dj9k0d3VWlxH4wJ62DoKVbgxjGn9H8BDpZFstSauiP2ezcepI
vcXTCqnHyeJRlSuIGRGP7FpEkga98paEkOy+Qz6jAajAf0zJYjKin4BUa/IfIKGaNV6+ZlQLiETY
1eWS2+QDZxfNbOCJyB5/h0P14LOMBCxDtlYJN1tThzEsIO3mxrXzmZF3So6p46InL93DMH4z1eOo
3tab28pY+Cwwudfg6ZD41npvnVtkkAZcT86/+fJbQC80sgVsvmWTU4tX73XN1Q7F0+Wj60/hYayp
n0EvWGTEYmZmTbTct4ZtAE0OmvEeSrpTArh1gQxHtEnkDYWdAGbB7oldoV5hSLeMW2mxtJYT7B9F
jaJ35/vxGDQjbIWqBXFqGm/mzoNsM7wowc3whkM72h2LuQ+F0oFP5HIaWpmIktkXpuDIRGTTjrsK
mEN8Idf4CJuCdyY1Uw/GVhXkaGNndkCs9QDIGBZNk4By+E9WfGmgiBd0cduOPG3r2rkyqshBJq+7
namY8xFSUstO2y3JHGrU3w01NU9hNPnPYzfy54o38nZxYDlbk4hk0YKbAITbi3tlqYcCnMYMKySI
+zloUVwO7aRuZvOqAIh/54OEf3QaI0w7x7mDeM6XpnJ0VliGkUC+WhyaoZovgLML+qS1myuQico9
6funOhRjzKfRvYZdyDM0o8t7COV+grA5fYClkHfp2rLYT64rd57JWQJuKoAfrTONt61Jh/00QBJf
+8pPKQAqyWLVwYUrpZMCW4FMdYKxC+vqe1oLftMYvEkNWvT3OBMFLcrT3H9ye8u9bQZxh+06GYzK
PejeLTOM3caWOegd0crCL6ArPXVyShrekYwGQXlbEFnf1nx0cAiHBLuqm8/TzFmmCcKIZtFyGJm2
U2FYsKoxpXxvNAHWKXe/Azjk7kO7bG8xLJAewvioKADVpJyBEhxLhVc11vqol7ow0U32jS/NENmp
0yqelpC5PTgWnGzLxVG7mgV2KstqPJSktY4NJK8g0yO6MrYHXR7NlgZ7H7oFn8zJc9Kod6Nj087m
foBIdky1w+Kxq6PMFL6XG6Fqv0CgzbESCUDQrlO8uSj8BprBpo2sLND6A23pUsWmUaG+70Tahbuz
H8pYILYCPsb9RA0REEhywKlFWXChiiNIXNDEgwzyVYQ99E5A7+d58IsuGwvqfHFLVzCcC4vuCxlV
s4sMT2QWJFj2XWGHqYbywk0Xzk6CQ4bzwDzpkEQaxfDUUCc4thMvM6mpTprK9GocSkb53XQ9zNDO
JBch+HZPtQjHxNU4XaqRaPSKDbJXvbZ3o182MHMwaIYKrh+HHo9oPKp5OCxU8qNoO/UEyybvgk9B
W8Yd5TNWxOBeTEF3HMWIA6/CkcrprXiwHz0IQ0Z2dRQCBl9s9qdDXwcLqDJRdKdp1V5Azcn5JM3a
ubYWFbLY0lF9obAwkXrS8qgNPdxV0ATMSuwme3MKZZ9BtJvdQ2XPufIMV+xBknbRMaM6iKOAOs8e
CZkPEz9T7QAwkZdCoVyDwmlt3VRVRIrDaLVgbXNzJpBx9GAzDi6PdQyV3d6GvUmiDOa/wI56Hruf
Wq/ZMzBqPg5ydCXYW30XxVEVzllkMVLFXV+DQbN0IFAtlY2zWQ9Bgvc6wsKZ+2n5Jr0FjJWQcu2n
gzebegfHTpAQwpBBudQPDWw/ttvJO8fnJcyX6nn42hhBsQ7kqXsVERS1iJi+c2EgeDTKmoE2sx11
Fy7Sh5yDDYdZGlGZKrefDHQnWieGvUiTTNUC6iD8pW4grzvul6FzMo8rsKtcCDOkS2m3F01tL+hZ
4GkgMk9juB/x2JpCsH2go3DFFjlc9tIyMtYJFDHhkTlki9sZqR/MZRa1k7ozUSBM58Y3M0idyJSM
U5TUrVOghi2AyiBB99wMw/IkgY2LPb0UMZvqREG1uVh9+pb2ik9218HaCqCyFhN+hiK3ERwaqew0
MMop1X7UJUXtTW5cjL7dpvCvq76EYw8m02R6uVNakPFGqHBTcAvApeODvXM8SZKgHGk2246AMoly
MwO+7Bm1oKNljSXyVznZCa8GGoeg84vUbeTg31iQ0008/N/P0BpRD5NapqsSUNxDH6iZZ0MRkvdj
HxV31VCPqJoIc3UOo2Gq7KgyYlaAlRW7rQnP4QY9G2gleMCVQcvRqn3rydHe8EWzAMULeDjfDGFf
IFUv2YU7z+0RLmuoIFjQNes7rCPp9TyOpOPf+rqWc0z8DumNRl++LezyohJjuyc2fEnMiLUfjV60
h8r16huuLfa9qSC/a87zbSgL5C21dG7xVE5SsRn6BYXWdyNAzsnAo/ELa9xwt+jReHAHyzhO8LX4
pJhFMbtUmc4ObJnBK/fjsjE/WzWUJFlwWzXMTRppOXcUroExpB978F/VtKtp8X6ysQEwl45xKNsl
HSOvSSEfxzHzZpUq5T0trnZjm+GGIMJDd5ApWZmzxpKCwMmuAZMbbiWbZCwXpJXj6EDg3IEPfG0x
llHHNhAb5yjmVeVlwkFu1xMDiucUEM1qKLxEBQEkLo0+1gx/XzpPvG0SQ7EEeiUsgTguv0M+89Vs
fTNuvA7qeHBOvQZzXhwZ0LEp5TBOI2IG1sXeRT096krUewiI4onKodyJyrL2YTnyT6YZtvvQHYIb
YRTjDpo75rvJp1aGxh3JiFs4QPWaxNnXk2pxfQF99rY1+YeWQ2Z210mLIs9SRn1YfdSrtFejeSwW
swWQU4sddIynxG5gFaCd8JMYFTQHjHKvtV1ktCPYxpC7Zw6rIcfghHAG5zO7IDCVxOE5mIvMtudh
FxAF6ZGic4esg4TzboTc6BhxnUB2hrpxJNqxTmpmUAbmZC0++DrkCFbMTSsL/o4mhyiTjDq9RzBC
Dc+V5l60Ep9/5WbWlrFcOBY0DRM+gTUKO7PoONLeuQJ27Z1b0zB2a6+PF9coYgcEZiAd+uc1s70B
UVfFQQGrnbgKhtKLQxcnic4uh1RWookNk6ikhqj23nBgOsLbakqCDmuaqQaqf9hJLlhnd3HR+lA5
NKLHamkg61S7xhXj08fSHO3EBNr3OPaW88mPmjKFrup3uL0FBzJ09wF3ythFIofSKQE+RCye8dE1
GuMJFVAzEdxrdy3SuQcGg76dJ6K0gXFf5YXqk8QNJtK12pva8KwD9AeLj76axBWsOpt05XdGrX6P
YAInNGMeP/aLWX0Na0KO2puXo92X/Q4q0jLFiu3iOQhnLA4JTUyHymjf1pIlINkbVWzMjn3VTmO3
69ugzGZnBFM4EvD6dKz3y6KQKMJa4pHLwL/qWFBe8sYnqD+2zkWD3KSNB9GGMdKH+Tli1A6SSepq
fWUQDYgNdy5AVgOTnLt0gmGgGeEMZYQ6UZNHb3oJhX2/n5H9ltao8iWcww+dEAouDnbtfK1s09r5
oygvx4XfIme0PzTjeA9ZGJiCAvaf6qU0U23Y7F1DOmQawItkzeREtzCHV8+mS6aLMqq/+xE3M4fX
9sfF7yAJCmp7d5hK2zpU/sKB7G+Ca9pZgDQXJirvnar0VdHjSJG0tOrXPbuPOzXqGLGywIsx2tSc
etPIEErbT6QdljHxCSGp6dYEsZCAT91E4U7V8kb3ZXC56K7+7PpdswfJ2Y8Xxmga1JU+zCH7jho+
zjdKVpcEcfdSgWGymwffTIuifaYQfUkAw5hTvLDqBhq9WPkWMj5ujwKoU0vvROMtSQ9FRBAgiIhd
y6cHaCQiLLqVi67tpODOqJavVbFoncABbk60UUNSlngDwmgV2WIXCdMdksqd6wUN7yGG8vUjPIbC
q6a1kB0iiQE1l3zt+nHZcd31GcwzOswocwGSa3QXMMtbE9mFiOzLqSpZ3ISMZ+XK7e0CPWdGTZ5d
c/LvHEfoTKFAu5vboIfAoDQYRLBcBgoEQ2Ud9/1NcTYea9iPxo3dBLtZcH8PpQh27GkQId9V7S4y
I8Dch4l/6v3O+cxrOOY4wWIm2D79WEA68QBunUyNcVJ7xgt43tRWCROMpb1W0Js7iGEkiVVoCaH6
GY7Mvopu1Oi4H0UHVUJvEGMiAQWIowFTqgSh4v8xdx5LjitZmn4itAEOvYUgGSSDoeUGFiITDq0d
4un7452yme7atPVuzGpzq/JmRZCA+zm/DDzJ8aaPXckyIGXcEFYd5Nrac0o16aWYzOs9n3ghrIN7
45ht/erN7XVucPSzzo8QU4DnID9nInbWnmLzuuwvhkxHNli4s84axthaGhnVvSWRJE7FU77yE4Cc
uzdYaGTGd6f5b8Oosccuqv6o6PI0Y69JvddudMc8WFYDj7etj7c9xaZ3JcNHWLau9XcDV9gCIft6
YY9Nhme16iL09MX5TZPCODTC7cnr0i2UZK5EmiCXXWY77800e6HSyZ+wfO2vRVPojkAYcyeWxOJM
9d0p6nBNP/spt54s6fZNrck5rY1uRG3j56e5NOsDv962m9PqShKNzpH8M2QtbS2+myV/62ssXz0b
A+tNbtzN2+BrgW3V48HOhr9IDL5sqluaYKWyOO42/3dOiO6uDKLZS2FMh2Hgxh5bikz1adAvbMKk
YpEgQ2FjZ+/WghPKm4b1Tk2cbmu7NOGcp+sjq5T/uAotC2Uul3jS5iyqdb4gXA8OweTjBgu1iR05
2DgwKHq4ra87iS0mP+6XWr/RCEaLTQoRjo1HYpFvrPZT6bHScwqx5K2aqkOPp++xHRoZU5S+ovhR
Lm+CYz7VZqd0so+gfsyeTPJJVBpdq069Gw3D2qmEx4q0pu41XxZ0GxzkgZLZ3zRdx1CNLS2Gs2dE
uJTKneGLep/Xk9o3yjHiOccZXIslD1K1tBcletJq56H9K5ske6f+KD1xUbovTTcWN5otrut6ZwVk
eTPBp0kS0ovL9kgN1o0U3nohZDwJzXKz9iQ6rZeEv3W/6Go7MBt0keEhg0y2cQ3baW2IrjLmBzha
PvxGaodBie137Uwn0nQotqr1t/uM4rtY1dUP9XTag1MqLW77xnnxtio5tIzfpw70l5IDlgkqwdbA
WzamDtPLdlaORwqzrP1ctWV6S91z8qD6uo+Ujf+hYjxhyi9ldjs1hvloiDHZWeibbtJuo7VttdUL
nma2CjaNG2WpPna6+X22HGx1Qw3Y1LseRKU7HEYuKELOs+mUQCkQce66F6qcrhLK2rsd9Kk+j4s9
Y7jx14khM1WH1UByUNO0w3NR13uaEkXopCp7FxUfU03O/j3oh0W2wfSZZBbevtapPlrHHnZ1Xz32
yroTavX3C3FyEWnj+WXAjhe4zSzuHdndN16lO4GtLdZRb+REifG1t4h7XZO7sfNencY1ws3N3r2p
CYVOiYw+bn/YwN5LmXwUQ1n99ao0C/vJjTJ30SPy88QaOF0jSSxdPvWksW88bOBx0a30Z5N3F47c
c8+w0Wk0AuTshqwtYqq/FaYglZ1XW8OGpPEqp87YxbzsX6uQRQBmYfNO+X8SGpKByso5Nkb22Mkc
siNA10OBCg+sZKvjrCBMvhGjswRUd+fxJImyKKfSfu5FL45NzWll1fNhXbrp0dgWbVdm363OPuoh
qdwX1nrPeuQeWLyp3r7GE01l80Y0751VkcRq9cPMduYsb8T0ur/FAAbGO9d6jwXM80nkmniUVoa/
0pyq175Prftk7PXANbslUG2fxzLtUbkXhnMEODEumc2C3OhugvbIfx+m7WLKa6sNPL6XEM1XLCLd
FY2znhJZZNFMTMtLBdxwqzOa/uZTDo6kEVylxtUPRjncFk3+wmeWRaXV/paj0QEn+VM8Vw6EdDO+
rqP3xEB2T5YAa7MhyCgvn8eqzm8Q87phpc21ChLbY81NuGqWGRRiNS/sKmPAy3Jbcb4kc17H14bm
m37g/QzISs1vJwqzzhqeHvCGerkfaeH+dBfzOmT0Rjjm2RomSx91jb3LBv/sT7kVFLVGdZtKJv4d
m1i2aXV2jE96nMoMsNuf5Kvhy0jPvfNYCjMeR+edgL8X2lWWV5PH9ZAZTX92Kuk8A/VnO62W494Z
MxH0VeLxddpRMk37ZvCq3ymdjCzoXRIrR1NvjtKh8WWuR/1gNaYTsgx0Qbo6dLvONfKTwK6QZM+t
+aCZWqDXnhebddbvNQJSjpo5kDjAPh81VZbuALDaSJe+RaRySy5JX9k7y6vb0O0qGZfMQZGjaW5U
j9YaGt1SvXXSd46TgO+dpB2BE+eXTQxr4Lo5S4OeHvV2iJp+kNyjxryrceOdp7zQHjbR5S9mzqfO
N+2fPFF38eSPTAGauHM9g03Rtnm9vIo8sJoNkmngxx4bkO3GGkIm/DvOLSfquDxvOxqUJsJJXSMz
zi3R62FXqz5gF9fuEnP9Umshw6plSCHqT4XNUpV7zSoUE8D241xRKNR+T24/+WE75m7ger0ZwStl
xG30P0bfvWvyKkvUs4takPpBd2ygpMbDUlYnQf1lCEb5ulUkia6tH3TCPXczZiExTOe+73OKUYhI
GQZxHhorDyijHeJCGT8mV1u3tCH7Xs7AqOjNrKdPBZpiMoMaS/Jg2T5L+1atB73qszfHBb8mClHe
tSwUN/PaiGtPlR2OJEGGVAziRGvl0d3E0RngdIWx70x7b4B6ukb3Ijvh3Xv10HC06N6x88c01AR7
3qKx8QlNcS17elQ4zrSjsPAmk80SSyk4bQueZt2ehwcEpvmPQb2Y1eovPBFcgVqWhYk9uoFBS8Y8
kpJFZg2z3sFRJW3K6RfBv8eubOiloMS+0pZTtj1QARi5+rLPZNZBT8yoPWwtjehi6XcknNJLtVWh
q/nB1tXXue8defCTmdV+pFZO+rV6VFty9DytOLjSb0EhJvCQYos7k9xkLrhx9HYr2uC03lS88cwH
surv8tY891otjm41vUCeEmNLCkGyPAwD335tJbgFCtsKq3KbD0rN9ylSKHrZsyla7ay+Lwq/2c3L
pp484idv1mx7T2vR7jLtq2/zr80E17dIOwgdG2KkK2Z8o6ub7Ty3d77tajs2q1IHKZM8yGiV7yRj
WtcEftm+TlP+TER23I/uS0lkejekzK1a/eEW3Z90KFFSc1kkdWlcXZmkb6a3mpsZt1qdPkKxhFu1
PYher26E6KtoFJBpW7emSILk66JNf3NlHkwH9WvrU9hj9Y/ABcU+d2Yv8jaSUdNFndnpzuWsj1G9
GYcFHWxYFIkMXTqWbuWiaxdX8uMb8xZbOc042cb0WldFaNfSf9pGXaIj4jMz4B+WhNyObbTKsOvs
mGijJ3ta63DKEmKj/Crye5CkWbaHrEhRx4qKRsqiLgOaTce3zhvW2JIJ6QaDPBedfnD17R1XlR7P
BmMSM950ICvTD1WZgD6ty23bIt41lu/eGg8MklT8schvZf7j9L46kuE/gYP1B2+p93WbfeRddmY/
P9krd38yyvaZKu5T5/7atnhr9P5IB2jUL3eMBlGRAYY4fpGd8nxEFQw0z14z6/MWOvWQvdVO/TPM
HBe+Uex6M3ufk9E9WYunjt4I5ifSzrytRPMIlmsHSNafCxD2oJ+34zD29FZp2KAJyNZC4c4fmeB0
6czxlgxpWLXx3lqbIw1nH2CfTZD5X37dAIC1oUQ23wW9UZ31jpW6z4h9lr0Yw9m8LZI+jVSGuUVN
4o7emzZMe6O/nk35TTfh1fC3t8rXh8Ca2/2KsKUm1yqc4NJC12o7njNhHbct3ZHyTKjJydDujZm9
dvE+Oe5vE/PPPJRtgKyaaW/axlv6X0Bfy+VPavnTXhJ+GayW9rcwtQMxzN0NHpUbVp76BqVXDtUy
ld9z0pTaURmrZ++xx+QA2Vvq9hG6sBJGu7QLBnlzCljTX1qNskVOZjPlyHQXHy2b238OYv4daAW+
spzmgxTqJbm+qo5fNpAILuub0VoMK5pC2UO70aVVSfanwMCuddNlpdgKLIsJgnW/eAbf/6OVWnvQ
cJV2jhR0orYP+sL6K+wyKDJsmlLX7dhUzgfQuENQuvF3KP1HB/mgURMOl8pyDAE1OzpNm2rfJd+Z
Wth4pibSln4AfizeViPzQqusbmv/jH5cD3Wl4mLgndXUkAbuaj9qUFyqbP9MzH+6IOPMTYyOSbZG
I7fqMD+6taO5PdZGtw2U7dAzoodNynK1zbLEolOdFB+RWqfQ1bNTMeknd+aP4u5Vh7zUn67XmeiW
06T39d3iLI9YZWJpjnvXmt7oh3GD2h39X5I+97rDhZewCMGJ/6R0BETzvP7JC5JwKxtA2msK2j4w
rK1EoWnlvdenj3rHyt2atQspuZxyJ9kpr8njNckPVaslxPnUkvpBke99Mb7OQ++Gq1PfwnGWHEPQ
JCadY0HCQA06892UiOEm7tYN1oIOQQ8sOv8A6gIbc2RBMh5E2zR10aCZNBSrOnYcuXL2VE/aUjzr
tsnnM1xMG4FE0n6OPJ/h0I3P3pDbsaynDbfp9tkZ/neZFZ/CH77hGLdY80QbGvVSR1wwTqjlzdO0
iXOu/xpW7wKT2vnBQlV9nuaCTu90tEOt9q2XhWE9Ngd5NEjHi2oPUiOnN/1x7Ww7asfmUGUjq5PM
FNQzuDhtKmagGV35my29Hbal/tYqbYy0HNChW6sqtDfEaZ3JBeWKun2cJItTOiYuu+Tav7EFPiak
SO2L1kTi6S4Fp9JqHbxE68PMVW1Iu1JxcCb1ajfacNGTLIk3z0CKatfjjiqN5am0uuJVqhxgmCaX
J88FipMynW9h/hxy8z3nyZ2U+9A200dH2RTzB0Wu/BLNdr80Y3LLamM9VVqmP3MTmI9u2jCkuctD
AllA4k/v7YSYGFEc6b7r5Bbv3Wqo+aw5yxN9Nh+7tp7jf0ZVvytSM8LpM51brsCzkdWoCYe1eTbX
xoptO39svInoFAJpA7aSOtqMyX+Ync07CVKi9yVJVEFmZV9YWet9xZAcOttMlIEBjYUCQexhFlao
Zzs9bF31vHbZyMltqoeytzumw7oI/Im8PtkAfqcleQvacKsYDU5O69LfhW/h0GhJERXGlOBCapfD
Nje7zeDpXWWuxU5vpu+c2Cl87PA5b2RvBs0IpeJj3Y1suxGx7qTdySha60ZbhIizqVpDghhOJc2q
YZ0L/1KmvgAJTCZMJ1jnnqVh1WdBUz35JKRSusX6ICYXFUChY7gzjZyURjvnokzIzCtz8w5hwvIg
O+2qvtH/miPfV1Hb5rNl1mVkayPEYz9t0VJpb90CNzCPZc82AUk/+8kTPaLAdoqDsw15PcyOVzCn
G7ottRdSMwCWFjzOPEA50+Fgl4dJTN3BUGAGoIuOHWWet50WyYeoVru/SZOZJxmZTCoiiys+GgYr
e66LYT02ttZG5WzP97N7hRys2Q2HpKwZpLTsdZ5IxtzWwX8Q8/wMuqAHPTS6xXmeTIdNZf5l2bz0
LMax2iVLiZ5gnvu9yrrtwROz6BjcyMlqzSy5XcYlv3GWzPzqMmuLtsQX5ywXiPNHCyarta6Xgi0p
8aQXOSzg2PawvibfWUtHXmYlGTBs4gXd7FS/yWARDaQqgwERHYlAIb7pyffcJcWNQ1XTzdgN280s
JutMnPRmEwyYVz8zr9Udf7i1Qtnp26ujRtKbyrG5XZ1Bf3Sbsfy0CmEel7lmO5VJ+2Z5s/kNSeag
gUmqXQ6TFyLv4q4AMbWibFvlLchnGi5pKi611/sBzTwVCLIDmJrhgD2Leln2sGAybjMX+1wxDDf9
VALnrcrbw0Kbb32lG/eKL+VGjPV46plungsm+Ue/y/vfVInVxTmfmZFe6eOVbEOPbyBxyUakM8bc
aZTzTvJ+ATT7a2my2hsbcGu4JM2sQpUUAN/ltQK1yYuSuJhOA8kfp4R9jmMGeXW+yydkCYExNe5x
U0V+WVp3+zW3euQd6UnzVO301esd+0VT+4di1TkZi6zZp2li/eGpn84qtaod+kXvcVMjldhU1Nuw
TJVcwaNt+yMVUt72vVfvCrWx4hsNcbsBDK2FTasZF7lfXcnPMEtniNYh68+zucj7sU4N+qBoOK4y
t4lza9zleg5lBxjq7akagjKk/hv9W7d4X5PlVAdjALjOpukaN1BthgZATTeI4ywt417drH+SEm0o
bCFkaVqnX0pz5xsqttxntyvzgYgZix4WMSzwNRy8ENJgfKABjq54ACgu9Bqv+5vz5Bp5PVxyly8T
WZzlfdEAUT1AitZfInPmv42vvCDPEwA24dn3Y+9y0HdL+ndxrOIxGys3cicT2i9J5qMvefXKvoHJ
MehfqyzG3JTr/lxaAw6cdT6VjtnflI6FdGIpnO5ta7h8/PJbpm46XJGb8qCJbg7nriee1beSQ+EW
8YzKPU6WtQFV0vANNLOH092TF3ix16Ll5vQLi6dET55KP29ftn5NsWmAajRxNVTOD41cQEsaf3s6
L+XRF5zDOVXoO2EUxrm2Rz0UM3SQWyLjSUC7v3TNTy+tq6CZiqwPoX3du8m0iDjp+g9t7Ls+yNlQ
OBPlZv+xqlJhbwNnyXMlUWJl7sNsMKPRBDYWQQtrct8gy9tNg5BPw9AiEcg0xAI+f5pljaP+Ktze
DUu17UzFj6NNaXPT4leNJD2usVZ0rOpuY55qL5FfeQEJqcvyLW1qLag5CbSQUDC6gjuj7j5dmkne
Zj6T2LUXbgf8xQSrIQFaFbKaINPqYt/J4Wsu+hQqtP/MPHfZ450e7otuHkJGcHGgBrC9lJZjvrrF
OBysbK1g4UygqaVl0h/slf2mN3Z6k4yxq0qUHnY5h9XWolZL6f6jxnJEDrF+Cnt19itlqztYHI/V
2XNjN1/NqM6NAjU+fPHmz8vO9zT44tkfb4etcCBM4IbShAhmYzbHoIO4+W0T9HVz2fnhhPAnyCjI
49/15N5MFoAuPS1uU9dWNNObZroXpsVDmdV25Az+q515vAncz+WHNPv+rlm8H2fU+7OYUw6Foda5
WUT5wpmvYumAeY7POiFQT9baAhX0jXmTTG5J56dbnFYwsnMtYM3HWmkhQM/fqnIqgqjG6jzPecd4
m5PJOc/j04w+E17dnl/tJaFSZdbhN4gIx5BcANSYdTPcbqJYIyMRbIIJr75TEsMnSKa6s63+g8ff
vdnadYnY2KrDUg36R+El6rjKGTrZRbs0jKn+kvcaSs6ifWQca8N1FhWfn9TuZntYIkFBZYRCzWDx
KwtoRsSwWTJmAYGW7NXpwK+fI+nsre1zSucNQZBj8lr0dezKpolHr2dfa1v/gug/340u07QGux0m
TvkrvdbbKx/QSkq9Opi6QhXhTMPJ4RpqYNpmcVLNnJ/bxRKPmVitm6VZkr2pJe9JMor9IgvtvMhJ
fFErxj9243ouXGXfSGzae0vPaGrpm37fNip9LBZwgUDNtnbJOjWHljLVz1jla8PvZj35i+jIG1Yb
+hqZtXs32aDxe/XjmRMiYrb9+7TM1xZm2TPOdurm4WrDSHWUnR0txD5tVA1T/1U0ycJXOLFHlL7/
U0xGfSoHy7knpxNhfqG9T+lanscOWlJYooq7BMCJPu/xqGPe24P6rZct16Yoreo6HLdxezdT6Uay
cs3QtNbhqer9/rmbq34396Z1QySniGbuho9srnco3gLVNwrohCbZDJWFpk+PAOnA4INpBZPWd3fJ
YhRxJpxrVZQ78nc3TR+OleQ4NMQdBNBvCl8XWypTu1Z2KIGrG4jwaPZWGVjbUB/bjQAkOevqWZVr
F2tqzZ6zDdGYm4rpxwOjAnTb+mO3tnbsrgn/mGYwEMwQTWAv1iv/6nC0uXMPJDv/SFSUfJ6j2jtJ
Vn5t5OK9zFYx7jgYknM/KXmqkX8SOGH6sbNhe1iNYvwy0FV8atZAJY1eDUlUKf114rfa8+laj0na
9E/0SnYyaPspizs6xKNkGaJ00bp4ravkZCiixsQo1ieMkisZcpYZuWtJX6HRIoUqWjTxovPyu9Sn
9I84NGbv3piOCBeWx83umogOlTFSovNvB0ipN1ZlNkxpmdWPtkgsd0nLHtTmLtD2JMZzbqj1jg36
xTWrdU+Yqk18cDp159SYX9qNvVZ0Wxcq0/tSmS1OPXnYqGAAliEeC6hIVJG4DR/J0Pm08+bHS9Ic
KCADXyWsAdjCaee/utigfopqWjlUaWFiV6XgRbJjkNanfws3MfdVY+c3Vuu3WNugDKlES1OzC7NB
LD0x8PzXZdloh9VOi4NHVe1Fk/WnNq9oQDcy6g6OnzXnKlvRRXk4Hd12yGGW2xr+1X4w6Sy8N5IG
hsvN+od12JbnzCWkroWtw3IHYy6rYt4XufZZLjTposSyD3YLdVJcsyP3pCamp9KzZQQpakZmyuFA
6KjqLuiXX1bNbva91ZY3NbmZoao3jNyb/WEjXTlllTLfbQ85Si6V3PlL8uqUy3dGeF9UVJUVI4jA
DNjwSPWJmTw2hXfQ7cu8IbhwsvZTc6rs0nl9/Wj3Dhel10eIV4wt0/ANyo2MelTvKdwFHW/a3Va2
1D1b5nfLgRxyu//NPWc32vu0e9DNYbyIsRkuDu7EjYr6OKHAKvZS6d/q5fo9GEYdGa0C7B1yj7tr
qrltwe3KymXFqSvT+/E7ktiC0UVNJTfLiSl4HnZL1pHLB04RjzYi0MFHjYfT6l0NTRky/RO6oyeu
FiH6dZ4cjsA7MRTyvkMB8ZFnzfZXrE39LHSEGO44GY8IOwoOoqkGb9fcQEtV/mZrg4miPq82xmNt
jRDdo9LUxCGZtPao+WyAcW2L8mEsF7REYLYdtF/idt++wB+LXKeNW0RYBwMKFp12Rlh2Y6XIg0sj
RAfL9TE31n7FmwrFpbX3EmjuZvFFdlibhMdZGsOZXHBGSgoJkmGuTmU5iwWqK4F2T9P5aUJ4t0fs
xY01l0nso0p87vSmjJjq10Ob5GlogLWfZaanIbIJEB/FguPApwT/hNQmGrBE6hc+EK357Y0JQJtr
aMCIxab5d/PCID6nub/3Edv9dnCsrOMbQiehinhQWf3aOVaD/rAHCwkn3c8j2+nEHheB7p2kV0Df
lewWt8U6UACB4TJDbePYD5k7cleS8TCyTfwdgPEvk5VneZQ6yvvr1h4StQndTgIjuk+qzbnoOHGY
p7L6aa6EIP/eB5Uc8/XbR5l6bDTshG0BfKhs7DhJrvIXhXAKQErNp7FvEUIkPs2Roidgy6AciF8E
BbC2+v3tgHIVKD5HbpCW7qOrV0hKNCWCfEHNx6Si71vRvQM+yj3oKX9pioR8k+qXTJHq29eX8cIO
nrxU4Fp7v9uaY7MVC/dZxlLS8oD2mbMe2IhEaJhVf/TpMY0mFqPXLduobxjUyD1kEKYpnZQi6mI4
qn7GDODmaDkWYau9V1TppU5q/0spUL3eGZLYrZb+IAummUY1C+UVMBzHbVbigGVDMbw6zDM+K5pc
0VAuRbrlwMNe99Hb1hYvnIWBk2fL2c0wKjIROfJgMz5QmAC7aRoZSiNpj39GoS1ZaA1N8w5cXT0u
A7KPJtOSU0f8UeyacL0bre9PY00f2zIhpiRUFM9MxU5ijsqHAyudR9eQT1Lvkr1e5/BxlfGBkGbK
w4LL0DP75IBittnXc2LcjK2LgstKzTxoUsd6MlOvO68o5nj2+yLseI/AdmyfVx1GSyZUChIS7wQz
EcJvvOT5JaHmMmRJrl5Hn8SBQMzOCn7jDTL2J3O+E12Sfqb872HuKbbinMuzaRNiPNZsOhqVl8cD
EcFx66dtRPZkGpY2qEZKMhuJVpy54PVPNtL2iPxMeMQ0674HKjPYB/L5kCLcDg1tnU7K2HCvZ3Nx
U/vesMs2f/nr2gnvgs8Nuuf6acOGqxxydaZNQxsUnpQh39IYOw7n8pCVQDXp+jZ4WN/Bh382mihj
ZaKs1M10lSG57drBcrpPKTpoSwRGMcIdKhEQpcx4ROjfACfF4uF2y+9sb22QFtCfk6tklM+Z3He8
gRc933AbTfr4DmVcxk2BI3RjWb3RV885lq2XoyRI6s+iKD+UoQN0Ss4Qy8XUQQHeh6Y1G9YYy0Yb
Pmhhi573scDBgIW+5FVebdemI7uhrMZJJ14Hq/P+j9f0f1We9txU/Off+9D+W4/a/k9z7Rwb/v0P
/X9YmmZhTv6/xUzXTrb/1pkWflXfzW+GbfZPDTC2XmvWrv/Gv/rSdArOTEPQpu3RNHStd/lXXZou
/oPid4rvDOq2Deua9fyvujTDomINVJoYZlf3xDV/7F9taf5/gDz49JCaumlalKy5/5u2tH9slv/P
hAcpTuuaS8g6lcGOK/ghMen9FxsmFzrtjQLLVm3bw2npyinCx9LH2SKqnUCReUlVimxI2v2ucKoZ
C0Ap/wcD+L/1Wf7zQ5gQV6ZlUyoHG/FvP0Tttdmo5bh8yowsC3PVyxAtDJbHRq6UWbZZqT/OXau+
Rb2hlVvHWT9UyquILx7r7IVw/f8pusv7J1rsv34wLmpem/ppz4A9cSz737yvVFEs9DIW86FpKQUL
tNybHZbHBS3AKLvqfSEE9H6qmyseXjLoIHNn9cxAVEntsEjGv1lJY2Z4NqA0d4WmDRn7bG1bX7Pd
pX+v9dd6IPIqgfAdKdnau06vsSSNy/Zerg26CZFOP8Q49mtQ04SGXso0a+8wpjSrLFBiCHmZ5rpb
7C6LCrXR9N+5171z6fZX2578azqexFPHg2Q/WNWcpDGtpKaMECTM+OFQDjjHumiECppKdjkSnM67
6D7VYiz9BnPMUngL0EUK1rtvbFSlyHK2qQs4ixsViE1ru2OB0PLX9RKOlAGWiF+pBzaMCXmvhnis
epO6oKlN50AmmqHtIOXqLvSI+7qOmU3HvbAW82+JLiNolNt9pCa60gAp3JbsDFnhbJOVPW8oyYuJ
VtyqeddaB0zJH3wjD+1hyz5H/tLryNego5h7/AqMjJKfx04n5SP9aCuT/BO9RfjubFhjLLEuHMDe
8qVd+ZYgbxCExN5cwkIN7mKpoAbZUvBwFqIA+tX9Je6bqf/ecGFhtjWuwyfhykt7zk0DKfPQutg/
e7u3bjpr2rr7oUN3FfpJL6tQMCbeuckE4JmZIzGLK5r+Gu8m2tNk1qwoSRP9ZuwR7p7nNbU+5n5D
ulMo1Z8tqy+gEWokX8oRxiuJBXJEdqrlD2irzZ/eqqzLqpV5GWXmXL1YsoANHBBsG5g8U52xHBXg
JfN1/DJELYiBL4ZFcVeX8xw3kIh8/qjgTsTUUUFGwGpVntjqFjts+KKbgLG5tYJ8rEQf9ouxfU/d
jOp3Qm/HEDLxf4oiDv2ML935uR0dXgZfT7S97ai13wuFyCaanaHmud7y+pnTTMNVlKCqQbvpiiIc
efzSay2aNVrPG7ckdMRa63nQlwUkVto7K7CnGtzp5EGQWREIDIqOUWuhRwGbi8tUVT0bVLqNT62z
YNL4T/bOZEluHOvSr9LWe6YBBEGCW5895lCEptzQNIQ4j+D89P/nUlmZFJmW6uxVL7q2lRLlHICL
e8/5TlgwuEZwbJZvg9etNzTi0GUvhkbvHn50XZ99jvbBbh2I+j4Ip6YfF86D5kiHYvum55CpHykk
cob5c1mljFkWA7wIy/B7w+CRw2/yDvXRIcimFxbxIOaslODyavpPiTM+ZQPjzkCcEUx+blCWntW6
itupdr/01LR+dzVEnnuLvHGig+wgBJ7N23ihEvE5kroWk/fs003pwmkj6mq3ROjhNppvKgW/F4fl
V9HMt+1F7M4NQpKDsuMiFA1uG7lsWxzYO7+cH4N+vMmC/iqNJK4Jhwk8vmiPjjSz9B4jykHF7kbi
6dp2gq5Kk+6S9Bnv65uByORa93vaWeVNMKPXadB0wsnwUTzhz9whgpDf+tSbPxjRXuMY2xqOxidN
nT3ANO1oXca49qZxRw9+5u/JmP5MVx2COPyyijq/1N6ziSNmjro8+KFkvEYMHbBs3Ch1wF0WQ7Cv
vJBWHP2wvO3ojAgmdl3ymIzOG1FDdHZatHFr+Fibye4rIDHMoVBOoon+syvlS5qZ5lHWMib5Wb+3
ZX7biuI+wCG3aac+Pxb1kNMwbaJtjQD9uoJVVGEYnYoHBKOntcY5kUvxdY2/ta6Mt4uHH7yoUYwh
hMTt7GbZdRIM9nYoePnyqUzRNzZvo0bfhbY4OKvKEG7UlIAoSRwk032+c/3LgA09ue3L6awVM4YO
5E9e2vbRJuXbqFOPmmYW+o9P49xfxSJrvmHzyPcyStePkZjt1vdSd5+UEpAq5sANCsbiqHSJ7DxW
b8qhv+D5sC+PyxOzmm5XROaZ6ephKRt1jFNdPykENC5RCTsx7ZFh1IxokMswL/4WD+QDBh6uqUYe
wiWft42MeMGqtsUjr4ZzOC/3FkcQ7cFyN2ChbdL1/ZSNZPLRRWBZuVHKBW5RPkWs2PjOkj36bMVz
YZJBKFX/aV3TO7/J7l2vcg7J8sV0X2USHlrb3YYW0U7VLEfLwfDGRKruTxM9NhYzi/hwktdZfSmj
cYOTin5vGfxmG5Wu4+dlAdwfdKnC4izeOmVCLlx1N+AY+3OWWHuKRqgbjoLdvhJj9y4qR+Zht7If
OF4K3jep140QJE2uHOgPYSWcjePI92Pcfgzn+CYwjyFR3IxH/RscWzdFEaBLK5hdril63+4qdzFa
Bt5HJeYbm3OUW6vsIrqt6FytySHjFJRcJscnJ3HetnlxM+FUX4aYw6EXfpCzao+p200Vx5Z4PAgi
Fg6cg+nXpGQO943nVpss7aubLKoPWkYFNJr6ONfB28jNkZAI/8ZVoLzANbxNVIYVh9MFYn10MnRA
jw229WNbuztTZPOb1psq2qcrsog+trgAe72peK4Kd21UPDsKaVwWf6DbcL4oxEq80+Nohj19AH+v
MUGxu+uSmG2dOSgZBvdxFvbBkG5EZ0o4jYJCEagjmR6Y7d6FfraVCFI3wZon+06Ox9atSo7f4ZEd
BSERZngIE+Qtvlt8saBbtsjzwuV6dOzbsEaxX674llDuUSExZHIkvPsAgyX+lWuH/5vsWb6Bhtp0
k7LfC3++zSJB160sxxihl36WQVYcrJ9exZ3nAfcJ0q8LNrWho+en1uko1qHaTZ6Jdy4LXZB7Kabc
oDy6a0DPEnGYgza0cm/dpWRP0lM9bnFYT/s2jvAcWF9+4Qfe+11Z0pTBzRzF+m2l4oHSxXxrnQ5r
ihpcmOJqvuLIdvTXPD3mfnW9NEQjMl2/nn3nnnIseM/05IVRxXXXDtGRNsdtFAcGackwn7By37D8
Vg/YEdsvocm6zVxE96bQaJ+Y3+Ag2BrbvaMfdliTmSNeHIY3ImZtoA6lH4FSsNYdGQ0afV1kD3YB
EKCrb9YWuxk5ClHm0vcoioqm3taKKi3eKexiydA8p9V0lpm/8SAa+qW7fMocYJg6Lh+a1GbQFBqO
nbGONhO6oEVOey9mJpXc0DNErD7QQOneVWxfTAuwQmTV10XTa+6ld5wuTSMk2le2lPdNFyYfKkWP
ltnBLmgqey0aF1bEQjxQmcQMlQ1mD2anotfLdduv+srm5hox2N7x2M2nMn8bMGl8WtBVUIbWtnlX
MIShl9zOFqwbeusX50L9ZRJeRIx/yjR7nPCaN1sUIGg8yzjr2aNzpY4eWlhgDDWD/60egwBKW+O0
z35dmo9ZMKcfdZ3HdrsIa+67fnK+ZdALRjoEfPFumPYoD9RAH5J6J/e2FTKr+cx49LsZPzXYE0SQ
Um/hvSjQa9n1Axrz8oNhOH4MlDMxpueMDx2q+Mx4r3iB8DC/baMCSVkzFAhV3GK9UZMq6XEunXcr
GhXgq2lAqQC6yyaWxrFyE+6lSfJd2AceUiCHyt0UcDARA/nqnPcOSv0USxUlZo5Z5bioqTlXddjB
zXEShfmjnwCtOF2f7ANubXOLo7HgewlgDWwIXQ8Y4DS2fcrLHs1y4JHkd2ijuf3kzav4kgmuwPYa
pO9ljIJji/iUcVBdluJcZU5+vzBtu88I8KrhUhSFc1eGBvZxbzgxH9eBQFGcW+HbsZ9jMHARDVM3
Vrl7vZgWSdXklEgaR4C1FfKwhNs5x646U8GmM9yOns5xkMfTuCly/AV7g4iGE40wZLDlS3MhVrix
u7W5Yx7TgTnMoUKnwWQjCjG+O2JhzaBEqhArObx3Na3n4apXyfreqyMEowKSyousGvRqeZUMj0vG
FGtnKQLp4wUVzdMV8w9kwGaei+1lhGZ2aTI7Tx2EjShRSFYZp++GiTGiKVG2NIEzPBS6Tb7ypQ/D
VlEHRNtStPRyBSmrn4eSdXGLgnw6whEpX1bkRd4mmOZLXrLsfVaqsiyjfbqSAol8YcrRGeXSIQy9
r6Zyg6p2yrbW5lhNhthb7og0GpnVVdPC+TTvPLkvKYY/t6EeLA65JXPum0wV7yo3SmnTtiMqq6oE
uLP3e0iAF7Zkk2wMTqfyFEk/+lhOF7W6nZjvaARJMeMTSuztlNIoPKRJm37Ok9QFbF1HGJiLKldM
yiaPQ0MdGf1hGtDG7aMsrPU+d4fx1hY0yHfMOXy4Sb0onYONpGHcjGZl/aBFrp98fA5iV1Qx55F2
RNe1AY9R9idnbOd2V1IuPYsUylCb+cVn6AP6Y9JINEHOWOMjRcqElnTqhvalTQ38R8eW0Z+dGhe+
bRl334pgipOthsFNYO3SXAT7uvjICoUKWnC8CREuCY+9LJmpTkZt2i/ICKKXuJCstZ2aWPdo00bs
RiV+7V3ndGEF2aAlm6ycYsQrGGTaTzFWxOew7xirpVkbssMCVKsecHNzCF5ncjqcYU0fGaDQyeWo
hd0gsNaO26Un4kFnfjehr8/yT5Cp8xC5+Rhe62RdgDAU48T0Ao/nR65/aTnD52l+gwe7UNd+bpUY
SYqkNq7v47LWvvF/7SFBRBBj3g/2pAuXPGsfY3tEa+vI2hTvfuqrPfz4S38OPP+VchbQjeFSITZL
abQHy/uC1PupXTWlvRnc2renjP9kp3GPoQj9l+m7l6to6fkh0AMTuMJ9HfCSTVjXym5tTnGnnAOb
6LwL8O/+5rb9iv/7fhVaS1SPdL4Cgfbo19/iqFw3nUFtHXogJmw4DMA1a43V3Uu9tynHh2fFOONf
BUJ+v6ri6BlwTVyi6juP7ac7WFAslH04VqfV51gnQJmDl8qqS3Pzvw3Q/6MHpZWvYD1ompsqeI3N
romDGeZcVKc0gY2KahdjmZ7z33AA/+YWekbwOhhSeLT/GiLnAP0yweja02ASzFVhuTz7kRzPSxZS
K0aJxDgc5b8Jovnr6649I30V+DA5RPAagB2atmZjXezJdSA7dZTOm8TiB1sn/FX/fBd/JSt+f1ha
By7pe75S0vdfITJ1hua2EZezUOHUL36e0X/yPIuGwGK6fmTOlVDIVokFIlaa+d9/bNrTtGUD36iA
tvOvL6hMh7F32BpPgpjYqyxk8CRTFPX//Bv/5pPmfiIn4YP2PN7MX6/SrrNw0W3ZE9kg8mAW/yMz
0PLf/xSf/7mezyXAur36KTHnpCFLK9aNueLoTiv1PeL3f/9msGrQlneN77m07l8thL2d24WZuj1F
vkfXo+z1/VBm09kf0vw3uMe/9MxZCQMlTBAorTUr76tflAbAXiokcCfJKZSYorSmM5RNi9wwaeyf
HGylQG4C7NPJApxsM9OL+qqyJWMaznmj3eZBOP8uEO6v7yvPkFGG8l2+i1C+epZr1oP+DFJ7Ysv7
bBakzGgBfN98WQheloqzbOm0v1lpXiXdXD4SLmp4d9hTtAyCVxfFQSAxbwTdqeFzPXhxs9565Txe
uW6UXDFMdB87C1XKrXsczEmCSakp1mvwPe69UkVwRZxBg02gne4KPNX04EoFjW2Jp0OLfvY3X/Tl
Ffh1r+RpuYLoKLZLY8SrRX8u6FVplLan0PXGnR+BnCunzs8BVkTNbRh6/zLA7XJ7Qh6H6/qgBSQz
pVcBBvARSlcTzHiq+so9ViDEDhJy32nhv/7xKf+rud9t+qWjc/+tfz3V+2X0d9+8VE80MF7620/N
6//y/8X5HyOp/25/f5n/PXXp/7r5VOW/DgD5Iz8GgEb+cflOmbEJtkM3vATd/ZgABuEfKIZYLQLP
Fz9Gg/8ZAIZ/sCAyWqA64E8J1sb/TgD1HwzJLuWJL0zI16a9fzMBfLWbeYb5D1Zrw+KIcoqC5Nfl
t6Gx60bjMO9lN+rH0J/b696X9P5tVk6Hn+7K3xQFr17+H9cyfhDSUGOo+Xp9TGdiEdKgmvdBXiSM
LJzqdm0aTg9jEz/kmSt/s7X83W8LfG0ki4Pv/eXVD2Ysi1XQ0HKtLWbAiUq9JKth54HW/82lXq18
339aEPjSpewJLh/3r7fRQ1BmkTDS/gij8EE6tvs8RMvwHEyuBDJaRNFtl5kadkTW2WD/z/f17y5u
WPqQyoSuYs7868UZxoR2aZ0Zak9VnVTAgG5TMfa/B6Nb3zLmtGQNZOaM/yD78s+XfrV7f//doSeF
5me4gh/+66XdWCqHCmaGYpLBTvPL/KQarGr/fJVXecUs75oBeiBCoX3eHU4Zv14GZ2WhoR7MIPTm
/Koe++HGTCCTmrJ1n7rLKxWnVcPAqljyB9+imWrLfnlYiZQbf1O2/80vZizM+xR6ocaI/6omi3qv
z+ZSzPvWQffm1L4D7bCuf8Pd/f7X/LRRfP/Fl/1dSH45gKZXl4ndemaIwTN1zYTJuLzI/NeW7KhN
5jnLn17oQ35dJ2Zrh371O39DtRo/A13p5W9u/mX/fP0v8fh3sOoYlqPw8vb9dGLwYuzDzOeBTg7W
P9Htjd95/eRdO8Mcf0knpCsVR403//zE/+4uU+CwKPHIA3Sxv17UGHiSDcP+vYgyHm5I+bBgs/n3
F+EBKq2wA/z1IiHSppwuKk7bhtNdfrFSsh79X7wwKNN9Vn/B+spC/+tP6ZgBJXjUeGFUmFwPtBm3
PYrz35xK/uaGcZ6jGqTwvMgWXldB/hT5I0iK/Yz4cWcNNU3nluFvVvC/eRcUtYRWhiNdQL316rcE
xciBL5r2vTVqL2U8TptqSOu3C4fBnZ575+gHUDL++Tld/tZXb6By2egkugXJWvPqt4Gi7ce0s9zB
aSkB91Q1gDrWHFHm6jfr+Pe6+dW1eBM8STtD8axeh3QWbYNazUJMgIMCiyes8MqhhfMyGAGdoKG3
em11nOVIJ9+hQVVsgZhlL9I29j6RWQTRJ29jqC+1zJPfvK9/cx9CTrkhmi66LD8SZX76ElccJylN
zn7f6V5elSjsDrIeEKJ7bvKbB/036w8PkpMfOfBCswy9etL9iCS+nsmdgVG2dVRzZH95Tp3xSor4
Rk/0AnUW7MsGMp2DD/WfH/hfXmY6SQHFrssKq4Qyr77+cYjkIpHl7qdAx9vVxW1ZG+93zaS/lCM+
rQk2FK6B9MhcFFs/L2zIRrqAEEmwso7KtnXTLhuUE/T913g6KuPs//lHud8DEX55tzjBi5C7Se3P
se11atE01Ovq0NbfYyVU4NfmYmi3gpoCMxXoUHh7JnG/NnRhmeHkc5HuZBGk6QnrFg4jfxKJ2sSW
txHSmljiKxcBu7uZW3+4KUrp0knqx/pLFDMh3g2GyeihKJhGbsrc5mqTJb3nodFGiwLBZyQhLU0v
hI2gjmR6iCq0DUcPbyXUSOZMMx3oEqKA6qCYB6YU74LMMKAvcG99KIdCuls3ZTPeDaVJ4gOYIMo3
kKyDBG5vrPu26xwoqRgkTbYLqhrfpD+6WfJQ5U29XK9V7ZuHdvYjtV9CZBKbycuSL2gtID6bBYEJ
Q9OlPlU4Y6DLzNAz7CyzJzw/MIhdiXWSEUAQlk/VmIExK/kHoXAcKg9oTmtGloiGRk289WBxFJve
+jEabwb896ZLc+Lq67x5qATolq0Z/PZTEV34lKJOK7FtAi5UJy0zoUgH2aeopxN9AQcuLzYus3qb
icK+RBJnw35g0RUnJ/aS5MzoIL3JyA6Z4AwPdLGdy0xwaUeaspvc5B5iBuRB3p07rHF93Wpl6xsd
NOCSgDEDg+Lpto4q7mrGlWC4YJeRqRSOLmgTk8FaxzUc0YPWjVSbiS8/P49OZMXZjZzqT1/1K9J2
YCL5tqm68DMOdJmcZUOQ975eyxQwRyT6K/oj7p2rGDn2fTMCUtJBlO1FzovyZgzbMSP9xXUe4crQ
YUX7Ti2l5sqMO8OcDplGR82xzWWP9Xc2dhgPWAlBqdYmDj8hsR+KYzf3PjOUwtCXGIE4QbjIW5hU
xbAM/bbqZXTLrGiJrmGhCtrVKwyMlpvMqHLKPJCSQHXqa4XUm7ksy86wm2GtPeR4QrorzJWMPRV3
83lhLFZfmWrol71a866/rqE33JecoT0MSzLFNBM4zfscWwxEwyIGnlLFs3ufwsC4mQuaTjsnGapv
1ADLexa7pDqmOrEf46XCndU2+Ac2eFsujkEMBfGxQ4pMvy2p0y9kt2YTmpWl/+QB7AWwdimuNxGJ
KN8KVgAG10VTPKU+rRZ6L22GbiMDEQurp28PGuWGD77LcdS2NebixYIh4O+7i2TmYZ3XtWQI59Yy
2fVq8A6hBu6ybRpte94I0PXDVhjrECw8epjKXSb8WPE8UUCpMz4WVsGiMG1nt2idu34pmuFLELeI
TOwcglAM/aF52/i1P39I4so+zkCPSAFjFWStSBTTHpiUCPAc7PQIDvCwh9toYeGCA6nFWQ2DXiG7
Y2y78cI+eq9gn9LaibMCrmkYuz9a1v+/rfC/6cf8tIf8pa/w8ClPbf+p+llX/P2P/OgrBPoPRqGS
UsXVFwa2ZoP70VfwxR/GeNTrlM4yBBhPx+E/jQXl/0HT2iXN5vufuJyk/qMsdtUfgVAukCz2QmYs
4b/qK1xqkl/Kth+RUrQ9Xg82cKchMR1rn5bbZKKb2Pq236Qmg5w99ENMPhs27jcpSYkwafxas8rX
aoba53KuG9dNs6wBE14mzBi63HHGZkOKQnJOh2D5tkDDAII/+/kujsPhPNYY5uAiE4Oza5aKye6S
rQxD0ZGaRwdDUgULb4DnEvlN+a4G0mz24ZTOOLJWTPlbd6iiz3oko5AxeD69nUWTx7dLL3GzR7j1
2u2yjMObaRnX4Jubl1FyKIlo6a6qupzuF7A73h1hm8a/wSe9xjer9ntDTVQlMXlWhJS8C7oymK6X
KatRnUySyJIVH1fXzACrhBCI7MD2wdGXvQGYmQ3rpRlYS7EvVRH1p1pMlJrk+8bte7u4gCAXNNgu
4rEuit+OrmkfyjqZwvvVaOQEDFWr9Io+YCbuqqyTRCA0cVreOHVSTg+6ayskXInIgX8gfqpDVAGF
z+3YFnmhxpuho83/J4gp2ZwZS/qD3EwCSx/wPEIjbhJ3Hdig5SCC+nHwhri5LUOp82rjDtMoH7tB
VPZcCi9mJZlrY99lXbGsB63gGPVI+KLCgrWKa/1nXzlTG2wIBHcBAVhB18IglMktA8tgKPMQ8XMb
yW8Y+7v2WQUwGW4aLMjVPXW5E153TJvL+8GsIw/AjPklxjwVY8VAPvIXmLFyCC6LI9KFNHkes0HX
9zGlSeZtPRQ1TEHLXtb9TT5XvsF03AXoEGy+RgnDRe5yGGNYPZhkjYA++XkZvokHLaf7Hj9idhtU
wGK2RA1X9mtYT1E37C/pB/WfqmvtJSPFsFKXlr4bnGAg3GDzM7TGbcpo+LlAAOACwY3NrrONIANl
vWytTEgEdKzKqxOyNaYMSnNS9ndt4Lao8FO8qlVchh8jzzQYk0zQgdKzUdyt/CCHnJ4ISFGNzKK8
3JzmWHMX5E7JqbO7Ptfpe7HWtYXVWjpXZU55BqYlAUuwdI33INsSq48ZcV1WZZ2hDQW5HBxqFZNm
FHqOcDemLcSIr03jhxvHgszIYvXNxxKFECjW2GBkLJ3ObHMruqOJakC+QgYfbc1Yu2+6td4CdUyL
nRehutlIUzZHxEPqA+3vRcN3aGCIznFqpl3UZ/FwbLSnvqb96Hyo/Mx/CggOqo9rmq3RTgdeXJ/q
tin5p3RrvBE4zZ4VnfVdhdiUyLrY18ndjOqFuEmWhbNMWvuxbWV8lQ5J8snNJf+qPHfqZltM/qTO
fRil9ZvGSYt8m0jEFru1KFsK2KYMu8d2MTlhA3GMzhtT1MMc5Tg4bQaBf+cXhhoRaTpZjGvzGMF3
klhVIfLviBF6U9jWP6E6gyw5q2DqDk6JlICqSS4co93polxD2vTSxZUStyIBjwvZtG+z67gcwDPU
QzRMKGZy3A6ggunvrVFl97JWi73NZHuuzNRhCY25O2zBMKCwI7LOtGh8atm/qxLEq+RILS0o63EK
HssKVci28xYlDqbLgI5i9w0JYtBSHXMo098YDdTZuw7Z+BXi6TLeFRQnj+nEuOROD6w2uwhtzLWy
wBmB4ebL53kp70S6Sohh3ZTdGn8c5+tm1NGE6TGcsSK1HlI/1xLmmXVk+wVOfldDdy+fUF7Le9sB
sUfoBb+b+KbxXZs53seu95wrpUpw1AWL6ogZOgYkBD0+MIegympADnzGrYebU+fZtS5V1mzctFcz
Kl/To8x3UMhufHIOAOqwOgckbgoJcwaAof2czajMz8nk6JveQVD8BHwSW/JisCm/2LXrBw5UxE6d
Iz0Fn1K4LNUBPHeKgjSxvXkcKk3cwGx7+T72FzRznlj4M3WA6WZ72Z7BjXYJ8sWGr2HculPJZqiR
6kIHlaXe6mEi+oMMAs6ckpB4dMY4zC/pBzRT9zYPkNe3vamBZsEYm94wAnfxeK9FdIvrWtTbGfhu
tpN9AE0ILlG03Dce/5wdEx9PvuN0mC0HXjnEkFMZJuo6LVfweyT++uNNGfJCvNAmcomgTyrCFBqi
FlCOUUWCfkWcmCNndKcbx1+d+tTafEJBXiUXLUSRekiG4B+iIcBLceF0QXnEZ4fwtXcMwsNMJ86h
E+nyFuNG9a53wpRAhwTn+xkttyEJgNG9OtApRssdt1Fj907SJvfVHAzibJumUB+8OkhYhYfpQ7ZE
C+sK1t121wOrAnuzjKS+dIBuAGkZQB59MTTVWRdlLjcixlJ5SJsaBtviqjx7XKK0uy+R9eBN7Jd0
vqaRLyKA621+ltrmzalumnjc6CKtquesjYfHGfpVeBAkZBRYsaWwsN3AiBwj2BXlAX9sKMGC+cJ5
7MVQ6qsI/ivhOHNjh9t+hauHHjmO603TJg4GzqZdyQIxlUuhzoYZI6oUQO7R2JVQ3GZ3nfMDHtG+
vVNjgvwLlpOKTzhXMUzMRMQEV33A3gdDpBmHb4tb6BD2AY98PxaWB2ajyRS7to1Rm6bIW/hP5Sw6
HAuRAxFaGti82DeZ+DbIIZ9FXjfAKZMVGKgp9XhSOhq/ToNBmV17EYhXyCrtcO0HbXhnHJaco0M2
4opwHmzKc9h1hYah6k4C8mu/lA9tMqoPjW7AKHswvtgNwwg/g5EpoL2Eo0wK78qdg6Ny5kAeVMRQ
4QwTuQh3yog4fhN3LRVLGYJ6IxBliE9lJfF3c3B1+zvD0yJdZZoiALVFKN8PAWA7uSlSP69OziCQ
zlQpNRKJcCnxTUUQecmW4jpDf45+6n50L6DABAoHjfLVDZeTDpO8uG4TI58bX43BlnqxOgauNPcc
FwGAZj4C1zer7KY3/LvFZ2Wihdm5W1XpWRDcRxHXL2b8gtreuHsOSXAgZ6y2yw6ZsQ3exZ31u5PP
08/JSaaXGiPhA8V/gLkDkiyeq/BZGzD3exOgcOP991CLLU4vqkNcCUNnhRVouXYmvEe0MRCw7go4
0QgpeyOIcq7mkUrLFtV1uabze1RxRmzqZvDBrjb9PO4zRl+fQMDDKaMvME0V1PUicU8WzCAYoC5H
Q82/dQz3pOPpZI/EERP/oFqnuE8wwMxPqI+XioSKxOG4N5Ojdp5nZpa7LigYqAHuWA3LD01vct78
1julk2twlIxuYq9JR1j6k1x9zHlThs3nHc9c6WuPerh7aQC2ukeMd2v7KSfaLNwqX8bzA/CxRT5y
9sfQP/RZZEDsCFwiXiA/QFDu7xKlMkumaAs3Z4LxlRxLOtZ6B8AvWneQQYfh1Ng5UzvjZZVzDsl8
DB4petTlzKzT7q0B8NPc5gklw0aO1XwjaL51wIiUwtS9UsyUHIKLt5mrsWsTtxyEH5xCe/WH0YW0
fk/viaBC+pPqeWS00PCeFc19PXY6JToiBQNNCYeLmFx1xH7zEFbutm9bEb4oJboBgqlEQh54RHfe
OIEf0ZJpLETMtWiLhi+mqaGfZjrkiB14xFpc8dbjG3ahITj3qYgi54HBJo33LMLcgbSwyUBg7wkz
W5KDWsQysfnENBCk3w9EDCVe9+z1hc9L5yd0TD7CMMymL2HNovClzyO5fg1H3lz7zXX5UMUejnMB
VTANDYkmAFEEwU9BPau9bcEa0jUMp+sBXme2K+a4WGkJERSB36BPP3ml73+YAX2a/ew0sSAlJQj4
AnB1TvGB0sECHlTQXnHMR30+TDOM9AnE0oNEawSzMsRNTVgia0EC9KgYjMJNRYFe71wwBhlb1YIX
LR2sE+6rjF1pp1J4BnSoK5fUBL+NyX5IAaODfa2id2Mexvi7Me5FcL5chSiZIWEQAULZGGAx3gfp
ZirY4a6gJvIS5mv3I7Cm+IVlFu7yFPIu4cVu4f8bPUL03GAH7MKPhHa5mKUSTqNvMIE2xdZqv6JF
RJAa2s5CsfgFrKPRXjMlScNNtBCXe8tj9dPrNXHCJ7fy0+woAf+099AtKJ0I9wQhWtft9LQqJKYP
TTUkHj6bHIRqyLlUvBA2jk6XY7wusQXAcNt2lHfjk12sYPu6hMdcLXaKxmNCL/Z93a3uN7fvJgS0
dTx/Ek4gnwxoFviQTmNR+MeDqna4obwGQOqUvlTVEtlmY108FJSLdc5bKC0zpcNUQIfnV5rNGNvm
rqQmOfERDh8Sgc9oo8bBnFwYlN8yEXA08gVSwy077mz3Kk+D4rbnqTTABtqhhoW39GUNNDSbFE9i
WPVDZiJSM5cVH4Lg8e4m26OQcXVLykHYu9W1wo9E96tke9vERaU74IzFAPins2x6GfRXSBGtGIhx
aNj1v8wyrob96s6kRVWEZoV8WwVfWNN0ACh6R9AunXWh710U8vZBY/Ort6pQWbVdOZDhqcRZl1yv
c6ot61tB8111urqEzJq4P6uld27BntBBd1U1mRs0gB31ukO0HNlhXuO/14U1XxWZPf1HIS0ouyRw
Rn2wmTdYHAo64ifMlb6H8xuTQeaPnnnkr2j1zWgcQ9JOKSWkVu2QkcUPb7P8JPwJO2s7GGS226bU
8p0UdDkQv4P5ymVAB6DTvN4MF/zanNlv+uRMQxRlfE9q0fGSMBbSO/AjojuJbUtvJwwZICu7kTgm
z2+Et2tRwhPKUFKXXXeohnFPSqpUYKvSvJmSFjuUIPeposNu0w8+Bdm5r6PO3caIEN9GgwEb1jZh
8gwQyX+fD0GOAUzk6acm6lfQqhUybU5R5c50C4nXY6LCBzy96Z+BYK6wc6a8OnOR5UEtytmzsOaP
Od4MTgGwpMvtEBl7xJ7dizPALLj8nuHV2Da5hvlCLBi5GStlQHyYFQdl9rmhwhgcsWReOVSMyVMM
a7D+s0FAl25dq2rvm9OCwXkqgfqp/coUkjTr3gCUJ2ioz+/ysC9u7KIFCYjQaMjDlUG777osN2+8
ohWgQRyXVTdi16oGjJSujsD05A7WuVljJrN4dDtAU3QstuuclBcvYY0DJ0WxEdZ3rg4WmG35cIoL
Axqrh4nXfbGziNgsyr6Pr5zFlow9YJiocARmqLyHGR1iATWwLVvQD3SSH1R7wWCqxOA3YrJ9XuEW
RWdLSY1tNo9ijPLxOg0PkUkxoParHGdg5HH8SLuwXPahHco7bUcFVQuI4HI7t7hY/4ez81qOG9m2
7RchAt68VhWq6ClSEinqBSG1JHjv8fV3gGff3VQeZiEOX7o7GNHISrdymbnmNOqxvp4D3ez3w1DU
yIYGPKRoldbpJ7om3Z9anlGnSh08k11pxd5n2s7TqzAwKqCq/dDgZQ7x9EQEVIx01jXzQudVUnbX
yBZBdDI14/ysluN4CVkv3YKZFyRwVJf5nwyoX10Q82pYi4Bcf36dD0s2XQ+Niw50D+ktYlXplNCj
UWQo7fUWe3Zyk2yAm9Eq6A77TPWwcq8RVYuhzUjh9mvMdFKu9KDvIQV2ne53QTMJvGN9F8HejzAg
JbA+R4GQXh2aa+I2uI/1Ub8xA++h7yMP0cVpBGiL2VxuWyOu9JusMJHiam3ngZKy9zLTR5BerYqW
wUWjZap1InFKdw0toRCdd/UYP1pgbh+ocSDYioTQ/KJmNGHpxVhcpZ0B6xEyv3NEXG8V/4wGVwLy
33b8ppJV28GahrdGqRDLWap3YeDZ9wa5VhSp2ngmGMB9eoq0ZUIPi/ynO3etQufRRDous4PxARzE
ckU7NXzRdLpkV2F1+qeiXtXNNk1lpjoenBMwyTjb22vWkYJ2+FmncPJNg2ztlh6JAkJT00KJo4wT
aK9jkkf7Lk/ZisSOjbs5zPQ7O1xmSPBy7WtuBe09ihCdduEV2pOnzjQgNH+scPhCuyUlxKYLwys0
ytKK9JIVXdP/El2yMcquakGs7enJzAnu2oYGFpbf+gpbywRuEue52fcKdNWUCaPoj7EMULJ4qUG+
MzFb79FTF+0+9nr3nqpG3vLqzNBzahxb7inytA+JOk7DkXjbTP0onsnxDapZvwCWI90AJ5lBJjhX
HjRP6S41Q+0q9mos/jGtZf7tzkMFC58yWzVPQu7+KaAI/GVaQ8L/ateohwXY3WAXF6SByXpF+mc9
JBkKg83Yv6xdkDraJPQV7LKm6SC78Rx6+nS66OD51ubppp8A/6AE2i9fSNUb05FybRHeT307ficd
VRXHwa7d31ws/cK2l7tCMfI7b+WiNJZmSHc2Dbv3te2Ft5hr52eaO4G9Ab1/T717Te6vpfs3GIRR
c6l5kTZDUBm1OaxRn2Q0wI67dv4218e5+Ub30wYo429827+FBOPvsfSMBCJ5tYp2oKU5ZYgvQ2O6
sPEazMYIS6W6QzK+8Tam9jfM4t/hBCxbhi3qU21C9K9Iod42IOaGcmJ6eFPCeQcEKSBM/v289vds
4mhlUqX7xo/oQsQ9RVEnHe7B9FzWsWLAxRwecm1E6CaHbqBy+muUIp5i2/pn7u7O/wTZBAXAAzqX
0B20qBoGTlvvzQDpMDKtpm/0W8gq7W8Ex38n6Qho4xbybSrrVeXn5urN0W/oZ7EKfULXlbSClfCg
w0KO0nNQGzua22BqLsNffcQCRCPyArFnNKdUr4xpA30hOUOOACUJKKsXrV5XiNcUf2hU/EwsShbJ
K7/GkXmF2gExx7yxxZL1FZHo8zLDKJMylsPhnHgGUlVHxLP+fn77JHU1Z/37m6u3DKMWTzDw+Qsl
GPpCTtGEG+kgY9Jenh9BQP/8u33rzN4MgVJXi3hLU/lDRfKmqU/jag3xCEaEa/oZfQ6jhCDXpBzc
bWB+BIznv2OKFoWecQjv8YXg4FTRjCBle1FZtPCGTwoqf3V0VHN2LK4gt90AVMnuoiNYFhiHiBQH
EGWOpu8KZQIwB0eGfgt9+qGkY744ugStqfVU0eoZ/cy7jRMi20LBxGh4bpWHtq9fp11+HekIETfx
uCZskuWRzrbNe7he6X8hR/8uqmBs7AYZKe4hA0XK1dqaykTM/Hb2ikd4zVB2nuF3AEexBdWTTUww
LcOixYYG8R0sCyvvAaBU3b4cJ56FYqstSfLyrCj6t2czM1M662OQ6iVtZdDpojGJ/BX0xaXhF3bI
s/6nyDe65V47Vt5ZPxF/Sv9lpWhxPvm2ol0xyDrmFAy+EzdPQGz3JjS8S320k+QT/1Kbe84Kiab1
9yiAVxav2bgeslkL2McpKZ3WCfkhcQnlhTneUqM7MJhewv92XBv2TWvj/ZMNJdgXs5ho7G2zFXIM
myOVPGQ4B7KJJdjfABuwGAjgdccNUyM5MbZgaiLiBLXXU5iolGdPVS4r214tAOKYVGA6CF4a0oYQ
g/yplmlvY7OnCEmS+UccvSACef5HSB4HWzA95IwggKo5teTZ/ZikaGF9UyBzCPXPtv0PMefGI/SK
8HvvOAn2JqG5gp5nYOoQYa+Z1OuUOAjtiGEXleM/o3bpGXD5qUfGX082NI4oEY1wgjRXpVedctqS
0oQsP5HNerxK4IDrItWjdddT7VIi68r14PjXYPYofykNKPGsuT6/SDIDbQtGKwuspW5CoMUDvvRO
9x6sPNzHVnxjaMsdXcurqs6OUzg1yClwEc8Pq0tcCRGJG6KUkbmrCYMQ66tjw6xicDzc6bI0PV/X
aI2en5wR3URWsetu0TJ8NnuSIhg66wZM7mFNwiYtNNtTfWo0uF8jKIzK76qKdo3zcv5XCtjO/xpa
Ed3t9aqRRegmvx5jDEAX/HTaUwFn03qS1zPLlSkXA407dzfPTxNaKzwnzni1eYqFnsD//gZLsIyQ
TUZjrXKVlvY2q0HAkNhvyzuPO8t8sU+R8Z2UwK5Z1KOjFBuHWjqs4Fpl9RI1ZPMnX8mpgIIH9Jh/
hZUq3U9YxI6DyVJAUAIhfI2W7K+NJV/fsHcukwgHT+hyASZJM8ikxQ9t/qxZxUpHPVb2Z6O5BfxK
V767I4F7cNNu4zQK3Yb/rrFgHBt0aSpEKpmsoxzr5M6Mu0PMJQaj8tJq80Vj/8BxsBBITchqkd4s
/FWQvndu4l69sgYb9AYKA9vPoeR6iE0/jorqgAtXm99FKhzQSIShdl7EnzYWWWKeaTL7+7VVm7gu
lv88gKHxs6Sd1G6cuzm55Wj1Rn5rjLfjeLJRbk41nyvnjtodD9PcjBfnf4PsJwhGE5JYOE/UAAVG
HX2K9MFeaBULYt+ODucHWJ+a9w6SYNh0FflcsE90tpD628Op9gft2AuO0vnPy7xMkUMyGnSlUGs8
lpWkR/2DyCOwtO+84U5vHriWI3Af1GPXF3z0eOTUjZspedYswRmL4J21Jpj9CcK8YV/b85cuCH/A
Evu1msNjMtc/dMPcwuxLdknsL6Xlq58pdMyQIvXg8Ny7ZfRg6DPcexK9G++05KybgqVJqFvnbmth
4Errq2onj5tuiMTnWdss3zqVcwVBTecSCOSGcVOl5pEVusq75Gb1X2fQzXaYfsZYb5wIiVv+Cpl8
E19BrG7M2cxwplPeNTNole4pL68AzgIVuedIWEv/48OTW8/9m9E61c6zGsKP1yhnwJ9INPcY4FgF
6Z//iW02z7rkyJmCudATPQOHwcTGqjlQBPZ1A2Ks7hhOydHNml/4xeeXcN2Yd+6sKRiFMIusrCiY
U20nP1fLv5qh5lsamvA7bxw3iV0QmxrbFmZVgOtMRp0vwiL3Ea+Cc7vdiD5lp1mIzSLK0E0yLWv/
UvlS6sEnIszziyP74cLFH1SA2OY8EyLF8z9o+76UmfPNGdpf5z8vueoiqUfggB4YdGPygYL+sufw
Di6MS8rbK1Nb+rG1N4SrThIZzlJg8z7tIz0FKacBFlY/dNPl+TlILrwhXHgNyH5ZwprkTwOlJ/U4
ztV1uDzoZX2qVx8xftj0y2TLtf79zfUDXJNoZoL5T1L7SjOxvryhixp+JVv8Qd/cEK54imiQ0nvV
7NP/vF+DiomwwHBREeNqtHhgwFv3GJQGZrHN0E1//w4awmWvDSM13Y6akRM0F6uVJ1DD7V5Xs/lm
WWi1EBCo85OFeEy9ce8lR9sQ7j3ZGlpmoe7y+8b5A1e0BoIGqSkczPPnQmJXjHWubzZr0Oaqs3g5
ffLbj2qgfmk8yAC9+Qqo06Wiff7YKMLVRzthLVrQVUcTFGSt4O3Aut6t74xZLxdemR4+No5gCJrS
quFV7mdft2dQiJF21Ufld13tTv0yPHx00cSGttwEAeQlTKfR8ru+7O+aOji6Zn4/K/HtMH5sa3TB
JFD8KcHyDbM/LjXeWXr0yv4ib8rnSmmfQuNj2VV41f86AIFbBW1A3syHtwMhuzWSHo19HwFwQRJt
YxDJMynSBCBXF9iwPs1gCNJ9FqFfpetrxMpr7ALW1uBK+tABWNs83h7nUEkHU9E4AFE6HAttvC3d
rt+pgYkvihaTkaWfzg8km5FgC6LSgvfbRKy6cAa4YXP3ApryY5VSKu3C6KB3g29r80aGSmJRRfIq
D/AMWBQcWwhq7z2YHimq1xeNW/8EOrmxcusPf8fBEBnxJxPVVtsj6nDDVdourWHJwpaeXy2JFdOF
+2+OWasE9AMg61Uh3roUXwEUgs/YWB9Z/l4X7v2Y2VT4vQgrmX3u528uqYd4jcABYx0Wi2M9aV/r
6mP3cm0yenvGisgCS12yG7R90xiatt+Jkj0aECgf05GMGCCK4hszkzzbr2H5G/Pcog+gUnPGPHdH
pASOrgoWEzUasEo1CusWYpebXrrkSIssRl1qjBM957gg/XRUq+rgdO3da4bZtVCHW/ablk22X69Z
pTfTKmfF6SrPI/ywlBNZGi18yiFlp/BIODAXDw3Cypv+iGwNBZtgt7obexB0+gQdmE29HGDs89bo
k5Vc1oS67X3s/XktD76ZF02W9DtAo+1H1fjFCt2LIiN1aabw7w9pi4y5t5mYkTgjr8H3m6F0OI1V
1GhoAUWhCk1LIDSnerA5D+ZaYgUitoqST4Cslu4R5XbvZQhpPKtGLXjUIgRSzt9s2eIK/kNfNnYW
o6rnOxSOctv5hDQBoDT71CMYDuH9l7Z5HrdqZhIb9ZqpfTPnHjseVhkOWBa1v70Ybt9sAeR0fiYS
I/t6Vt983LYCrw+VevZDvSp2TaXu3UD/3I+Q9RrmxnWWXDFVMB2KnlBYUBkD5LZfDaqvduPPGdYh
uoZhMkF2PN7ikJE4dur6E95MB1ipElgDQ60bQgUxR0x99e8y1DY2y1+y9KAqeA8ODYuaGRU87En0
vfaab7OdAU9LW7THzIMyJlfj0N4Mk+OvQUBuoXBmjD9pvLhZnTLNiz9DeE+g0F4vYXFxfiMlp0QV
4o/Q7gfYXIgNQrW/D7nbWVF/O/9p2aIKpsSE4b3q1jNilSi5u94xsFu/n/JkN2TezZorPD+O5L1U
16m92TwDQlE7KhgHSbWbeaCtnCTg40cDfVUIKqZ5ZVUKV+cFKm93cG/S0rxG5eDH+V8vsQmqYBPA
yA8uciyzvwB/Pg7QM18YZouNAiB9GxWwE6jG2rMAQ/dOy2rrY8ZXFZwMwMXdgHoDXpKJtLYXFRA3
D7Bs5yRLSJ0glY4uzPkZyvZH8DcQe8ng1CYAcKhfjXp/iBvrS4OpP//5982E6glmAt1FlKJttt9T
QK973CLVKV8SOG5trbyCIvoqry4/NpRgJqKl07zGUoHQJY+r818uEBlUJwp3VxSWl2arsLyuzP92
L2nb/vtEA44slspesHwJTNAwEYBN1i5WXH0a3HagELJJyYGE2vZuatstp/b9fYKW9e9RAUfXJtpF
sz+X8S0EEBdoHt3P5caBe//FgOHk76/TjxKXKtzwvoaIBsogn9to+BLE+mnzor5vytbW9L/sQIJ2
MwBHVg2O83GPWii2u9yIyWTfFoyAo7bT7Jh8O4y6xzVdopTehpmULbtgANDBrefc4fzqaoVUdn+F
RuXd5g+XLbtwz4NOT9VlYdnR0aY7rr/JV+wFvVSb6QrZCML1diKYVJxKwYAF3YFKm1nYn13zUqmy
jZMjcYAhNPx7Y+clmVRvoY2NHqzbOXvC7W3yZ/5JmF8XOsIisHRvbLSkkK2KtEJz3FSxCnsayf7q
i4cU1tgtl1q3XCdqeLHW2xXVBMCJHnM20I25aM7zeeMiWUeRnAum5clJCo13hsZEr0iOlYXyTG0c
smjDfMlGWP/+5qFEasIztNgiFgMEP63I2Tq/6W1wt0Gx4eFK7olI6zBFwDXqxiAEM6aOJhD7z3aB
R2LoRVSpg/auUSX14peZizqip9uHNFDSh8Jpu5u+qn+olYW8RgBO/PyOyAYULn3bgNtvFgY0aE52
iUYizdwjPoIgI+KkNkquW9kr2UiCDViAIyO0GzK1NKsu7BEVhzhCKzIoLPeQ99AR6wjA+IpF4f78
3GRnQbALDd0sbZQmC75oNR2SbJ4uYWyJoZLXtIuQZhn//DgS6+YK1sGkVb6d4bTizEXHwTFPNDZe
qO4Wi+f7PiaSsn8f6RJR3JGup8VPUEYKp/ZG7dJrZLESpL4pOJuQKp2fh+RgixDRZHTmdrDYIfj7
r+kCetaQgj//adkc1r+/uZZuYthJV3MtkcN7DXoTl9po3F7bPPj6sjEB2SjC5SdfpdSR4+K7rORZ
dnJSm+J6Sm7pwdoGbElOlSM88lFlNPh64Fma0Tu2RfxTaZS7KLROtTpsvAayIdYNerNaXd+j2IVa
u1/n6ZPqUYglF2J7io9K5VZEIRtDuPjsA5UYjWmgqtQDxUbnx5x6KMqCJbp0+y1eWNkwwq1Hhw12
uYipjOZU3Q1jrF96iXJJoEc/t7ZhxCQX0BEuup0Nehyj1wiBXRftS3W+VVylQ3kk2igvSWyXI9zw
VG1mO6WJkA1IEKtbLiz7aQV8JVQvkII5bqYSZU+zCO40aHickxF7DF/6XpvuTKpIFJMK2t9bWoEp
LdWrjrfb7LddccnyiRjPMmhjWPKg3lm//lq+IhMPqGzJfic0w0FURnP7y5oYo2CikQdMldQnGDhv
GiRrK4pMZKpmoqxS6qipHJPiZekmCGBgvwiGizL5ltI+cn4ciXGw1xP65lKhM22mKVpKkAMrp2EO
qRCqD3NENqB/6f9D1QV3d/i7/PQ/8ctbfQ4JFgxG6b9HiSPPTHWr0f3cOVZLA8OFejVNChQS96sc
mr1WuazpmMYWfG9/rC3Y8Wti+51wSkRwmnllu7zkOuqIKADpph8YKg3yR57vqrqEasaHE+oOnJKK
kI0Fp0QCHRRgvTZD0CC61SquvwUHULCdZpVcfVuwMI7e9DXq7aYfRYnhq2pHQ3iUoi0fOtcmIn3z
xsZKni1bMDHAns008XIL7FXR75D3hNgN6qvT+WMjO56CbRmGCIaoLLRojqL51IZjGJah2qfrHWa8
IX1MAnyLXts8QOt339tIwdSgN6Uk2hxbvGHpoSGQMc3nqT5mCFi1821ZvMTK1yl4hI3w/PwkuyRi
JhezgadRjSxfG+2ryWpObTPdorUBm4nywSHWpX1z8xZagHG2EstPjI7uAig/b2j5HS/DOGyuJ8L9
8zORmDERDglj2BQgomX5oVb8SrL6hvft0vJ+nf+6LEJbSebezgL+E+TH9Nbyaz07daZyOQFINgsV
DpT0wl30HzQy+pbVXNLK9vv8mKuH985ZEKGNaaYQzKwnO9CsfdwRCE57Dfasrrzt4TUusktDUTc2
SWa5RKBji7zU4KL/SqPwmr2sL6zmFq3ME4MN5V3LkIl7TKfjoiTH7Xyx5PJagpEox6Vp84pRNUCB
cPd8GYIHtHkPyXRsrG+MPc0h4eld0j6tDXaujWbVVoJftryC4fC8kT63TLFg722vR7T9Khq2u/GU
F+O3YelOrpHH+x4mmPO7KbtpgiWBrc52I8JF30Kio2qeVnnhoJ5v4tr54Aii7RghKwp6JtSgSDvR
fJZN6Q/Xi8nlHc7PQWINRZCjUdGiPZQB1mmZEySkwVGryrW+0C+75FdNBNNtHzycH0tyn0Ww42zk
3gDpn4msLXRj7jCccnV4qfuNAy85eSLiUSm6pQZjZfo0L38dLfNXHMDQe/6ny4yFiG9cxhFeqvXt
M9C31ryfffmIjPA4fs50xKiJTqp+9O1iw/JJTpaoXaElS5TaS2HTEaS7+L/h7ZSFz5XRwhHwwc1Y
V/GNDbftDBmrgCE0JX/SPfNrljbHzTqebAKCFQhNpTaXKbd9aATQWG7pu2lqAPSaPn4fIbPa2HLZ
iRIuvDG0Cj2XTCKoOsQ6nfLSVNx5n9S5f37fZQMIVxwOmRiWIhg/kbCEg8y7jo0a0qZlwxeRLZNw
v7UAYkddcS0f3cv5oM4UkEP0Nv6sjGU7fcyMjfMki0JEgKNp6YNaQXPt2zpsKoOHSnZBtuGXUzEi
El+oP++SVeBaWQ7NFiJRYltExGNnaH0yhRZ+nNIdod+7mpbsqALdaekgLRfzDjfo/DbJrqcIfkTo
xW5AUw1+mP2hYcF2gy8hAu8jb9AIMRRgPcjhDjrkYecHlGycKJWGtmoBk1s+0LH6s6rtBwf+N7X+
PBYbt9NcD9g7noIIf8yVMNbq1Bt8aEAvZqL6ToFe4QbOS9+Lk11CesItlT01nYUcVRDBo4QM1QVB
HDHfmr5cO6qmsnhswvAQOv2lld/aYXNJP1EcaagQK/s6LVZ41mAXLx6wfTiY/aK84i/mgIoxaWor
Vr6r9PuBqnD5YoK4lJf0vhNtTFIW44hwSwMVV7urgMRadhouOyi2ITEqtNi7Qiql/TyYmXrrLBN0
tyjA23M23mow6jzDujZe133Y1vDaQaZwHCbD7E/TUFS3oz6293AdEF43nRpcZhAVPswj7eEbdS7Z
zgsWwXPGtFoicoM1vOvj4B6Q2biaiudkMx0tiWsNwSgoQ1zYwUQyX42UJxPmhNTSHseVGQDp+dQZ
P58/wpJhRIhj0FhKSc+16ZvQk9HZGkBgn32ao+IAp9lVrujG1uWUnGUR5gg1rN2h7mq+Gp8u6m+h
U/DaUzYdE9e+wAOtV7H1eNrBPHp+bhKzLUIel3QBlkMt31/U5gYk8Y/IhplfNTfqLbKlW8/Gm7dz
DivLLdwUa5rbKILX4Z1VgFLO0S8olOWbN25YGdk01r+/GSd0zGlAocAiYbT8g/r7pZvAWZP932RO
/3/nl/ran/jm8yZcyXPXFETCFs2wXbzcziNVnK3rLVslwQeoTaNOU3exfNVKP0X69KWcls/Z2I7w
YkLTsunCylZJcAISQkQNwiXG6cNLp3NuVy77pNI3NkESVIjIRgey6iZumUbmAPTKTg7EYbaTgjl5
srLT4kU+fS4fO7bCzS+RfXeSnpl40fBpQFIgsu0bd8o2LqJkoURYY6TAH70ABvc99U8FqOs0D+Yx
1GbX/9DPF6GMXW/ZeRgPyEOM5U2wKD5i8neb3oTs16/H7M1phT4VneeBX+/OlfkAhDU76nM8X0El
XX07PwFJX5sqohbtqp9n0xgtsEzf0V3VIhVWbNQmbztlH1VXTRlgw5Q9fktevJBk+dgR09Ypv51a
DKkhTJfkU4r7Jf3Ra9HFahKRJunrHqogB5XojaEkPpmIX+zCDLyiyVDtVaYewJwGifVJX1qodR/1
Jt942WX+pohdhE4ajsv1qM1md7QmNfNBoJzauvFXrtfBHe6iCsJed36O5+z35uwkZ0TspSg7lEo1
ba3kOsZzGf1Wm+bGqrZgZ1IvU7A09CJXdadS9HLLwTmES+edytz4k0OfeKhTu/w1RHp/mTZudx3b
a8t0vkVOJJnYa47nzQkJRnSvMoer1Uyg/BQ1+1Lb0WVTdRtejSR2ft3HN993NZj4ppSsDYRxt/ns
fRk3sySSRnL1dTXffFuj/B13WcNZCMwfpaFOe6e3r+ELfMjRTV4C63I29G962WivkYmqFz6IrhNs
69B44PmmRXMDkeDGHZdcABGgCesakkEpIWNrJD9rEwq2KZihJc1XCjUq9I3zdbN3UOIrighNrXWc
yQyIHiMPXsQo9H5nnfFSLV9THXj3eZslG0Mwi5C9zmCqdMt3nOClX/SDUzb7KjaeNt9x2YoJ3s5Q
63DzVoRxeqbfDoTzta3tNVzT7GSHymHzHZc8tKIwV4guVD+UzCRdlOsoNF+C3toD4MZBNOcAIB7E
0FtmUHaVRfyltYRpaAcOvg92yNAgIqNRWg2gekihL0x2MDHaBUS8WwNKnCERkMkaomgTMh5cK09q
Nd1OkYH+V3ZXze1h3MKrSaclWChzcWw9b4nzgxX/DutmWXQXKlcsTVyE34o7END73kiOaM03G862
zNiLsEwlJmVowBnnz2l1OYb9oUGU4jh6nnbQPYhRF2dVII4fU3VVtre9azMjGXD++MvWVXCZUlhQ
wXElJGgs7T4tvAtcqNMIXDmAbmtz9941v7onwjVdN6um2cxsf4G9usr0kzrX11n9f5M7/Y8jzufX
m/fGQpIj69BlqGw/pIdgt8RfvVEt9mqsowHWPTkOSi2wGH5gwRhLsBdxbA+qEWOT1B4QvO6Wd69e
IAGAlSfQsG9lY9+9zYwjWA0s0gSvM9WVsXxMyBq4MxIKkIcUbbYLynIXdsnFolyen9T77GyMJnhQ
ltupo7e+Xxp9W4d8MG7hgPtC+iffNUr5CRRnf4xT9Wvr9M+DGiY7pYoOkdr9LK0cfuJ82m/8kPXc
/a+8DT9ESKtOiuagC8JdMJWnMr8nxtXK4DLqnqflxVCekLH9udnO8+6jzVhCgKUCk4jRbsT0m3Z5
oRstSmgwwpyfiWz/BEsylM6k6NX6asfdjZZpL5am/p7C6AQL7oycHRKx9qhHF5EZ/To/4vsFK90T
4UpKU+hOrPDQKMDVgLHtA+MhztVDoa6RFmXSDvI0wq5UPS3BRr+GZJois11TZkM3lbblG3GU7DJj
PIFefJpt99IukkvXyV+KQkdabtmSvJRtmpA/Gmc3SdpktP3e0UJ/pQDuMn2rv/99+8+REMzhSKqF
NuXl1VBdhqG53LRe/Csr3S/qmNR7xdTuwe0emjL502mVtuHuS8yjiHWNVAtyrZ45adF3bTZ1MtnR
fi6VauNWvevjoNQr2Ed1NNwS2m7bz/vyBBZiPzbJLcpQ/kcNvIhjzcMi1pDMtH3DUu4HMqHxqvSX
pGG7MYV33ymmIJjDctI7vV0ilmiJ9q6aftHbCEI+90Q74SnbKoDKFkowg5SS6zIoeKf0xaRLtVYg
Pw4v6153DptJKcmNERGt0AT3HvGI7Y/uXbz86Khb17CkTsggKY6xOmxwzm6s2ruuJ6smWLi2Vkvc
9J5Vo/aJDVjNqXM36KG/modNmP9roP2O1XYFYzeZikOemOejD9qDSdDYm4gZ21Gp7Yoxiy+QWgpQ
LsnKk6unF46CAlGdOo9jPAMKKubs4CDDsXfyLRpHiZFwRSMxobHhQYJOyzZdSCYKKxRStnBTskMi
2AhLmfOc5iNc0dCgEDTp/UO1FLi+phIfy2FwNzZPMgkR5hqViCVEJsXrqoqcPZqg+Sew4sHG+ySx
OSJnaAVfLp0tGO60sa64rV/0Kb3M4aQ4/xhJ7qsICg36wRzJw1DbjxDF6Wdnl9TPqAFkRIoIwWzx
ksrWaP37G8+vKrUpCtFu8bVkto4BvMD3fVpaP89PQrLTIhloME8QqfZMIi2Df0xnuZ/i6ErhZG8a
HJnj5Qg3p0I1poxD/G+Q7ofBcX5ORYEwnBleqBNOuUIJ27L+8Vo0hSL0QEj+dKV6wyKis7Dh/EmM
xP8CiyZpTnqBWdarCkMfdqemDW+TrH8GyNvs8kCf9lOibQQcsjUVbo+OjsiyVOxYH2oPCCchGRvA
Hh/mWemXM3Ih57dOcrxF2Chi3TULm9qwD+SHSqsPEexGCKRu4F8lRlxEiGZjrIxGxu2xrMzcpVF5
mqPxkFY1shIcFW2gdYC+gWrWqo0LJZvQetHenPREycgHFoBlbFP5knTNQxYjf2lVZbI7v2KSqyTC
QZ2pckLTWG8sHGH7VYMFbt/l5fzHJbsuokDTPHTmxuLjxoAsppZk4VXbFssexusF3WJUw86PI5uE
YA9QcRm9LOU6Ga71MhTLqSraj3Bk656I3jSzJUgLxDR89B+RONK1H8D1Pxne4/lfLlshwRAkExI8
9kT2xnKQ/Rp08F8laDbl4mPARiYgPIrZhOJNgCKS3wzdraZUdDRF8T9uYP/uvXLjlMpmIdzuSEEw
4TUc6L0cvlvnMU4VpKfM282AQzKCCM90EXhFik3l3eqDOzL8Coka6gkTEcf5jZAcIUtwluvQQJ4w
M9gIesC8OJp2mln+Of9tyatoCZd40uvQRuqN6oFJcgz97e7KbpanIUS2y6mfwwi58/MjyYJBEZ0Z
1aluKAvr5KqOT8EYvw/vDyGTw+qjtfqd2dyu/maIXdStD67darzeGCnVrNKihxPNV9o5vUJL0T0i
AbtFXfN+okz3RESmhuT9EDss3zwgkpidejXZQ8ryqdZ+k+SkJE7mGejCrtH7D26Y4EBH0IlCJs0q
kri61GvzW5N4DwEKqaU2bJddJC+wJdz9eQrqQG890wcOTky7QGFiQzDXL+pF7MCtXC7unTllWz2/
suEEQ1DFfRiiSGL6YWoYzq4w9fafytOoZRVNelUhGXVrRHHlGx2K7BvnUfJ8icyTk9Ig8IJ2pz+M
8+cI6SGkRIFobR08WeAu4jCbUIN4XgOVnum/tdLeu/V8XL1ZbUl2aM/tS6W7mu0Fb2YDEiZZRBGM
CRpgUEqTCaFVdhN5wU03avsoCz91dvZs4785W0BrydKJuEzDDIpwcGzTd12kfhCWXDn4h+21k1hU
EZqpaSYgs5Hj0JgGDnpvHRQAuCMNqQqkZBv+mMTyiYhMequioWks01dLLdvnUZQDNTCWK8dZ2pOK
hPNjZYzphhl6vw4N+FJwAxDVG5CUYsm6bDIPfR6vkisxvR9tuwsq/SUcki89JDBdiBqg7dzqbfqr
WRDog73u4rwBlq2qYDmUCZRVignzx7F66rMBHdbqsxt0nydn2EgbydZUMBucCdV2HMNEPcb+aaHB
uabdkAH8hAd0tcmLKJuIYC0GLTNJFzEK7BEeYMf+gABefrC85HkzDJK8uabgNmSu0RthabJYofNI
guTYxs0WOECySiJ0sx8G8hAtDUBRr0a+Sq7QqN29XaT6Tm3dywqcwvkd995PXYtwzWYI+1wD/wAg
rO6+RK6T3WW1gmJGE1U+JECU+lRTvypHw3tIUGvdOGiyV1HEbraeAsWzqZrkqk4NQkqKpR34z7x4
Qgl8lw81urcqmpwwtH/U3Ir4TWVItQ6pRBNpUGNfJ6CRyrsJPEfPv2i/NaJmp9UmfQobz4fkgIhw
zk6Pm1CfGW+xgQ+lhD/t1G1EpLJvC8aiCK3cgnfDQtxqzi5LnR4H6gLtxvbIToVgB8oyQb9WxyXq
8uaXrYz3Zu3QSwSTEVpmPm2aVyj3/Q5169P5Uyi5riJdpZcEZq6vcYQyGVd9aDyHKZhXAwE6JBOH
H+cHkTxJhmATRjNyy7hjkMiF7LwzkGB0rtutLh/Z1wVrUJfwns0FGJsAAKufFzQMRlnha5m38XZL
TIII3bRMpaoh4ccNn5YdHCV3OMelV1+BQN40aZJ9EEGbuha6rWkyhjJMt3FWPyZ9/dx77fdO+xB6
X/dElGaC1mc12aCtvFo/IsmFpkrd1QhkuB9BtTDAOrc37rxpBkoeDgzAm9nsylq/TFyv3bjSkl0W
iSgzp6KiH3AxAkiOvNm7sqv6UtW8l/NHVLb+wq1esnZRO5XP28hrLqtoMAjuJqFndxMtIJuBcLUT
zHw3lgzRl+VtpxX31IuerOFDFAGsvvC8k6A1S6vhGoBgfAwhiTnM8J6gwPisqdFFkUYbiQ3ZbRAu
s+oaiL+SKPfhSzwMbX3g5Sgz5QHk4ab9lvnnIv9k5A3DZPd4EaGl7leJMyLQVQBi/tZnqK0+2iGS
x/Xh/N7LRhORmovlUcg1eC5QKT3NY3dltNGPdfUWxaxBzma/ibRKvL3koo032+ckR07Eb5punxZd
jMtnp3XzkKRG9gUBvzrejUqp7JIuMzdsvOTFEnko1ShqDNfAXYq7ZN5ViN/ORpl/zFMXMZxWFuhq
04M2H7p0UJFpor89+3+cfWlv3biy7V+56O88l9RIAfcc4Enas2c7duIvQgZH80SN1K9/S+l+Dw5j
bV1s9DkNpB1TElksFqtWraVFuZsXALvXo95uuS7qb+eXauF4VKGbJZdgjOsEVoqgawFpwRTaom0C
mrxU/yYdc2/FGrbsWhyxYOt/wDehON2CiN7YmFpkeITq+c9U0smPw6nyx8oqKtdpo2hz/uM+fhpX
sSIj5L4LwpL5GgIeVKanYs/kLLklLTCuUf3WHPqLiDU1R0WMRp1AM3/YwCaM+BZ8fh1QIummw0Wx
z/TQnQq6UvFfijdVLCUEdAUUI2ALZePsnCm61nkOaXTURtycj1uSi/iYN2O/16sMtp+bJXL9w0ri
felq9+ut3p1JedP0eY1MDDCkwuPgfwH/GxzJXDZFV0TEIE/8MmvSmVbiNxDCXTWdBW//y9e8e7BN
nbyeygzdl0VyY41p0qHnQoorYo3Op0vsxVGxlXXfhG0gUuSBAAIzxvHBHqEKQrNdYtUJUvIgHj//
oAVPpQIr03pMhcPxoCJvfIcaILTrPo1liYhrTdBuYWOrvJeEDnmV5pGx6boOjMwp85oAmOzZWWH1
9gmh37J0YjsgSIo1tz+fjB+UoVVey1LmThNzom9KYE4GsDlAQ+VrbxceVE4+2YPwRdHtcFhvLaDr
3R4w8VXw5dKMzlbzzjraPOiTuodkZt7kV3FpfIWI3ikKorupWLvoLT1CiWjKJu/qqW6xaCm05eRz
Z/V+BJbUQT6ft4qP3ZWjYiz1TmSGA4HmzdgMkM/N68f52LQICM9D2nsw+/PPWTINJbBB2EcgSQzT
MBN6WwfEH3NnY4Ao1OM8POAKvZ0AtTys3lYXjksVXwmqqDFwII28qaU49BXK3QFbud0tOAWqXFX0
mIYpiTG0jT78JuSTyxFPrffmfLzmXAVO0j7vTEQo+sZKevAD6d13EMMA19V+js2Vy9DSI/jvlqtV
rTaEIR5hzxlTlvgy0o92WjUu7hLnF/zjBeB/YBkt4mRc4hHMSaCJSPKv7STXMssLwR5XsYsdIEei
Jxh9LMk+E9DRKyasgWVVo4eQ9qYODYh+EVDPQjVuD9ngtXrEPEN/uhuuYhV7XLaqSGLPB06DokB7
gG6o5VMbyQ/DYp/Gqj8wYHZX1unjXcNVtGIJJmGaC9Sl0Ov5lSYwNWOU6UZG3+0ETy2117rIHHcs
dPuiU4I7yj5N0xyw+wwXENs2H4m9DRCJgUN+l4tpZfssrp1y92BRPfKgwBUKR3je6HugPsFywave
LcPAC8bQL4xxv1pkXVoxZbuSohnqNMClXAeKTK+k9DLguvMk8Yche4vr9lJEHFcxfcSiRQr9dnBp
pPUDdN2BhbT3F2YXuIroc0JU9+IBUE/wyHjzxyQFKDLz/GUV07XgFlREX2rRfkrmUiWHnh1hzVNH
7aOe6AUgPCtuYWn1VVBfYfSZYALPGMof0PaBxjPdz4zzbbqFIaDAZ6Rf8gtLUFylqexrRh06ClzX
LfumJfxR4gq4+jELpvUHrE8YU4p7EYhA7MBFyvyAK9MNH+Ir3hrbLDAeV5tzl56kpB0sUqJEbcMR
CC3YhfJXh6PvtGA8MAb7CvrZr4kp38577gWnowL7siRA3KtjhUZzX5DG7avbzDBQNP5shPQUtG/2
4fyDlsxNcQTWSMd+sMEPMgFJD0ix6wjnNu36w2qE9nF0w1VSytqMYL056gCW+A5mwi2aVQxnVldH
9Y48nv+Kj8MBrkL2ZGjVzsht1BqMIcINLz7FPEXXa3Xh+LNJvIsyKWBauZNh28vGQjYoQLNDzX0j
tdZgAwsntQrnRs4+4mnKkAu3stBtmPVj9f60cG/kKuIQBtqmrENSpg3kfdabB0DkW2CyghO3o2ta
dj+tMsM1GbMWhvJLbgZrPV4L+FT+Bxqx4gVKMcg+gePgqh/yo0bzbY7LnEuc/mXS+CYqouOUt9+o
mb0YI/eB9DlJlFpNx9whpFjTFV4yEDWGL7vUsTqkiKqWntJa+4omyJloYcWjLti4ClgMw8axpmRC
ZB3rdAP+KvObaXbhFwds5SdnJtCcAPt+Om/sC35IhS4WeW3qQYG6U4ba0lVRieDJFP0woeG2IZnr
ZJp9ldkG+4m8ir5WzVuaQMVPsIGPjjlXdhnqnPMEshD0i2sN5AteSKW1dEKnoG2N/Zu00sMRxKvk
uki/G9zwz8/Zwv5SYYmZXljEHDjcXNC33hgAv5LReiVeW3DWKihRgCm7j2J4OPBS0KdcoDVnkzhc
DO4wdjLe1MNoErcQU1N6QWAbQEbopLnMGn4RsbxzTchI9tpgIKXAis6nIvBMUOHourbTgvQK8oM+
6dYS4wurpFaLw7iK6z5BWm2CLt98J7K0eCPy5pBG5Pv5dVp4hFo0thkCk1KfHzHRGLReHXcBIJ8F
Y0A22hXVl4seo1J90hgcGxD+hjvQrJexb5EJL/N7vekAkciSl/MPWXAKKrCzSasopQTXlJSMz4AY
gv+l85uK3/K4n9nUzz9lAXDGVYgnbdBPJXvc6nEleus1cx8X0JUQVut3WgWl3vDnhM5kwU3IftbP
out3l15hVa5Pi+ZOOTZYLctEqpNN/eNYpa3f1gCXOvL+/AcumISK/9TaqJT4Z2Z6Y61LU34YsFbC
5HshP59/xIJHVYk7KwusnUVQ43iHJLjTb8NIumgJgiToBiV810z1lXNiwYuqUFBZBpSQMUHlELfW
oNFTF+qdd6vrsfQdyjWrmd1KHGbmpuj5HjroN4i1tCbZWJU4zsQiVLuoEAKZx9/jITGGpDBq9OsA
EKUdrS6gHjNyueJPF1ZcRYJOFmhw8gitnmPAN6E1fs+60NfBVLWamVp6wrxl3zlNxFdJHDdAqY9a
dGW3TufNdlWU6T4porUEycL+V5GgNJJTYadoOKJZbVxD9irZJXYIaqeumACBiZNNIYdoZc6W7nQq
CiajIG3Q0mKO8nQ3taU/Bvcoryc6ChI6u05rtLJGD5lGVlzowqH3ByVonoUs14AsN6ziR0yDbwEv
ApeN426UDgiTAcWPdGAZAVq6bPOoKNSqZ2QAiz6Q+DMrX8Sewzgv3UBOKyWOJaPQfzeKvB7SNBzQ
95Mn0ErM2gGpf57ch05cbLK22p73NQsuQMWcTsWYVFmLnkCEOtqWm8adPbXcjcdYrOBqlk4EVeW8
yLD8IaPodCP2sx7E920FIq40v01G+doX9UYfiru2pym6swCzzhvTAT/jWivx0gcqTohpDTKDI0MH
iNYKl8b9jdCqu2otib2wSirgtB6h+1fX6NmkMviaWVGzIbLfByU6pgPCf160SCrI1KlIngqgkzbD
LM5NW3MP/pRbYHNXlmhhjlRo6VgymaWQ7UGXVt19Y5meoOBbttAfaatMPp7/iAX/o+JLTehBm1aA
Zv/OTHaNHeBeWZKTadmzyhXueJemrFSM6eQ0LbWDzN7oVa49oe2xPAy8nG7MuB0h64e832UeQIWX
0qYcg4zji8D7ZzJke4hzFTeJKF3OBnZhQK24AcsxOcgfGr4ZwQJQbGLO+CealugO6dsYXOEo3dEa
VIWZrLyxy7lYqc4seXBV5Bztz21TmTHAmLV9M5RW5+oT091qGm7n06kemxeRxY/wUqO3GjIsXIxU
EGMOslZRd/lc1k3JLkFWNg66ZsXXLQ0+7+F3x2zcxJmZjBg8IsWrmbN7Ea7p9i4NPe+sd0ODgDqO
0Y8CXEsYfKuG/AsTfK2euRBGqfSOXWFngR5hbF7E3oT+YIujc4NPXswr3wmeV8OQBTeg0j7phkxD
rcGDyi53acWiG4b8SKVP9YqfWXCWKigR9KI64eDy2fQj86Y62QdxCm1w+7jaVb1ktSokUcqEpkOE
1EdlNK7MvgDEhARyWH2j0Q8TrgbKm+7F1qqcLa3RlHaJpO4mm/TB5UABMLnWWLBgUSo4sZwozWkC
OD5pmycos96WNolXHNeCRamgxLo34rKBptlmHKnm2RXEHzrTLN26mnzJ4q9aAR3WLDucd/wLq67i
E9uuTpwSKpebnD9abXCFW0BZi0+ryPSF0E+FJ3bjRIPYAhCFzZ2QuXME+NpFrDlYoVubNtiw2LqB
LZxiKlwRKjfdkEMFctOj7N5auW/JxJvhNbJ05iTy+SlbespsFO/cCW/LuiLIwm5onuXXiYhL1+x6
+Nk0MtBH17fgyZbFyu1pac+oqtkdlP9y3QRiHXXFBPCnovbSfvo8x8sdrz6HUwxtooJ6Zsq2TMvW
cv1LFq79/pESalNkqJEITmzyDbI7rc/CzNifn8Elo1MThHopo8CeuUVrkbcbqnfJva1DXAmERmKj
NcjqbM8/acn8FCegt3XkZDP9J7XRAhy/6anpx5Xhz56a2aab2doNGoI255+28F0qpLGbiZ+mKALH
Ice5WxTsy1CTAxQdYi8fjJWzf8E/qAhGYLjs3rDR1MSswM3nqxpOnqZhbtQ8I7DayXblQQsnjopg
7K2pDmyOdi3O4u1QJK8O7+8ICkznJ2vBwlQMYx+OgT0B2I9I0Hnua/3KSey1YsLCFlURiwId15Y5
0z+IIXwL9eamC+tkGzN9zxJy5HxYizKXVlz1BZIBRB6AxAJEcaLQY0i3C78E/81ulTB1gX6Aq6jB
KW7bJO4NdNPmguf7LqSDjZpIRAzIITfZXUEDYPtKx7KIx6PY/kTQXdD7zDRMqL3kadT5HRDo8+9n
ubYdqkBbo0VbWkPFS+gOlXpHUHq05sKjOVi62611GCx5PhVFaA4UUqiQDtxwYNHMEEI29hBCyNJw
CzM5duV1gHIqKFnWi91LZqN4C9NEQ3ZkIbeXDV1ZuaEemMFRUOR7Xb0qHOsUGEla7XOLAfTwaxf8
92/iS81//gd//l5WUkD9oVX++J+nMsf//mf+nf//d37/jf/s3sqbr/lbo/6l334H4/7zXP9r+/W3
P2wAbm7lffcm5MMbUtTtr/EhDzX/zf/tD//r7dcoT7J6+/df38uugGrYw1sYl8Vf//zo8OPff7GZ
b/C/34//zw/nD/j3X/uyCP/rNP/r8f88/PF7b1+bFkMw41+GYeEfE1wAtjHD64e3v3+i/4vDcRpA
vJg2NG/htIpStNG//9K0f2GhqAHbsHRN1+a7UVN2//yIwQfbILfTLHv+vb/+3/vd/Q0W+ntJMB//
/Pm9XNaHftH4g4eNor4wRKKnp9BsvHQ6OkXmaeRve/jNHP43g8877V1w0csmL2ptoKfBKl2ra56r
ODz0jrZyQs3D/AGHwrsrF9bebqWdgnX05IDouSZugMrJu1X8YFY+PJYwMmb9/YtzSC9oHdr3TjW0
GDMEe/3YuMkE0o3xWjOJF/dv5x+09AlK8FDorNaCCQ8S/JqJKxvNAucHXlpXZfeXnTZBzNOgp04j
sxoZFtXxSj6t3K8W3lsFG8U67xFRzRM0+lb1ya6+nn/tX70mH6ypijMiSRxIWlXsxNAObOjh0YE8
ZZ+T7WCXezPtwbaD0HscPX0M90Sr72xRexx9oo5ZXaFSe4u+7A3J+InX7XUCdXGNHi2rhG8dqpWA
70PHajgqUKkEl3xvl5SeRjP5LAMK0aLIn9KfjpEfmdnvzs/E0gzPh/S7vcOg+9sGJWaYFa869KDG
ZGXXLFiGikoKCyKarMGOt+mzTFPXGrc5X4EMLuwbFZMUjuXYWhQvnXf6pgLCE5Fpwr7b0S0V0LpY
I/34VfH/yEqUnR+2pYbr8ERPpv5mjc2pzmIPFaANFCcC1wzyXUb4US9tn5XZsaQmSNO7T3lagPDU
8dAnBwgz9UMy+CIIdqiubgm4lkDQ7Is49SMz3OYhQV9DcZ0Eg895imB+EHvoQ3u9lqEbnmw1nrmT
QXYidDy9z/xIPI/yperabTSap6C6LqBvSLTUM/voRtLitkNDBq+nbalBIbsbb4YxxZuAytY8lqW2
zep0w8IWrExiB8fjx5p1aGjpNelwQ7rX3ul9S/woNer2sdwYwnID+8c4zWqhiTfZucuNh2TS3VYX
K+XHJTtRfGAxJGbEp4SeZPFYi1cjuWJoKjpv3L8ufB8toOL3kqQXeZdhD1l16uYTGLpatG7kg+1N
DUrs8iDbZhMad7EReZ0WgbMNobXk/hBHp2oE468uXZ6RJ12Ee952x9QpjhJnmT+TZcmuX9krH964
sNUVL1o0Yd1VAvbc99Vm0D6nJHKFfGWx9ErxeZq4mxr2ypz8qlJ8MCcqlgvbcpwYAUxH58GLTNi2
4XdWI7yA6u7kkAN411liY2uZty30OQBkYn5o2ScdeMkgDJGlDb2soy9gjA/dqIwgII3yNzNPlVW7
QAq6s+qzHeQe+AvQcDx5JWgqkuTo6LVrG19M2FbUkSvWaJ5Z/WQYBOAaj1kctIo15GU6r8jLnTZO
XmtxL6SPA3tGHyIyhq4VPPH0rWSNm7drurULDlAlF0VNoxu6HHOvdeByAwl5HHgr1rc09OzZ3/lW
EEJA6oowLGtoehEk67sCNeJxEwl8J0P+m3hM4NwHpS975XJvT6mHXnBf6yTqb45rTS9Aj+I/gVKH
sqskvkdtxuv+Lv2sAY+WXlI5AKwy0WsbOuAnxMD70MBptoY1WTjAVHAa5Ii6oCo0HC3RlenoG2J4
sf4jr/csXyNdW3Ae9vxR72a4GsIkdgYcMi3Bif3cD1918nZ+9ZbmRfH9aZWDc1nCLhwH8p97aa4c
uEuzovi7KquKpGIY14IbCbrOZc3o1uLA22hviMfzL780L4rfs7Ki6VmDhwzBXWndJPV3K7mkd9pw
VChZaYE8rQwlPUXCL/Q9tF7Pv/LHyla4iczO8d1a1k7NbdqP9IQ8vZcnYlcE7QbiTqD5dVwz4Qc7
/iKaytXEpzg5NCzwktJ4GtrWt6vQi0njMyPz0LTiDiLd930M4iS0xBig9NDEFu0/236qdyQfIHCF
xI+wDnF318TjfW/faGbkNvlXsFeh2nloTa9qq0McQhBlW4Uv4PxciekWjEpFspHeHnMJ6PHJFmSr
11vhkAtHVnyNBbp4EYMUGZeUh0Re6WW2cl4s2KuKsqqiIMsNZk2nvGndYQARVR8BgXkP7IhrQypk
ZfWxyB8cSirIqm6niQBQB1cZ7Yh2EMbKRlh6+3kh3hkVGHKABqgQAKSx5k7h1ZS8TPKnDDs3zdnK
DC0tquIpDKNsoQwQTKcs/N6xU1AX3mWTorqKRFSDluOkFtADR+p/LdO34B1UlNQwRgyiENp0sppq
a7EBiOvoloSX3dksJZjRoYzb6FAsOuVt7Lf9Vi+dlflYeG8VFRWmNChp6kynMnhsGuIaAaLwoVxZ
xgVTUVFRlBqhIaRAsA/VTjt9GuldZMRoQNGguPjj/IoufYGyS2NInXb2OD9D7FvjE9BLLihqVz5g
wQ5VPFRcZqKTHXZqWfg19ujaHX9p3Plj3u2haOrzlucYt/uaJZ6xFh4tDTv/93fDVi0nce2Y02mg
+wi6DJN/fo6XxlW24+iIcBQZXrc10GDPHhtr5eRbWjxlO4L1vjK7eeAwvO3pPXjlIn2lbLD0zsp5
nQHFPICPZDoV1YGg+7V8uGwulL2oOU1CknnpAIXRp71pruzEhfdVQUJhPjlhW83vG+3sh7LbXPS6
KiwI3J6NqGsMm8bXse71a3KqS6+rbLu0RpAoGoybh/ej/loPb5e9rxI7t2kVB5YDh5TZX8f0OkrE
hfOrbDk6DmjwLOFD+eiDlBVU8Je98DxB7/ZcFkZTkPXGdDKsR216bNcusAu+01D2XBQPsgDMczol
1T3aYe67BvJJKDxQwQ9jsda3ubSMygYM2yiIkxJPicDIJcmxHMPLXKcK8q/ADtNPTUVPU7Rp5WEc
LzsLVUR/HqG+Hac6DDrbl6aXOJdtFBXG35EKrEsGxpW4NHRoY78silRBrsBDoZsICtMntBIVBjTg
VlznwsqpKKihzVk3oYXslA++WezlGvviQuJEpWvjUVHyusQ8TM7XQfw0umwnu8bTwQTriCcjrLdx
e3fR1lGZ2lImWNALe8I9Gamk7okV384PPO/pD0JfFQ0FWGxltxX2JK1i3PPpTpM4Bszt+dGXZl7Z
mWkeoBEnRKw3apYHykMver1sYGUzJqB5qQobU9+LjWXvg+7CF1aOwraw6gLKrAhObe5O2m186Qsr
Z6HUNYshkIHvq+70/NB1K7DmhRlWcU1C7/LEjrB+RXTKusiNgJ85P8ULlqGimoQRNrozew/HEOBk
CdxOuyvCNW/6C/zwgeGpMCZqgx8BrAPTiSWvjYzugPrwom4rewjZM2BAzU8lq906bTx0I7gSfcwh
e8jYThpbHRIuTILFNw5XvvXjyrXxBydb3MUlQZvxdGp62wtyNP1WnTuyY9caroOdgXq+14FEs+eX
+XwV+NSXMZ6QZ/IUZNFdXZW3a/jwpWWbDeXdITv2IISvMnyJ3e0SkAGXwW2UrBE9LQ2u7Oe2Qemq
m60NKupenaVbTh9joq2swi/x2o9sQtnVmW3pohHaeNIEcin96HZ1uC2szovK16CJfeIUbqiRoya7
k8U0NzcTv9JjfzBCt60ATdO0bcnim7IgfpZYaJSgx1b2K6+3tNUU3zBZrLHyAVs4opD4Tg6jXLv8
LY2sOIdxsmsogs9eR3qsPBT2ijdbWC4V3WRMZdB0EDs+xew4ljX4M6SLxpWV+fi1VT9YLhXXVCdC
Ftbs0waop8VJtk2lR0fTSyF4YWvTbkz0n+Czpb2zSfpvhf1kaDsTSBizsPyi/pENxglSv7J6MaZ8
0zSQ7srTHXr2/GQy0cGpH6rm2SQP593ZHBV/9LJKFC5o0jjNkMtTRUPgyu6boXJz1noGW2v/WlhF
FR6Fck9XNzqVp9IoIUv/U7aX+XgVG4XO9CqKaSFPFLU9XEwuvFqrtG0TK9NQVsjaDaiTkDxxoed3
WaivIqBiKBOyMcFsy/Jkpl7Rr6zi0hwrHkJn5iREx+CAbAuVxcHj2YWJNBW8VGc5Z0ZdypOFoqdw
u5fzdrf0xsredkDL1FiZCaH3xtfuQrG5aFiV1Iyg5isZN+RpKHzz5uJh55r3u9PDSdK2T+tgPPVP
U9x/q7Lm+/n3XXBFKnFZZVZhK1oUWnsBlrIvI4+hhZlddnFQGcq6pIrNaBjliWQeaobisiBTlX7t
JULjssCwI0hUNLe+8G1nS3k3x2PQhlg+DKtfmQ/JGgfCgp2pNGMDJTEYGGEQRXRn2vZrRoq1It0v
OYEPfCdVdh1a4P/ZdQF63Fn/xcHRbLYeVN221nQgk3TDJryniXCJMF2zNFzZOmAxfmsCsMSV1SYN
HgmptmV5cvg9DNeTKHBoT6l4sWpcptvebUC5KcvCjaf6MCbjpki+D4IcTCb3PNib3UM7HC2+r5xD
kPDWRaZxkzHQSgrDk7Xuoh0ub8HbMVE3p8IFY6FHok+Cfj5vvUuTqxz9rWkDyAmNhZNhe43lBWto
zF/+8KOZVbyD7cRxLUM6nkLgaiz7MYxCL2V0mw+fA3JPIZKYvZH8sR5ezP4VPAruJd/zBwFaNNI2
KGrctDkB8eLekCtA+4/niauSsWkMhVjDIcg4fO3LvbzsNPmD8dN2xjQMwHxwSn+a5bHrV8Kjj0OC
PwjUcOKhUW9e1SB5sRDMZdODZX0PhsuK+39QqOn5BF0ayMWgYvCsW1DMW8lnfJzv+oMhzTKqwtLE
NKK0DdV6GuD/umskD2bxpc/XgvGlpdR/91IONMERgSMJyPpd2EPfwT9veh8fBH/Qn9U2bXphzGuZ
7yxK3aSAJHS4Vlxaemtlo6aSd7mV4q1LADjQqLim5varaevPjcpVCdMgq4ApazsEd8EVC/V7TR7D
wfAD+USjTxHAWJMx+LQ3t1mZ3MWMuYTdMIds4yhyk6bem5HYm4Y8Fihc6mG6qSvweZT2PSMQBiG4
pVRuWbx11V7ET5RFfsEab0ABaAqFn6E14fzks19n1wffoWIajZ71XNNxq8/BdTSFw6ZDbwVHzXmo
fyQB80rkl8JQR3k49yIKFjezdqcx8tPx0GccbTP2YUS034ibvhoASSt8bnSQNMn2oOFNBDQ+6QQw
TwiUmuHrgG5Bi+/KKq5G0/BKILSdNNs4YPEzfuhaAszNZ+hkP0LZbWtq+W2ZfqNQlu40UMiXUKY3
XYtYW70QoDyIXWl8r+KrKCJAtFjbtryLopcs2XKjvmb95I8j8GHmoaDYE9N9n+El2xIg+8QV6Cbl
/BP6V30xfs2yzuvpl6zQvIa2KMVT3CmFR9DlNNozWSZxw/zTZN7ZMydkau/MNHELHvhDtpnop0By
L59pP6h5Y/Fnrl+lpeNK6YATw9nYw44E3IsSescTyxstAj4x5pb5TwpZuyh51dv0rtE7T6+by3yu
Shg0GUFY1pBaODk6ePegf7BmK/Oe+cBUVAVDFJV5Zg+ItavqqeRX/Ed5JUKXx148bSu2D9NDUB7O
2+WCU1BhHbEZRkAU4iYZZMe+C9wm2ln1amVywV+q2A4wC3Slw/EhlDDXEl9thBnyZ6ZfVdlTVh6c
7gBJ5zYLoXr1vQkfy2o4Zs0jSbcg0XZrqIT2lvDMuoaA5DUuTXswrTzSrttHDKkHG8K5VeUG/EGE
5XMktlmWeVZjbXONeRoQ1cTZgLMXzbfHAfC6bqOhH0xzBh+iJVHyHNv3Rbhr7R2p1nCHCz5QhXm0
hj0GklAYBDgAwAPbrinjLA08z++7wDXIRCwGgnnMHS+Wd6J/umj1VTg09IdZXM+JFd5cJeI4Jnsy
rmB1P07RcxXGDHh4bcocR2WfGoAK/qjD1ita6OdGyRZaqr606uPAY//8hywEFCrzYqCnpRygb3pK
gzuzeRLptWGB8LVf+Zil4efd827+0dRVTX2JMyiIRwjIx5tKvkJI27OGNbXKhZ2iQpubDrQR3Ryx
0OJkFLnrcPDYHGG6VrryDQs2pGona0VL0OOCAxpXNb3bZsPm/NQvjatcUVgWZ3paYdzU3I7RNm9X
vODSuEpAMehaZ+oWMp5WehipF5orl8CltVQCf9D/Q0RBgA4PCVXfFgXg07nXGHcd8mgrQf6C7atQ
W0GgFszncutQP2f1q0FuRDqAPrFBnSd0IYYOwPFaYLEwTSqOtbTSjhQJUlRjW3gaOMkANLu/aGVV
8sRO1mVhRI08cemF8SlZqzYu2Lo9r8y73cTSTJfRXBWM2+aaDfJQlrFXdwyzkx0pWeOm+9WN/9Ex
quxaC5I+fabBu9n6VUHQp4K+Sbv2Jno3la0nod5dOd9aeUeApefxXjdG0Afdmj345erJTTi0ieU2
EMylU+0PJN6JGNqc1fRU1Z8Ko91NceLy4i3NrwlPXRKLbQ0Kf4tvz0//QpYXNJu/z9NogfuYC+ys
ov2cycatx95LOtyx835TRN+SPEWYo7kligx1dV8Ft5l1b/NvohJejaMuyYE6nlJfS+vThLwacRy/
T7ZtmOKUv2fpcy793F7zwEuBhHJrGUfChdOi4GikkMny+52eXJSE5SoSkUfoQ+3mQyoU37qx8xPR
rezThb2jog8hQGDRqJ4NhH8vyjsyfDm/ckxbGllZuqmlUTc5uOAKFEs0EKmE4iEdXnN2KwrkyWT4
GqIikFWv96YroFBoG8esembhq15LdCQkXo1khz3RnaHFXih/DhK2mXzOhtpD1wBgal8YZH+ybNPU
uyQsXIOA/NDuPa2dCXsN1woZCP7QWDLKt4BcZeIUJVc0f2DVtZmfquKaTteZeWrlWyv2lbFl5IuV
PsbTHWmaeJu1Tw0F+pwSec1Z+GALDksX7CU1UtzvjsL6IofbEArfJn9txZWw/LB/ASVp7AWRs5mq
ZpNPP+32wQBTURtdT9bggkhPowYQ76ZX67avGw54rJrrCFyhcftky6e4utOGp3p4mDo04YZ3tHic
iqs6OFBykxb7ML+q6ltZPybGydKPU8z9aAp9OzoldeI6w22qQRVEfEqNU6X/aIzMtdgxlsEuTnqf
Nz/AO7Whhn3L6+ZFoukpsl6iofcaco9XN7of51d+ad2VXdCH+lCXFIEaGkuS9iYmF+4B5ZA1csvJ
yxHjDhqaUa6nNVf8q6b8gY9UMaE1mkGiMBoxMA22KIu6pHP8KLgPc+JG5qeM+Xr6OXn5EmzNCYpG
X4j5PUgnd+IHh79Y8Zs55g+VyO5Nsjf7dB/ZjywRWxO30zJEg91lwCiugksD6GBXMQMKI6hy17RP
NFzZqhy+9IPvV7Gl9RTrSYLOmNOUmai1Q1Z914+f9PHYU3+Ef7/ILFSMaVzraSeaFvF7jfq5j/vJ
ZeMq9wJuganHBq/NyUmvEtuHKuf5cRfyzlzFlKaZVfwNsOnRnSqSYuPYX6N+q+FIKUjqd+xhDL/r
9vdaHqsYVZum84fymBdyK8TeHtEv23SeraM42YO8bvom5A1SGhkfIcJA0dXkG8UNaW50Cx1EmxY8
/DTINrH2U3P+L2fvtRw5jnWNvtBhBAla3NKmz5RX6YahMgIdaACCIPn0/8o+N/3llFoRmojumequ
oVggsLHNMtWm5X+MoN+qtj1BgzdsrF09G5CMW1NWTuHaP0lxbvJkVEefnV375Lopdb8SKfjkAN/K
71HPWCyeo6YfhvvaOvhoYPz3kn724Os//1fSU0EpqHYYdrBFEu+XKr9IEj577E3AsV3PNq52j6iw
RVh4rzk6V9974ZuQswRNbygjx7Dkl8Gs0+x/Jcj1SabwPzJ6aoYqg1yA+Ai6sEWlXHiP0/yV4vc/
kht/O9E3+T2Er22zcB2UgjBCE4W/h4p8GTUmQVdqTJn9B0reUd7OMnKFHfK6QboCg+pyqE4jtDwX
Zrz5bfmHGub3YvctaHYFdJ2D5LDsuTf+tl8K2/n9rS90C5tlOq8h16ZXINdDP4/JV6ncJ3vqVkWP
BaTsbYHnKqSzRVz8+d7r3qT9pYFxVVUDHwNtYGHuvglKDm5l8jqbe4PR4XW5F85Bqr6cfVx3zF92
0q0s3mRWqi8UXnjMAavw15B6TwGHclx7qP0pZNNHu6CwGONqMCKnuEMjM6ocMEfn+zb4VVQuaL0L
+L7k3FVgoTSv/TI9aNAoxyaPccvkHGKOVjYHFqQQu40E6G16Xclp7S5syJpmo6xsnVCtj2ctX21m
br/3IW5iRkUa0x56LJjzZve74Su/4M+2zU3AkMtcreWK5TLqM5syU35xfj4pF29BusVkV9Zo2Zjj
O2ftLnVYQ2OEFhXGOkGB9PKbp+kmbjBtLwpkPIQl0saTP6bSf/zWet+idju5umbvX8/TvFEy9r85
5bpF7RpdztYuwHMt86Be9Vd8h0/W+xa0O9u2Yqs/Ad0uHj1we9sOM9InxeCP9/C9BbmJBHZHes9k
Cr3BkR+VRAtWfZHOfXK33KJ13WGxqEvw7p79Y4AcMLEPIqDfu8JvEbu22zqBvD78apG6pPIrl4PP
XvrmPJLeYeNQIgd1qx8e/WgwThH+V56Nn5zKf5oj/8o7yrxzZ02wSWASXuWR89VLf/bcm/acbyJv
9jugHsYUjkZtn31va9ycwpkujekpvK6fvzPr4LDvzWpu0bqrIQRchRViXoNGHHwkv/e+t1jdYIUn
5mjWCHpWTCDr1HyLQRDcgnQXH8RO26/Qcc7yy/T0rcW9FRgslSvM1cNDp4NIvhL8+GQj3OJpNXXo
2jj//5ui7fPfb/pP3/svd+8/jZV/bdtctqgBoHq9124fVXUAhAn3fmpLRZ0jdw2XUZvvR89Kq8aO
aojQlBzTz5ZhinjpIYYUSq/LOlQY1Z0BsFrbHof2mfevjcM2umVx6V5NUvUvgOWSASIRfgPphVxF
7ihh+GGTnYTkgVs+BeUFKmid2LrTySZooZw7MmWqdyNfvDTTsOU22tPVDyBEIjgc2/BscAF/9Ror
MkGNiWYT+mOs3+Y1306d3BUF1CXmpT/K8aRJuwvGbMzv5xkNlX3BNrKBwYRUEoLfBFBXF35hhhH3
eXlZdbcvjWTx9IbgRgnlokOHr1va6S2lbeYwK8PwPG3hh0JLzw37gnmbDo6h//1FPvnMV8Gqf9cv
HcQT/Rzu0PugjvMu7J0vguonwe8WPTWY2OWzj2qgHA+SvHrQAx7Nb4ISbuFTlKmyb22czt79rcjD
wh//ezE+e+mb4Cf72oT98Qp2xZJOgZU46lVgU/33wz9b6ZsQKLnQi0sYrhnwGKu4/EpJ8u8vDWGv
//sFBV8EtN6x0sWUIRMPOU+vWdR/v/Q/WNv/PbD+LQBJlI0YIaCEe2Y2wtW24rGliLTPouhg1jtF
Qs3wX2Ix5yRWwYfhvfbAvdYyz5xpunOcr3RO/r56/q1HcRUwa6w8BHozeDW6Z/69nMW/9XwszdKi
DGiHPemfZXC21fe+Nrm5/C0lZ15phE87ZU/Lz//+Gn9fhOAf+at/Rc8OxnB2QUsMhVJ2XL43OPuH
O/Cvhzqyp4OaimXvrzR20NNeRyBkDA/Yvy+ivv/3guvWVN2FxcKgB1Az7NxLW8ggme4cN8j2S/nY
fGVK8sna3ELzS8BKnbnCgjfb4fjNGcUtIL+2cg9eQciGIPTwNOAv9r1U+VZY1JCm6znow+8rZ0y4
fd+DXPHfe+Tv4SC4Bc0PSovZBAN5P4qtmh2MkADLr76iKHy2ytef+q/NAnwfmS2F924lQDkPJlho
33vt6w/814OJvy4FmxEdK/9tMNa7oFEhRK/4F6vy2XvfHEeeD1K3JXbHsJ7lcuq/wvRcg+z/hkeI
MP7f1zaWbq6NHLPUPMijHig1DIWiGiwantfwbTdjcfV8+or//Qm6NbiF1DPVrd4kMRW2i2ztaTx2
bzM6ba45Z7qRmcOnCFKSSS8GNGUxlVGXOo//+wN9toI315ftdVrLErGnvsfI5ovI8A+z8y/rd4u6
FxVAZrRH8GkDti9UMtZdqAL3DNe2KG/KGFbImxa6rz1yp4V3iWnCGczY9g5QJ22bLUEAzskPPCHS
bVYHz9w8r92uZuArT89VoLYMrJQcCMLcmn7q6b2WD7XcmOsWktjp7AeRoL8N/ytpyb/r1DrwUP6/
26Hi9tLarlj3toVez84BYrzrOXxDjdBU7R4oHKfeLvUZ7AUISkfSuivJ/X9/n0+C7C0foCpcUJ5h
wbTnxVGxMszXrSQvDd3r4Jtz1VtWANyevBH7AJCQ5/X+K0OuT/bVLSdAiEo2jR3M+6bGt/STafnq
zBP856/H07/1XHY0MDdN1yK7dadwVBHpfnr6wMzXQP7SQBdye8NgLtbTqPXfp4Jh6L4DhgSaoCJS
tR9O06Zgh6CfoVX2ov2XwNtp6xU7NjS5kQVWF0uI3o+QW6PmxZIH397a+L+oC7x9FuVGyhbZ2qnM
AMCv8zbQd91IiKGNxY7ir8a7n51819N+b4lfPp3Csq8jz7bCfIbWivOnc+WW+I+GCE7dCBSlc0KL
PQncIJvNPiMlVCC6Mp665X6dSVz3uzG/aKtF69GL8zaPTSOPhLHJfZRWXg/+dxAquz12dIiZlglG
zhGo8rGo7jkaE3yFQwfUyyam74veTF3jue3/9D6cQ66/opmmftQETULyh5bt8obsc12ms31Z1wOA
zVE7xJBrDX3j2HW7ybGiQtvROH0sxoEUZdRZG6diqXA4VlOHXdclQ/7H1O96DkLHB+bTqj56LJE3
qYgpnRjmifKNqatEDN2mthgIVWIOexPanou5nVeZLSYkDY0/ms+XBVF3aD8Gc1ePcmMHb/qKvC07
tHBTF7O0irzwfk/1n9LcyvKZdFVk8h6NxiJejNMcTJms3GeZ39fA8AvB710O8i8OMMUom+kUegix
rr3YVR+66+N27MFZJJnpXmilwtI+Dc0aGghLoV5Si9G0YWbs+iKyEY2MHO70dMR7/6qro9NbGQns
qAf7wZr7OCjX2PEf0DVDxyiUc5Dlyxipsoko5nSE7IWAnUr9xx/Kk7NCPgtsTm2fViggBtKNgMUM
bfrezBnwx7EWXrYWVugrnuAiBRpEmvEA5/qkch5ccpH0kc2PU3WYmsu0pDN+OV7/t2tc5SSjYYCy
5FNfn/D3Fn+fHmmmknVIMTkVNInqIq7QN+cwXPX9TBIREtTZ03SagEMpML/zTlzsB/I6LgNQNQjE
7UdAfsj6ly3fgiCb8h9L/sNSHw3+nW9l9ViEpc/hxmkcmyqpmmO+vuVkU7nACfOITZe5OffNiTRb
pNORgQW1aA7uMtCYca6PnB9FmWjznpZm6IHJMhinHFiKqujheXRGHydlxrAZgqtu9utUtbhfwJRC
diHeeLVtlTjmzQKhwjk1SZuOA8AVIL0UBt0E7bzhzhmA4Gg0Tu501N4YjTDfhmGgxd8D97GFKZAv
m3gR6nGGdBlBTwIqeUfkSclonTnDC8udWI2I1y9rt3XHOZ3YXnUkhi0TjD52op1CuF1ERg1PdEQd
Az7S9DqYHVKCQOSD61f5oXRqQLKx5LqqQyUpWiMAmKxzFBAZD0Fm53VY4kwVjTrS8uI6Z9+88AC4
7BiAdMzELFVAO+HdF3cwoTgwh9zPDVAoNpxl6+cKfdUVSKcWs13U6UH7UI/lhgojhnxEAoHU1sB8
GCjcRt3z/reY64sXuLsKLri5XWW2fZ8HPGxqEXYGREIwIJkljO0NHRLuoh5VMdWPlC5hL53EH354
ogazFfjznsUjm58aNFNUJ+LKeoAub+g6OhT0SUlgoHD2AubEtJgjPzjVWAHK30tYgbDBj6qebzDj
jwwofSiQmW33APHyuBNPjgVcniw3c7N1wTv3pxh8AwCt6ljYz9R7yMmzKsWJQHqSge9IAesgdp8C
Wp/08o1N6Lu08hWy5z8tIPp8ahxniUugXZurdmbUeXDPEmpTmU3E7HErUDFNNTgIZv+jAwS+mYfQ
BEhCNW7cB1ftJjiFy8dlaEOq8nReVCzWMvZbN62WrWzGfd+kBUtHAy1iL2vnh3UCLRWOd2rfyFft
nNXw7BEQ+O+M9gUtVKPfuUh48DtmCmF2460t7jR20JBTlG9XyVgewmeyru2zhR1D1AODP6AgLPWm
rBBwLzpXGo2q56p8cHBYihZWkfkuJ3SP4VjU0ir26re563cI1hScM8Mu0KEzgb+2kt68nyySVbj5
JvvJ9u9XCbBlEzfwkl6Gly4H15PW+ElbzY5d2yXO4KCtViQ+mR9L+60VOwvGu3bRx9xANw70MqC0
oEBr6DfZ/3bJ1pZI+vpt59717Je1SpyIA0R0NtWwGZuf1rir8Eod2wEstfVgNtKCweCSMK8e9ZIZ
k4qX/BkIIquzYuqQsO9T0wf2qvw1g2RH9Z0rYyYf6PAqgpTPZ2PaKVJux/EezR5coc2if62OFU6i
SohhZM2KXfTDa98laqnCEmjS+bsJIbbqIahQbUkFVvURXhdQVeiQfIkN65aQd2mznDpVhUOL6FXE
0rpYdZe1UIMd5JrmfhVajCWlewEZcNuw04oOdiM32vgD53cC0I7Z4fRbaHyKCG1CVEYuFPoYCH5t
u0Q9p+E13qydjHI5Pipc8vKO1+nCzo4dz/WhAM3SLzPTznAZAzsW1WUflk1sWu+muZnJ3nWeVnW2
nGerudiNwnjsbjAA4AKBWTlhTs5TEKQWZlDQwahwHeriZWSxaDcYJUHU4b6cngzcfQLG2OHYQ/94
FWje4meA+kFbdmYMWOrK2IvxnU0GDqYT6klsicrjCsCyzkwmioRs2vidOgaNhMU0j5wAecE6nInI
4d2QnxqOOQSyFl7XMeSFIzZuEZ5Pfr9XiE5d30clY1FBZWZoNyK+RqoFWdV2Sgio8ap/oAZL6+lY
aZnR1oBCngppmYJHdinQvCok2rMY+5bFh7kca7Ln3R9IRRrWpSl2o3rIuQrd4ce45gmTl3JADJ6P
ffm8lpDEXUUc2MmItrVT/pD8pSJprSE3p1IFfk1QI4LB9zlQVepDq6XTJgL4h6g2ICpFZVtiE/lw
yoIwCiLA/ELpY+Nv1vE0uF08lG7WqH1H+cnq9almwGlBGGg2ysMATbEReHujxP3izT4qoz9gLmdz
J+/7YYj6PI/LtcmKqf81zsNmVomPP3RORdTlw4FrDWXcOySHCAVBCrSN17wTeEPCIixeRiOWnUwt
8gj0T9iyOlqDAwy6ibXl+XVd7YvMSTjhDMmx3o9YAg8VRmlkXjVBTzprzT6FGfWK+40je1mR09sB
ehDYxDYy7MEuUg0LGrL8NHDBeVADVuK0sPcOyTQMzJVfbFascjvIqHDXs3LNpHWc6wGghdrAOvw4
guhku799IdPah+WpAVZY3m7HxQxtQaMB+6bqu01jvc1tH3sN7HUgA3G0RjvMXZKIsUyt0ksmuRFi
iOcGZELjqoWxq9Wx9tRD5X14ziX37mt+QQI6SpmJTidrvacM8BJriLpqA5GYyIMBMlkV4jvYKPzY
WG7sVEXIPffodHUsB+SGHdnwfgnlyrOuwcU2NJkcQAdzLRyNLiIIz6ODVVMEtConm9zfmkLrb8Hg
YfL7F9s/2fNTv7wiZ9hMpn6DGQR+vL1nVh2Bl4LgpoHf+rX0mQkjmQqt2NU7zZMfWuRquIfNiLQc
vrOXkjeRJHetlnHg9jgYY2QgoVLeDJC2RkEwZ5b/UnA7XRXc51s3XIoZ8k7DnYBaZSGsi+PiytEq
lEO9J3aLWsBPWLUvhzhHL4I2NJJTEA0cImGeg45wF9IV2Y0IIln6kW9uB4FsscYDOBZFyNit09Wf
oSrdXxZ1Hvo27Wt5LP024kGxAYw8MqB+EeChPvAZVQ+haG/FkC/Y2H19mCD4bWOZV2M90Bb4Mcf9
0SCgCsjrWEiKVvIxgujn5X5IO76VeuvOTQRfwHCmyPAhREPcJrH5fF+vOmtxOINuggiLCidk8nNd
XAJrPq4jxDds14zG9rfnd2dS7kX3Lu0cvqoEl5eGw5bc+BIo/eIkO3Ccgn1fGyFEqOFTl6C2Bc+t
yyBtHOYfU17G+fisPLoxhzaFfPnepjv8ORrrpXCLrFhSOie2PSc5ZIcmO1t48KeaIJVD26T257hg
cX9lTB+UHtNuSUf/7Nt4cbD6Wg2gulKnofcTT98TsmQjekCdGYRQ4kvnktyJnh+GEYBIAQhrgMKx
j4lXYDj2NKJEZN4zK7poADgemWPF8iRgXVKuPuiqejsFw4cPbfBQj1cbGiWPff8A9ZbQI3eqK39y
p7gsiDRgQbZDVq5lBPgC59BFng+tNSG5gxy4hahdyrndcgjLjHZ3osHeBU8MAjuh9lpwtjqgk4NN
3t9LcdTMQ3R8LelPCPP1YQ8hz7oscKWhAipHQPgRxaEJbCvrpAP0eVbBImuYU8vs4lrYRw2NAd+y
Y5ytrF+f2qufDS5eVz9ARjHpA0iV592jdudHE/rdqqkjDH1AbMyklTUOfuBqhPW8HKihk0n7Kbwi
ABSIlM6ToVChVz3CECz2CY2WBfUECkldrZHGEZzzNlHrsy+REnAHpn7ehlYWLnRqZC1AkByhsh6h
vS/mC7Vxu1pwFxvc/HkVdcTd4rQ6NCbm1qzrCx0+4P4TOiBwSnuOYSaH6wJl1exEI4qFJZAnZ3lc
7XOr8/06koT0OI/unuZ3K4ryohiznKIKZkNMRieCz0zWFj7sJ6ZD3zkfDlTpodI/dJfRhk3niVk7
aEKH1PpByuepuJtoEdLxgLgFNLsoj0OFtsaggIROPUjre+byaBSw/s1JVHfNBWMu5A99iDFv5i30
zq6KTb7Q7Vizo8N16jLyu0aG6k3FQfvPyzRgWoWMgXK0YNawFHZKeRm1oMa2NYKHZ2Q2LXYmoFhy
WlCQo8EA3TaIQ5PQtqHAw1nYo5bAkDf1cmOfeycblYb0MUzWj8pf4U+Dst9f7YzZx8kDAfeqZd/B
P9CDzxqFcV3QRzWiHXGsc2kUR42RsTZjB1QwA5kOZ+AokdggMBpYvLc5+KBNsR9kHVrlz7EtnzCV
OaMrAvEGa9cWuOEa5Z8CRzzKMc8At0O1cAm67twXd9V8fy1MI45kuBztqNLHpsWA2SdHTy9R4IxI
z1bURXvmiVOf4xpY3yGLGPmtHZLWSNbgDY7bocYpQt8IeNymwIh8WsMGE+L2rWtAW792cor7UbxX
aNd4joPMrIkH9gH3C/S1WCRx1iSE6hf7fQYwkmDq69FfuV88BBN28JK5Kth4CqUKDMmK2o57D4Y2
VyqNSAruZpwmAm/m64/O90JD+hu3h7kYzjs+PaTEMxZsitYPvWaKqFGmHlpvzuSgwMeZgC3AGICj
PV8Dz9ZmcgO1Ind8yT2BIPuxInCOoHxWOTtxY9owJK2NjXrCqoFAriJSNh9zLyNA02E+cHdti1i4
x7QzPlRkEwwnDN3AgoG0WfunHN6pzPelOWYWXImJtVyGgid+82GsmcvdlMBbPLCzuaBRsYrMxK6t
bOSfs7txkT2gNrbsNbnakmM/2NvBD1DXdnHF2YY306Wlb62lTh26Ua4L068JuTozTytebQS9VcKK
ofRf+boz/ZcJEB1m/OmWC9oaS/DgxnWiy9+CBAeKrlDtnxZJ0xo5VatrsLzfiPvO851Gp11s9Nhm
0kkluMhGfayRyU3ytWq3HZoYjkpc85iXYzgCFquLny2ElKvCC3scJlE66bp+zEhYVlSXM8S4bXmo
LZ0MaBBXEFVyQXdCfw2wbX3m2ngRELZUdXuqEKeHBuYJvNkWAxgtdA2tCnC0/q6d5rgu7bBDXbrO
MUelDez3gU3BwS/sDUcKxz0W0vmNj2pv5ue+LMHEP3csiI1BxSN9d6QD1azyCCtUMLPQ1zQ9rP60
HZ36bLgDMuMPHkzRmE/JNCD762RcT1M8sRK+PjnalU/5mm9okAWYcXlw9Sn9Zs/Fc9/mEV2RW3Xu
XgWg1Jjo5I7XOtI9DsWyozICLyASPrDpHo+MBtASyaMFOHVaO4d+RhCnIryaZHfdjFaTBfKDjjiy
gnlw0LEDEBWGK8OEDThY4L2AqYzMSXSwGWuffXaVpq/ObPET00XU8GjsDnnMe43fquKiGqKC6IMO
sFF4fWDLaSbNfTXMFzG3YNojiFVG6lhlNnU5+gDg9rd6UyNUCf/Nh9HbAPyLg+1CTKQhRomnIW54
LyN4WZZh3Q0OfXah6oLuxBNYuhG03o/DSp/qVm8daR1HZzou+ZxJQGlNdLaJseUNZPfRgLz+9sox
kI23iT9XYTMZW1yHZBEFakykY2w6jsvP+T4Y7f04jj+IBhSFoApVuU4ZydHS7VzwgY2HQqHFJoBH
s9AccQtyMUWA7FesuOChyeBP5UYv4pdJ+4yTNR5MUPa4s+OWkYyda2Sav625s3cBN1hcWJfUCSlr
BgYUyP8mi5fuxywBih6WE8mtuJ0OHUQ65h+2P4d1/uiyVyboTvX1Htp2P4oVkZvqTKxL5FY4IN5L
MMHuxvoYppcB/hxO4SerAROdMU+Kuk840Wcpmjn0veIeRQnQAfHUolCnr8UY7HTRvs8a0F2vOy6D
u7VqAUUJ04A1vD9iJIU5FAohjUBUV8DBa+yvJdGOEfnDwbD0wRZY4+WBLYfAOM8VPtlGFryITPZU
+UnnIc2nI2wKAmhVkM6LHVfAzGU1o0HcudBwU0bFkES50Zqf7ody/eidrBc9rFQMdN8k6gwqxlSj
7i/okynu/aq7M4YhoTXZtXJB/3pIJWR9mA001PxAka7Kge5ET1CbYYcFE4VgUB965ZuWDxyNi5yS
nTn66GwOXTgKFznT2sWGc6rqLQNo+9qtS5noNoTcOeupABY/0DruYNKQ2M3QAE597zLQWKb2Pbgy
G2uVFpRgCKbS669hFpPamFUN+O8RQ4Lrr69c0bxbE/gamtoKwh40tbFsr3UP1JLwYK4spIgNNCWd
Kx57a0KuxR4OIxIGuRZ3PlGh4Rbopbofc95BXQhSNJIHkTeC0+JdQGeMa4x16r3maMIIpNKzLR5k
52ezFqHG1DmfzZQp9J/omZV2bAL0oswhGhf1ACuX956CfyDaSPG3HCPX+cMVj37+a1W4Jg0/Hd0+
Gxy0g6H1MfW//f5x8HecTrhzJfw4j3PRplKVia3OXmCkPn57v/5BdZxMbr9TUmWSOjHEXsGhoCES
gP2o4CN1HESVseWtXbaFu+eEh7w9UO95MGXSaytkqxkb6BpUZhKY4GpaJCphJ90W7xJ7v0eL18KM
jVDk4R0axgu4FBZQX1aRlYZ4LSfy3Gu3wXHUGVpf9zzYGf2m9lmix+3iru8m0k4xjxCaAgGSbXO9
yYdhowwIe7ZmWpToUimV5pabmjgICxZbFb/nun0vJccJa2LD07hqfwfLHHVz8FzakJmkfv0QVFZk
1QDTG8CfrRU5QhAmZbWF3Ho36T2ujS02eDYKcyssxIF6+vAQpTrZb1brkcG6xMP7D1j9pVRoMeZ+
vATO+zhOQMqVd5R5oT3hjnZbqGl1aCCta7tpp4DHvunE83oHoyAromj3zfOSwMP0ANWWO3jGHLSs
D4G3boqSbHPD3JhtgKrOORRle2cByDWOMstRE0zcSYd62jgTnEcwtrCaI7Of6uWlq37R6lel3xmu
AAvaJvVhtN87jVb7eGYuTKDvJtRsLbSCGTqRaJgYRpPU669KvtDlpVYfM+hW7XJypg16+IAJmkGK
DqoNZ1evBk3heB1fC4uBgnnBQNESLZ5wYeQuQFeGmltj3M36rhZH1p+c5mgVx9I6msuvmVz1vB+w
DeOpr1NlGHcQBW0RmlazipocxORaL68FiJ3SP03uubnegI9DUd8vHgrSgSfNMEVYjN9d90u48GEH
vFHixp2TOafJXEaIRAEUXIoHD/muiyZ8W0Djk8WD3UcroCkQCNz5DgowcGXtnd2cruXlQi+1cRYK
3aP2aOT2/WqLg4srjTkYBW4gS47RWyZd0IaR/a8XV29z/gGRUsAtDsr8ZRlsY9s4UPpYVYk0nufy
ScwRsXZoFbRQjar1VadG7omb9TaNebfsUP43wfV775Vvn4zyJMez60C6BNNeDNMYupd7Xe9aFdg/
qpVkYBftm+6NzPRgq3tHztBibk2o0dB31amzC6fBmE7vrvk8FlaKSitltITjIeyuRjiQ/kTMv1sZ
3TiGfbzK4zTqLiheuAKwXT0Z5TPHvGh8CPq46oOdU+wCpOYbx/9t6Af3R1ttDSETuTiZNE8WP4PK
j7FGJLNgAtyUJSyHYI+0HxduRQ3isc4H7NuT3Ux3ZX3yZZFAID1rSP7DK+4KRATThcAPckQMDFD4
BWXY+pnYopzhnhOp4EEZzdawUf+Y+EE9nJkegZRMTIWupPHQs9+c8V906JJ1ogfTZnuPrAfSY/Qs
pR0NPrC9EGBtkIfTMkhchO9ySD0MH+GEUqIL8FCjJHXaKtUjLHTGQCWiAG6psGMyPcEXEDrBEjPn
vTn+IkKnwE2FBK2PBo0Ml5vxaBkPc/8b9KtBopfR49+01ZPS3UOgHizTSP4bX/F3nIJPr//81/t9
2TIJl9b/zymYFEoDKNjI2Ggxv/9Ce+yz594gk6qZd7j/8NxApgM99v63kPH+rRmpWZZm5y54boVB
ptqY3wVM3mBkW1iYkT4AAmwREJPGJ/oCAPYJwc+/FQRjfLDnkRu4lGxvW5VvkzHB39vCHYuJLHGy
uR4i1pCU0z9BPj80hYTJPOZvVMQMlPf2p1fXX7zLJ9/kVtMLLH+3qa5/xsHFaCquv/epb2V5plp7
Qd3hk5j8tGCUhQH4t/ZmcMUE/WtvBqtHp5JzMIasWFVJ+RXg50rc+V90ln8rv1PaIqhzAn4zLpvW
5ZkdnFC2h3mzfkFz/USg2g9u8ISlyUZjKg0NFVO064ZIrWPGeuTY/4+zM1uOG1uy7K+U3Xfcwgyc
tqr7EEDMDDI4Dy8wkqIwzzO+vhdYWVVSpEh28yHTTKIIRABn8OO+93KK452ytSJ5MUj0INS0LSfG
fUgLb12998aEMPQiE9RWOtZhMiOKl5/LVXfRpF84NT78aCcTPuniSQ58FMcpWW/axeJV38Ae8Ivi
LG5/UIPelu0ma25R++jmoQChbkKxkEoLjEO8SDhDcBKiK+CZl96oxvfsu9Yp7ofXkZNMEGBqU5ec
M51SvzeEToSMpZ22dS2jdG0ozY7qW/s9Lvvcb/q3sdnnVW5VExfW11KzoIfP9z7viRzR6mNFl4QJ
slF1ZI1jqPut654yfqxKj8s+rPi4o+r6qA8N0iDfu/SJOJCOeGo2tTgRs2YvJ6tw+N5Kf8rzCWgn
kPndOO6V1+k+//H5h9X+rCe0/kbzCVXJMkaL5VhHnYXMozNmGi3pk2EKKVwnF2GqEQJ6l0Kaa9aA
QSrqi31yVuiPlCAk6UyPdiHRRBHRFkvVt1QiVjGdcsvpR9aBle2H87k6H8pi3SkPsvfclVdCldem
dBP4HYKonTKZ4IeZTKly9fnX+jMXwrJO1htLjQJFJeO/T/rrEVZJX3X0Yqj7R60on8OCrxh4w/eG
6CnnZ4yN1ExKhpIVXUzVyrLvPv8OH+xOlvb7jNIyvc0UPWS198/yaD4rfH7dD1Z762QJMPW2gLXJ
s+mknIWYLoySR2LJpgP4V4DY9zH5hx3lFIHYRbImlwZzIFIDZ8ous/xM1m/y7qlJBFlGjwLyttPO
6vzMSp6y+oJtPc/uS0lC6BYvyGKSuk6cvHxNuychXXvWfag+0l7dHEnY0lGDTuj1XLWUwOz4pHby
ZJWXbxp1Ujphm2rBdn4bxndG6KJlXtiUbCKxVoAvWWXgNNZBbddWf5TJI8ovYXRpKK9ieiT77HTB
hTIcJ3PuxXZMK3EuVfshOg9zZAd5SZHxqSC/Y5bV0c80dJEoePwrcIZ2NdFjN78edNkt0rvO25Xo
s8XOb79wfX+gCbesk5XQxBTWRC1MopnNwWEQ4ROlGtia40Ci30T8KBzDV+i4kbsFJ2Gd5Lvwg2/h
5+gs+/tgrAeRSz1Gr/1QHnxv038lpf5gkJ8yF9Xc1wMJ/cC+/WnfFF/s6R8tauZJoDSGUm53JXL9
rLs3aC+KFJT0mAN1S/dx/tak49pqNfiKq4zmQpYnOkxTkfAtt6i3QbzltN83ayMZSRrysKlqWIZ6
8PPpQQ7rC6FnqA3MSzsLXMiCa4Xk8hCaW3/apL7mBGl4NpJPjrWzlN4sofaVs/ujZzVP6F/Cv0ZP
+myKFWKCHQSC/nsUGusUo9XVVLOrgMuG51Tjwq+IKfNS+4clwJy/xS+fdm42EKcpI8YzKMv9wDix
Matv7oXmydoY1n1blbDn9uEEg2GZRl8Eqh996JO1UZFSHNcF1w381BEdmQ7EJP33eidap7QmmXYd
qdwCLVdeqY5+77RxylaqJTWrkwGviPXg3Zgvn+8RHwy1U65SbPq11CHTmdkkdeTW3zxxnZKUzL7O
vX5+AtPDdP4V6eODDc04me1pC6dd91JiOVGuK4EeHQ2SJSOTsBv3e8/jZOrpEQtKn2jDPn9q3ezt
exc9CVIiaMxyaDPYqofSWpLF+d5lTyZeWoUcunPiRFSMlLnE4+eX/egpn0w51fArqVdVjnBau7EQ
AKd+4Vi1ttaSrwC8H93iZPbFKmxNGyUuXHmKEm+deRnRqF7EX7Tr/CDUPSUXtXIUaJLSsH6O/dng
dwuR9HubdOaoHjHzfC9Mf2dy/bLuRYnem0MMOVdNkZlvROOvPn8BH8zJUxCRWupdO9YKnvo7/0b6
3sA+hRCZek7BVqZEYCjelqQ+nvbPP+0HK+kphcj0fNCb82kljDcxIifiqzzIlp9f/KNHcTIdVUFL
4RS345yt7bvtqH3zaZzMyGKMDDLjPOK6Xo2zXnzx+ef9YOSdoohAGJQq/LCRlnCIghvA9TGaucty
jJaePn1xkw9mj346Qc3Y9puIm5AWnXUd1Bd0VF9a/b2NRj+ZnZpBvxC/hulglnW4MHXFzZEbfv6A
PnqhJ9kD37CVuLV5oYYHDQ7ywxdR80fXPQmabXji6TjymVXD7V+laP35x30/Hf8huDllAulNb4hY
9MNexhM2wgSM0KQN/lkEnVUafkx+h+IRX1GNV2MsXWmQsXBtTTSXsrowKWclOWquC1O1EQBj8yiD
dVRoFD3TdT/d6tk4V/r3ga06iCVnOqhWBLci1Zf2aK7ziaystlbMziVh5uggNLzsZXZHSLGMVOFp
4pBFN4czE2DfMCV7XW6Qal7XSLtDk/o5NNnUeqZEv1Q4Zfmk+kxKLkGSradk2KpNtWzg+9mZK03m
WeKPWxHx4/bNoJja3E6KvwpwJnXpsYbn7+lXtooyIVXxo94CsENd8PL5Yzbez4t/es4nuRSswopC
bNpD7m7w2t55w62B3khCQJnb1/nI8/Ge+khaq0LbjqJZNXG1G2uTGsbOakbq8v0mtQ6ZB7kcfaoO
uXwQlMqLRWf/mLMScb6rLMxEar6eESSDtoyRAfjyDqng2tcx7PDTcboo4x+R+oz1AYfDTUbhMNM3
E7XnoV0NOjqWyQdv6PZl6obovMP+Ncf3BcLI0et6kSAWtoYBH9BGV6JVTHVjQpSUUKg3ftA12uz3
WvvYJWKd2v3aCEiSoNAeX3L1JaJTydBvI3QZykWTrCSB7oaabak4VbEd1J+k6Z3ebG/jOrsopGY/
xhSVOiqVmJRrLXcqJGUeGpNYgwHb3401SunuOCKZ91OeRHRuUZPDoIZGCgpaCHZfaq/qoEQDpm+S
QHeGUbrKGzSfz4oyLloOm0WQr+Ipvhvo/52Ed/k0LPNqr5mrXKZWD8+xVSrX4od9ejfRCrk3+ksJ
B3mp88tq2KGQlWRXQzDejuqCaVCY53CwFkOxMYtmUdWXgWw7WdguNf01Kc+M0XAjM3O0XrnP6hKb
Ipp0PlUXai8mGHdaTW1CAXW979qVPNHZGk9KGtRXQ1nM6i/NqK/GrnFtnBStKrnoNtZDeEQ3baXZ
MgFQbkmK04fdtkOF71uJQ1vJqaDtRDBtJQxW+jkN9twEObowYhpl2I7CRzC4dYmSpfORYs0FxqWq
e67uVVvFq1ddb0I6FTsFq6fwBjxV6TKwmk1Lra0Jg2WCWCGuhnVp/mw6bxWGYpPB1lQD7TXzkU5j
0PIp0NqpvDRD1c2S67HSZkSMY0qgfavkPFF/hNZxxMpAktQhHYI0VdA/L3Vsq902geGMs+9w8hAT
PSSiuLQnmExUUIyFhB9Bkg4iag4Fhd9yWKb6w0j73Sk8s8DftRsOQkfyZRf21J8p4koJ3gYft6aC
JKFA2W7kzqDfyH2/E/GajBJ1UW9toLfg1ovBX1Glg8HhCDToyIJETQuHQ6/IyMUyRJjlsk+mm9bG
EFQiG5X1RcYb07P7ariXGYlIowaKBF7nOamXI5VKF7UvOdUIg4S2L5OwFlp/D/e4DgMnHrCYpChT
p3TVazsZmYPZBMjZqFoWqH0TTADPeaxhK9yWkbYILI0+iWD+UpyN1Vk4DisoUKAHl1F8Hac2woG3
TrMXdKhR6p2UYU4nTzR0vPDOdDR4QZp8ZeC6xrgDPlwFn1UbT3WergKqGXZ0k45XtYzA3BcOLwON
1V7FMSwy9PaCcUwysonvpbSCTKThxVA3SW9f+oa47qw98q0U2XMR7nqI5sWwMivz0LJAW/WDlOAJ
jPGKhrUrF8CaI0IriFuUTVDPJkG8TJqHwWB+tsh06DjSaW8QGx1VxoA16m5hPJeoW5vhrhmytRxa
1F4vYxtspr1BHKQ0sdMG9I6czY9dvMunC4UtTAnv6xZVfPQsTH1TFCZyw2ojLJnsXLfIsXImRreQ
ZCYdhp8LM73MY4bxYCxsdP2y2Izi4Fm0a6stiNG50zW3toJ6E429m8fBmxwlOz+4TqmvM5fmDbE3
EEBZ93qfsURmy6nx7z2qXQ2y4FSkB9N/sn2k8Ay4Bv1cT3+YxYhoqGCKyvZdhNIjo4VOHk9Hs5Rv
UzTxY4q9eMhYlyPxlEqsiMEQV+tkMF2zGZzKIPdsVPlj1ZnbTj5DlBpAi4HxgHUYAqmZrbRw33Qv
SnUIk4MqP9r9sIpyduWBomQ9I3P7vaqz7f8Ym3JbF9o6jq7QGi5HLztwAnB03hvdYKr42ihgMmMD
bAT62obikZduFEscKvXQVS8lFXm/dxrg9WYDx9AvlqO9NaphUVq3jf1EbsmNws4tzTsj/amZ1130
SN8wV8dK4hN0tNmLhY9hovOOWluXVXQsatql+NdRdZeGK2bUuve4mpGEBz8ejz09wUJpF/cWWjpW
YDS4sFUdKi4Y8YxyEUc1nmB7V2ey06eIB9I6WrbRlZc3+y7Dp4EWx0TmXaLdNIlMOEyZQjx645Uc
Z+hwEbD4wY0/XfMxXBnRkWx3L1rnnVXypaTf9uG6ISeMlWoI+20i7SyPnLA4xJSQCkTsMy4lHa3X
NmfH6d5yvHnhmKzSdjhrLKxugvlbPnhC2Q4BVdYaZafEYE1kGb+MtzAo0s0tbaVwIBTuCdSujPYr
gt4HTAvrlPEW0DzRwxDT78V43tSKG7I21xXO8PKn3kfrjNCqQegSVhlNoLCz4x+g++/SNyWnD/C+
hT8nNb2KPTY377pKUzc1fOI81c2ZnlFO3tHeNm2H6ArDe9g4VSBtqjZHFS7wal6LBGVolq/MBlEV
wuDPQy7d+CBkfs+p/nJ+zZugjYugI9PboVdMcL0DrykvA7Xd1FLphizGOI03vbYui+nMVh4r+wca
2IWamK6Vd4tgwnuJEatA5TFEBo7sCzqMLCZsEf2EgVRalnq7R1YYDpdRkSwLkPNmfGwzTKuRuq9n
LWFBgEqpr9FxxVuFk2Q3sXLZAD6Ymt61c20pe6PLWfVHiglVxNMq9KFSUTQYL2mYvsoxcobbHp9Y
2BwNVEzaSA8i+bYDzWhhJom8QxK8IqU1im7Xm1cR+1TUZ0ufs6TdWocoRpFGNt8jssLARp0hj2mT
2GOdrneQgpRFWoZYylcVlvue6nSFKIjlYKqepnIP84dICLuyld/LEuhrUokzhraVzozSv2pYuEac
AEO9EuVBGOdV5TbhpZpPGznajrz3GjeX56MqlvKNpvoO4jTigp1XrL1kq/a1Y5qBO7GcGRZ6TswW
to44WymWun2RsSjLZbtQm5xVHMknRiLtWW+v+vQqwH9GFjafU9XhZYFQDmKGqMQqjAlA7bVk4lPT
5LMwOZ+kJ7YMFJm9qxE5Fd3VGFEn9Veyd5jYPKvy2p5s11fX0rDor6z6UA7TwptrLfLeny7V7MZS
jkZcLWl2vNApkoftobUeanyZyXZgWTMJlw2FkTzr4uEJxLz3KXyygU3E2P7ra6+/k+XLwH/pqn0Y
3Xt4q0PGQsr404zzwn8RFV4qLhzd5FU4d7wm1mDBtbHuU9Kiv4Ln28cAF85goVumEdqyxYhYpfLN
kFzm1NUtOg8gtF3aqboVqrKyTe+KptzLWOxphGHH1aookN+r6lmTB9uM04+HRDxPTJRTvB4xUi4o
7/L6KfWu6/BWScUOkxBAQO3GG9oHSS72CVM6t14nc7js6P1J5wXavLkZjc9q8k9tfqM3rBAyRoYg
33moP7WQB4BbOpT8awReTo1NtJPZBMbLPPVoVTYsOu98pHtngdKtfPaUq07NFxVGDGHBL9BvDQC1
aYhbVo7P9OK2S9bt8BDFo5u3O3Blc6NQwlZUWDoLo6IdMqaiVlzSdXjBJMMDj4+Z1g1M9mclumoJ
L2TevrjF30XfkaZ/rry9RlVYPZIuIdxfqgiJm+lg6GdhN6xtW7gQQBp5P7J/pPpThNNhEHe6/abQ
0s8M86Xf5VeW7t9mmLVDMCMwUBow8G7rIY0P2IFizp8+bO81f6kkQB3GYJ0qr14zLu2BMABVuFPp
Gz1Yj32Jk32vUMRMTM6+9X0c5RiiY3RzLaZ2MAxdfWtL9V7OaRpTBg1nZtPbTITXeVs/BACyTdHi
wQrWugBkQJXIxIPYNeg802bp4zqo9fLGbMUWpv55j6vfGlG1Jm5qgk9TMN4pwulpsRPNR/GeUAj3
f2seDcz/gXc+u2iAp3j2qhkEtTmWcR+3MmCBdApWGJpKzgD9HMzRVk9IwypA7pv5g2tjmrDqXSif
qfndQAJNS0aMIpMTe0TkeDkU074qJvqEzO9TjOus29Tddt6E1KT8GerJJvI0B8u5Y1cYIvTrkRRC
SrZJwpI1Jb6L4QNkxTZskUGbm2HY1ZF9YekpxtrwoGlAchNEhWWzDPx1BHTFrtMrT9HXDU4Yv2rP
PV3bwU1bjwHSqZ5mb9WwmXR7a7Xyvk4Yj6xINiDm3niUsP14GQtUfeUj8K+qp67yVlaKvvmGnj3F
6J2NmXWdxP1GsVEeAsL5Yjv7cxHqfe/+dTOzTB4Gnun9iLEQX3RQvX1+4Xfe3J8yEyepwl7pzF5X
y2Fvt80ti9m5B6ZnMIlDNcAQ9Igaif/tFNGn/QaugRjEdDCX7SdJuYgHeyvX011g/4yEfy68n59/
qPnef/pM85b+y7etJlGinzfBhiX6IiYImiXKfZG7n1/+vW/6n65/kmHUY7vryoSSXiFrbjPJt72/
y1RaFfU/Q+nabxUK81ulR2nc7Hr2xHaMzhPrvPyy/e47kO9Pn+AkBwmgPDcZg3xD8igTDnt1TPGD
lEuUZDuvF7gu6DKZXwz0UQhxOtfsVanKLpOdNcUeqesAVcFW5e/l+rWTtGWAESyMKYzvA2mt9LdT
+EV+kd31g1d5kri0zAz/BvvVHvP9oqTHLtk4fIkbpBHXHJ4xh2R7AiBaeSRORtU/C1/LBFC94spT
fZ2zo0yB7paY1NgLljpW6QHfQpJx/L3sikfN11eG2a70Sd8FRbcMpEcdhXiu2Rcif+iLzhn9cJmm
d+VkOX2MG67Y1vWZN95lTelCNxI4YpXmoooiJwUqUpFoLr2jZu9sVlPWNKcwz3D+leV9LLek12Db
NHwGDGWs7nWOISieHKt4BBWSeLjZdk0HkVt2UYG0qUXwiE1eau4DFsoBx9GQp3MmwfGkejFTBsq2
IKp4jgOCxRihLgCNpMEZGtiHxhy2ko6ifyZ1LO3kTMhLTKz6hF2xPA/ybT16jkGKUCUPMWjpJgLE
FXMsyBvM9MpWL+IFQDc8qvl4GzW5W7XBFmAqpK1HSyNsD7dxuStIsdFqKfSfp+Fnlvv7AqNPGaCf
xsUIoUXV1kZ/JsBV5/Q1oER2Nk3heRWG7MbE7eyqvRIxV1LXH3CA99gZ/bW38g0F2pTFq8b6OjxG
unrI8p9aXm4Se3STdnb374rgJqymx7gn+DHxDZrKkiOnU4TsONj06uymiw9qfEAoCtzJi1ZifNFS
ZTnK0ZXVvIngVVcDt+iBx6UWiY+Is1a8qFTZGbKNVFw1VuFOWvGzr7NNI02c2R4tfY+QHLtrc5Zq
2hKeCQd53YGqtOjM9DhhJu/xG1XdsOpzjwRScobh7b3DuB8kjzbCgiDJl23xEJMgbmd7JSBFa4pI
I1n7VDkPpkND9FiN/q0h3Y9RtRfZmxXgqjVSd9DK5YivoO3FuR5ou8bXXkKNDATCDSG/SZ2G95i2
WrUBtrag0fp9hG8LulhbrAR8jSzVj5Elf1EH+aCYo54Un8o46hgyXk/U0ZE1vB78wJVsJCQB7rjp
K4XDB2v5KZcbWmumAhHq9018m9Jm2KjPBLbWz1fyD854p3huMWUcUoik9rm8iXwa5g3jV+fHP69b
6skWYflKqJPZ7fdDfWi7a3aALy78QXXrlIlrCi3vM4tMeQseovMmyGBA5Gh2nMlfbW/zqv2HzeVd
IfzL9mlYWVLHk8GLxclRxA09BE3SZbsIZEkY3Qbyesxs1pnQEbrtfP4mPnrNJ+t8NimyNc5fqwqe
NWuODPH0gQD4/OofPLRTWK4dB0E6tbxn35DpRL4f1AYDKhC6/sfnN3gf9H94Zqfk3MhrUNIaGjug
Oc4r9TaswvO40F8UnyQ9rXlDVtZGebW6geNtcp56D3bFkWTuhIfhDsqS2xaAw/xxExecaOX8RZjp
tsFvSfFuVXXKMoqSfUY0/cUn/ugtnyjZZHP0Za8YKDXiMDQDygpmftYn13Hw2BcP/tBAWfMfJ5Bc
OtAPEcP0sSSQZs1C6lF1FVg7a8xIdi5TUnrOpNcICPznn+2jaXlS7aq9SIEuZ5NLRHfIJjKSH/z8
ysY8//70nubF7JexXXIOVlqdkdBk0TE1xnWZ+kvR9FvVHNc5tjRJKRZ1nriA66H8QOPI8juBQUgh
qe1nGzvqnch8UiKUlLm2o9q08AI0qZGTWy9+xModX5czqIS0pqIQZtATVMYh3MOC8mtwWjJINy/e
1Haz1ILH2HuOjWKJP25TjPFdPg6bGLlxEh41ivkZbVZb8eR5ulOLdRaCfpiGF33Qr+gaTZZA++Kp
fDQ9TlbyMRaBX4Lk3ytJThIkcQaAwTR7o5L7l37931+H/+O/5cf/esT1v/6DP7/mxViFftCc/PFf
h/C1yuv8Z/Mf86/9zz/7/Zf+df7cYXzPT//Nb7/Clf+6s/vcPP/2B3xlYTNetm/VeIUfPWneL89n
nP/l/+sP/+3t/So3Y/H2n/94zdusma8GRDP7x18/2v7ADTUvwv/+6/X/+uH5c8rv7Z6L57//+7fn
uuFXDe2fwtY1i3Wwf3v/G1X9p9B0VdYVmkia836X5VUT/Oc/dOOfBoGxYtm2psnyu7Wgztv5R6r8
T11VLU3Iqi002URk+N8f57dX8r+v6N+yNj3mYdbg5tLeN9X/nR24LDRhY6ESmiILWzbfPUu/zJJs
rJHYdGSuhayoe5sWPYso9ujHGcrDam7gCIqJhE3b9Le26M8Z9t64rh4BO7qJYW7DPsea+IwafCFb
7RuggZ5OR7M6dxeTfV9NyXQ+aNlT3fCL+FVVhLSj1ZN9YOxNg5QiP00H15cNz0lChrqX9hlsyOhZ
j0xpYU20ru79Kl3oOoiAIk3xbE6kgW0R0MKeRGOYPMDXJsEUqT/8cUxpu1eZkBUvar8hiZa/gvGS
V+mI92PSMPz6xbUqA+BqAx0OQyU0CI7qvZ2PRIiUf0VsBedSEtCnNO+S+zrK0oNWKwARq2YdH6Oj
aYtNI/yzKYU1CSMtlrdiomW4fwV0wUZiTaE9qxRQdPQAXE6+/wDbYIJUAgkWLyHiLqvHELq2MIrr
whHaKgowKIqFPeqvACqKVRoYQCTqHrMpzGXHALvqQWjzt/3cWUOyImPRhzklchM1iuSY6mtE2Q2v
tiJr2WIaqHqHA7DpsiYpRUoelobVaD8LGspc+FNLVC9p+oNUSc+pBv8ztSja6LWsOKk/RWuhpT+i
uvYIzj112VRavhj1yV+rs49Y97rKyTo4996Uv3btYLuTnwtOCFG9q0dAOoNZ0sNON3rokNTw5EwO
D2lf94CikRALpVKpcdblTZNU0UVr00kJuyzYjTlDE3aVzQkrfvBLSF6WlLx0icxZFxrnioIxIMsu
apERdMmDqQuFma+k53nNsG2L8inpRg83MZUDpWzGMw3pNkCc/EXRFZx2o/WYJX7NY7RzxyiFuoy0
mX/Z4DxWE+OalweahxYqO1gSEVADc9hYwrocDaxISUH3xlLPZaczxvzawzi+HmJxa2gy9MuUvLMX
qZjU20x3QQTUuG5D7yg3pMDqYNT3md77j1pvWCT5AIuUGUwkSnBQd+W0DZ9bEz3/2M2DvKUZrFVm
CLQTzg9aJlN68sd8F9WZRfnVA8rW0WdXKm0NVhkAH9Tx+pkXUcP1BopcAZVPUMstr6+PC6ClFKsk
3+qWYVRSBAcK1/30RNgdUlPjMNRMOKzj3suXSi33C9tahcqKOj45PSWeYFGoQ3Ah8SKXIXpp15ZI
08ahTQV6yiNXFQABaslivio6kg9O8E7tpRw8c44niTeRl9bpfqZUcfmQBAoFCWUSTiujNVctOvwq
9UA8EtkUcMOxVV3Wxt7JcxiqPAdiDXNKll0wNE5kAJm0w6TdAgahxEp1azG0nr9s/FzbDgJegdQV
ijNqqccxXiMV1EW02vW722yYMYqddge0FVO7Isadbs+b92Dex41KM7tcgVhohT/Jz9ZuAwXO6Q2+
jtSOF1lVoBCRyAuICklEYDGT9QwSse+DyoBAErHzC4WStmmvx3wGj1V5eUigFW0rEY0Qlckxh8qQ
LtXO42gu4DcE0N93WZ4xT6we7IDvT0vABFS6S+ZvFlPOGH3OdmYaPvcSauQ4tnJcFR7PXqrGlS2D
qVS9BMFHOz3aOhCTSBdY3ruJU9lQxbxRaiC2ZuTLqgBi1FGnWpXYUr6IIX53Gv3X1iEU01RNdi/F
PlVMS1mBoUyrsqMltH1KEsRgJsiF7QopvfVMvyFR7H2halPYb3+J5ripYQiNe1J6VzRVO71p3NPJ
phwGkH1z9alEBAGMIY5+NKCpbVIBtE+RNZKwlxrzCfLHFzH073HqfHuKuYrCpqwotmax+/4WVMaF
XLSK58nHCLpxvYgYiL8EDH/t0L/uyL+firiBKQObty3T1AgM7HdZ2C/78Sghm6gKSztWcfQkhdFD
qenoSxrti4D79wDw/T6mzLy0bQxw3OYk8C6TlPRAmRjHrForIzDlbUGGPwg2n3+dvz0vU7aFqcAs
syy+2qmJxkMkk5dWKbDEA3QTr3LwRUriD8/r1xuceoTGFAxlqXKDWjtE9XmkX0bp8+ff4fesx/uj
wpzHQJeRxyn2acc0FOCm1IS6fWxJ+QfdXp/6xaBfyvrPInj9/FZ/eFwcpE1bN3E7mZo1j/5f3j6P
K5FzyDzHUtv12UqoX3Sk/Pv1FRnePGGoypexThM5qldWyBlK6SiRP51cAo3PP//fHxWIHkHoKmRD
MY1TCXShmKoiTXF+STultIF/t6LKBBOjV5af3+jvr522iMLQbYQitiGftlCNmD8gabro0kYB2Un1
Nb2DHqvefvn8Nn+fJYrgveMQIhrX+f/v78MSbYgXNKBW3Vxp053vNwulfQ2od31+n9PnpmOmMhTF
5JUohm2dpr58OAl5X43JMSgOSXKBqA/oE0nbWvrCzHb63LiRoRvCUlTLxPV+mlMaDalWRttH6YZo
Tk2epfA61r9ao3/P4Fs2NxGmKs9j2GbGvBdTfhnFnV75HmPQP2YRpfm2XYysl+IyTM4yudulYDNs
I6K3493nD/F0cOuWOZ+WWECZOrp6OiaCrC+G2NSjI2Z7722GUX9+fe33TML8vYgrbRkZn2ry3/ve
9Mv3ClFrj1MQRcfBR5fXdF1+qDSkEdVAlV6VvXaZjpm+qDvwz0hWGqczZe1JbVnAGyl/UOUeuFyH
kFAFNXmZZik6ftlEZmiExxAcMjj2xlpnmmwtFXBJjg3F1q0DKp4RO+07p5CAG8b8ooiBM9fC8C7s
TqH3gg7800w9Y5OrRv9FIfHvQ2b+1rqqqaqu6capKTf2RoiXpRUeyZyKcifycyU+fv5k//DmuAVz
1lYV9AKnHqkENp3Wm350zM4MTjRfgTdOZzHvzVCJ1lVDzOftU+l6UYpUGAoPOY8OgfZTan82gwXF
Sf1igPz9a1gc2XVZ1XXTNOTThi91GkFc7Mv2SNfBhX1j0Rvn//c5/X6D+Yv+MgB1W5USslPtcZCp
G1DDcD+/PoubyiV+zQfoFruCbNBoRlU0tqKT+l5kapFMVwngu7HaIkPKFMDjcbiBTD1scgiVbkJM
/6BGEGka9ph1Dw5yFvEKihsCjXWm+PGBY7Xfld1yiDqYrh1Q8iIMXo1aM4/CE+0uSCLPA/mkPspy
BHJpINhC8RXq2ypHKmdxViW10KvnchghR2hT1A84SlAeGvbeL0HSLVpKKurWkJN+mfFQzru8SW9o
IVegkBhm8K7m/xzKIV1PWRH1Ows7wbIyOo74kT2sKix5ztBrsetL1e00VB10q7T24QsRyyPjzad+
F096stLqtCB6DxrXtIvHYsCr0RVq6hTsgc4AKOk8lIMU6hr523wwgxHoECU7Gjp491qAYjYSY7nW
LD041ElJYkXr8gt7kMorK5bzZUa7sSczbuuR2qAXYGCYylu9xHMc6Km5s0y/WrZ1JlxYh5AV1EB/
CXmrO9vIWhfAPIoRYNU/aq/pHQSnQPSLXl4OpEyc0Vb8pWba8ta2OZBIvtavKnt8TUO0knXWPVpB
rrt63DZLkSBWp4SPmTCEj6H6wZWskhoOshjT9WCuoiKLnN6Ohr2PLtltyi4GdK4NHSb0hCfl6cUB
4GUGfrKjOYoNSJKzGbWENBCHPIGfV4Yd5jADAVKbVnzMCk5MCXJk3YZWw/kUKjGJnnaTd3GwVAoN
nlrWIAufO6WD6ZWtQ4mkdFsmlIAF1bVLxZK5QTSo0WbKmjulocdIKUVw/7Tw/5J2ZrtxI9nWfiIC
wYjgdJtzpmZZlmXfENZgzvMYfPr/Y/0Xp6w6KKNwGqhGo9EtZjKDwR17r/WtZiMtQRcXO+QZ6W1A
uxO0md1O4rp1oXJlubNcKOmCoxPGgFzHfOV2CawpZWCBn+9qX3+kg3PD0dJslkIAjhQZtgUtNEtm
0B8eB1a9j/12+OiK5aX08/A8++10MY7S10vYJdt8DJbHSgXN1VCU069o8F/Hwm63ImvdQxew3xMU
sWazMEjte7M8ZBOZKD7mlJNdBhlRFrO6893Z5jf11B3tFehB2A8PceVy9PDIcyFqhd6xw/8tKKLn
AIffASsIiq1+jg8KMfOvwFfERDikCxSDN+1hQLhXHJ/882K3+SUT2B2iwtTnsgJ1DOQZr06vnUOX
6vFcsnwf52GGWhzrTkFLRw4uBn/Z2pZTQAZArU4Tot7ni0Ox5628rwzRc2cc5PGR/NlqqJulYnzU
67o7DcIQcRNZkhNiWhzp9EUf3pjDx61UDK24IBUmQwS5ALj1Te9D5hEPlbuUqBFB24GsqW6tmQjb
TMcjCG/jnLLAD86cQs11u9iccmtbnW23jPgfu2JnV/2yW1oGTK4ZGDjrxeSQ0sjk4YWHirXxWqKZ
yDCwo5ZpONIB8o/oX9RVQesfeyqGmuTSdNpFqWUuoUWb8WfhfqVjcsuRgKSIMKmuXQqq60yhxs00
6tSIXxBRfIe+6cmfnF1QuIiqgOEP4Ff2o8reKY++9MrtgWcGlf4BHg/zSDd+BSNaEYARMpGPwTvE
nQ9eI4nDU1K0w0qg6y5O5ll7d0rjc0vf9lRUSCRz0/Q3g6kBX06qgsnu+2JjyYgeRg8Zra2HN4Bp
WHXC3r+nA0STSreI4xXwy6Rz1Y2x5vSsesY7Wg3pacitALtCBKMSdvLWL9txl7sOtOw5meu9Uxjn
ca7gGRdmuGG05JISw05m95b4ablOd7X4M9hGttljG/egraAWbtPY8JyC3D5X7grYywuMKkVUHQQd
to1fZ9W9PdGWKxKVn0q3dG/G0VkOcdO8L2kdXAepZV0U5K+tSAKUbHYFC7UKXwYn+EEC93c4AdXW
TRio2XmSHJzRjjblXL7JEczaIjX08t5ns8zy7HU2RXeay6J6sJtp/ACGlGEaHDS8HXcYn8a6Sa/Y
FhugCCFYudqu76KKs9KUpcnRBMmjPXj1vsY5tqU4+uKgjDqVUeQdqgERLv0iVNFr63YAm3eMl2He
W2WVHAaFOGhpE2szWdzXgUCS74kp232VRgVWLlOftDtH35mIwbmvsomckiG9n1zL3ycgs9H0zvZm
caLh1kwjAIYawjlCk9jaRjUYzNKqvaepXsHSVdidOrm+BkP2u63jY+jPraJ/sWG3AKbxrYntnvfD
OnB7Uy53LBetexKDyr4EVern6OUNYg87FJelmcVtn98j4SThq5i86a0rPPGULfR82hR+ME3fx0ZU
y0FJMx7sGMmdHU8fZaUYtJclmty0wD5Dh/pGD4TYRJRkDDs9OvBp/FEHKUvcXZiFhqU4WXEpic8h
8JEXaXI/e+q1SrroXY6TtVNd2N35wF9f025xUiiia76FnOtbL1WS7dvJj4Uau7OJpQ0mdUqvZl9w
6wbqiAFk5TBr4D5tZysHPWOXPcS+i1Sa+JXomI0Grj5v8mYn+iGB4ptG9yYY9bhBPbAcKmqM24pS
YQ+1nMiJ3ickJ2i9Y95V6UEU8Ru9PAPPvpGX1NLfprayCYyLXgVfYgeGim62oZtdbtKwJXwlKNHk
oJ2tvmhNe7tJct7hZV01Wyd0+4fSA5/f9g4oxIQ4BV9E8V74jlmhw/i6BFQbstCKXl8wN5EBNnvW
fRUiH2LNdw9zjlIlCpv6tit5r/t+1u1iLSLwrKLD1BMCDK/G5GXilHEu1lZu1cb8aUf+EKaProRb
kXjByGEPH8I+2Jx9NuMYT7tmHFoSRtJfKcavn7Fjf0zrP5PT7lg4/SXu+mDYttB1bpxo+km08cRq
wCSV+zI/zeD2Pxhu2dQV2AbptL0RLPKzmpT1c+SUfBg0mERcnfLJuCibB4dB+IamQguX12LOE47T
Lg9UdBo1nhqP2fE2CWK8Ggn09MQ30PSxNu7xI+Xop3A2DtD174dc/IyqKsWcGrWv0M8/tLOmbeLb
A91lzQbhv5dczXmZ7N2CKcfk4tpA+LchmYTNo48tzsv9wCvTGqdbN4+cDRJ7tTNynHGN1pV/DEb3
boJ9rZgj9UKT1vHcRi9+FOwT20clO3nRZhr1fKcNfclwqH9ZxfLRWnBMo4GoKmErHIMyntD3OhU0
QBeA5eDKjWFoDJACh1Xtet3Gd9txCy27gTyaWjcpRx7SRJvyRF2c3VTsPLeM0/B3Gfqx4+LkKLJw
j28t4zbfmSkISivHbo8DvpvjGGC85EAA3CANzWEIZHRGCWtvnUxAgYeabtIBm1TiNheVKQIfSWe6
NL0reHMS0sOYEi5PYvxDPjvLUS/gd+c8xmOTu28qJZlSCWbtfjq4V4AwnKPtNPFXCNbjplYU8Fmf
DWdY03T1GYShJgqC69jybtsAhjn5ltZzlBu9HxjjPCd2zpyxZJ6JTUfTO0/LNL4MvqsYV+AStmok
vVEBFL5ptP9ofNr4UhFNCrIuIuSrfyvHLryehkXjatI/XZvyKynsGWfcQpGQtFF1StZ8XkqlarfU
ut71g5ft53JwTlHh9q9mLkPg5n5zHZt62sqith9bTVFrs/fz0o3P6Vw9sOL0TnSBf5f6Y3afd9Sx
7lx9neOWZdO1krAkqz2XrfpW+z2G4riYiR4o38lY7fcYPFmmtJ6OvmRihjs0HnZVgWs0b1xmU7oj
bqNOkDBOoTnb1Rx32zxu5HOn1XIItM1ZhhkPoH6muVexzPBJ2mogUkiN7W5Ch3xPgsF0M0ZOdMNG
Z05IXMnSdNL2oJsxZ2DDxM1GXMf6zUEuZmhebpIGf51qa/ecmQZ9qS1KFPi6D5pHYKjOW1Fm6b6o
dcxJpR6eCiM0b81mPBZe7T9VrJW9b4+8kbRTk77kS+dcgeXbWhyZLj39xGPX8Rg2tu4vtvDfSxm5
+6Zk4FtFEoNjA9FqHlV0oEqA2Tg71ibUOI61ToKdWeQpJJ9gmySV3jOHqLGZkHgg3WE/mg7jKCz2
MB4Z/TXkejbmNaOTs0nT2pBoFn04hb/cBB1rH99DcI4TgkrM7BA9OGKy9VpqSaVH6xAX5Zqfg0NF
1ti7GHHB7WL4t3yZk6S5C8ORKddigmk3DlqchiaI3tQy9welesDZC9obpw7TU27s8TUp1XLjiira
SxSjpyYvzb2vYvOclom8NMtodtpacOBGpoEXbDnn1ujmqjYj5la3Sb9alj0SWNPP0y6Gr3CEJD8e
Gbt7+yRQj05sKvJa3HnaLKGTPSq7PrWU6DUdK4cewIZjWHWkdIsvjq8KbIQNJV5Xhi8jo7AD+2d5
dFQ37coOVb0qMVjIyYLDvgzNpo9NeKjF8oXjmMvA2zgb7pxJmO4G8cmETCqXxJ5+ll3p7gcgCndL
WfUbZZv0nNicl4UdvUVN8IXproUgs+g2IRGkoM5S52bEpvLospbObthER403+0ihmt5qR8+3zeLo
g63m70nH4LCkutzHA5FAgdvW+2WhHzBiu9gS4ENBmCH1752ccNtk6HaJS2EqjKduWkD5LimLWKbq
CS4fzp4Jn9ehZc/ccVh/SOxoOuOVQKGTT+2VK+bsMHbE4rK3yWsPOcCWk3B8W5Vu+1DKXF3ssnT2
BgwFGSyuvcu7vDy1Nb9fk84kMsVrmEnpQkJeaKbhDquC73WcfFiV6DZV7TinwvJDRnzBj74AP43R
4puLbAErCPF7Igu6K6mSmMNn8Mxxi/n+SCU19njJZDeSSrc09i4cywqCvtJYVKjaXT0651QC8NRy
YJPw8dLYCfel1AksCw8agB/ZgrGPizRhebISHHu+w7s6ahco08FIE7JzgstYOO5XnUzj0YmUc0yC
RW51U4FJH9x6m2ZoluYAs3i4YED2B8v5CvAWC3ey4OWa7HckB9m2hll0XaT5qwmd9jxmZtyqJZzv
+iaajyKbPgZvCG5NjeUuZcjAHlnN56hYvastm31speVVpbzgVABL3kc8z1viCmsMXrgJ+1j7l3Hw
9MtklLebE+l8R03qg+Mnzo8bB6ZimbO3ZgYB6GbFDz2SRVXU6pbnxL2ucplB5xf9XvaOs8nhbONV
chURGJxPY+KEyIeTxW6ouv4w+BzkGkQBnEuTfj/2GRkoIxY2a2CLkROH6LnHBqfXjJ45xNDojv1H
WLW0ieqB5CfBetB+5O+7IRhA6g3RKbDLfjdEbnqpoik7+AnRJYwZrMruzgRqyRMPBvp+fUYj4Nyp
LCueUOC6yMbr5yxow70ua0Rj4QLnOk7SA0ROvoGd04B3SHjzrE6f69R+gfZMx4AS7hCIzNksdTYe
8iJe0fNiuqnpbPKmki9Z21p7kRYd42Y1HenyywP9a3rqXiXnI+2wYKOrMuamclo+TyJbN1irPCqb
qIKhRzsySnY7O18r1Vjj7CkoWNTSIS2YhHObdD0beCUF7cHV1ycj60xW4i/VOdCJ2oE80xw4dmcv
YpP5hUtOis4eq5Qaymu68hhPpjlbk+mOHSrZUzFU0cltRv8w6qDdk0jQ3/AVyn0zg4bX8WST4zz3
P9PU/o5SoN/6c5/unRU7Ek2FOKR6oGqIPX1Mm5yje4g6ky4Wp/ckZoK/RMV10MX1UxWl1R2zYbDs
HJ7sJhu25D2RizOhZwl0Wp74nAGZuJJChRYq6VoVaaw1cBrQCKQsth3ZDHp49fgX2xsdlJwUkDvO
MQZljR/dJmbJKIgso89NllWH0poChKJddRX1dP6nHiVVHHK7865Jcd8V3ksQCfmzX5TZtzN+4KXD
ZNU1yjvBJw2OxAV7bNheA683Iuewnh26amzMG12PONNTiX83HXdd20tCCE0Bmzi17xhW8Bz4KYkq
aWM/1L2PUmbpBAVmmBwnEv5IkhTuIQqH4DD2frfRnuLbNLo+psswnNwoHw9N4n9vtOyPJX2x+8Zg
Sw4SQgJnydqdUd/cpU4yHqtwhj1ir68qznYHL2ntPXIKIl8dF5p+476M7ZrEgf5mgxof1VJp4odI
29VZoU+5QWHT7UI1NWfiwl2kImN+8PsZ2VKM7CGsk+wc5hldiNTPdiA4NAqOxD1FmjlOVQz1njXJ
rtgXMO3JgziQZNa+Q5ePv5DKDPqQhbphlM2LNFmbyBwXpy3E2MMS0+KYjrFVE14KHKPreH0MuOmm
btAkNOTyOhtzhL+eTROgBhCF3qMsrwpHSFI47JcsbsQ2SkOffNkeFepEMgitFeIxYoJIY4mPyEXv
cS2FnC+kEBXHkKPQHhl4fS3BDQD00iXwIIKqHU10y5Kj4O2J1Nk2bmbfx8idTlPEe32xyo8lygqC
16bhUJU07JZiMJdUZ/R0e3yIXtTnR37I8DSuBpPY6YJdvTjWC3h9f1d4hB7Hyp0vCJyqSwKEj8QE
9ubFihBB+bE4TEX3SvOcfJyceLnImzgiFDWQ0EWmDo5dXk2DBWNm0Fm67ScPEY7MaxrD7bMAbA/+
pVGgPdMQtgJ0lkgF9iOBOnBRMfsaq542GRXUxta12RZ+YPBcrxSeiuN7zqn4W7EQAF0r68n1aA92
Xii2dTQJ3g9oiyLh4avxOxpTS/Omc3oHjI29/SQae1OmS3u/9vjBd/i8pqVnPqa4h2/RCEaYqsKM
mAxZdMqKgcQx3VjfQk4M17KlN4mKlpKBwz1sBKEPLb26xzS7F+VVlmrr1S9mAEm6wxWZZNxbG/QL
jcyYFhY/rlaWuYntLDtYo58SjjJ457nwhicnDpEmJmK4mhNBHoKKiAWcy3GbtU3LN8/X4UNvsAYl
9S5QWNLGzmN1uENyNVWetRsLRSKbXuNDMjRobW63X4am9PGydz5mpZxIULJsrJ0kS3lrWRXB0bNN
WixkcvauCnOxO5UO7dIi2YcFCqQAfEuf5/ez1X0jOJMpwIQRM4txwC9yagF+0Dgp/al9z+pgvAvt
lKjbiuOsR/bQ0V8S4rhDIAohhtcqLyH00I2u6NIn2H88mrj7UlLq6CGqvmpdyl86FD5kjgkwxRxC
JZ182m69U4nbcg5+GhjKxyadbBpTOWWhWGM3Z+Nf2dOy7CQb3jGV2BomDvZb2q54Ay2THZRfZtdz
Kt9iNyd/pHOU2ZgxLtDIYRGdISxENSEdZfR9wOd2OzhUWf28qK0ISXriwcHzxZGRk3JuP3SpSx5M
69Evo4kQ7aJ4rAi7m6H2J+50i2wKQX/VLd86lu5dL+oi5pDo+8gT62/NSCizb7f1k2aYpxEWhAgo
mFfwslFOkv/0UyEh68TTnUvBtSEKfTyF8WLtnC6xf/hBIX5xTPzu4I+9Zf4mfgTzkj6nbjVgQqDX
enEjINVSevFjQy+OFGHxRAjXmlTLGaH2/IMddOqWhfesOmiPO3saiicx1DjN/mLeDMtSUJsuxTFv
mLHuKpPX/n6pSWOyBtZKkVa0tVvPueOU+c6GONyFKrG35dw/MkOMTzlvApq7lA2jZDI+wvFiAAZg
1Dipuwt6nAVtqqGKdIUNPRuAV97JdzEl+RXHS6Y7TTjetSLhTNoA+Yg72ohhrMmGbaZX5CfuPnaK
+DgoeyTUMreta8PwYecjt911rJT7FOcgT4YzcpamBwBcmpoqbeHUCjP+tMmDpZMQOa+eGwqmD8U4
3yWta+1rFcuLrTA+ixxSUmHRs+5ojLbbImbft00gfi0FQFoSn/JHmeXpl6SJm6+udvoblRULaV9i
3Nld0H/vmdVLL9nnPyx7Xk5W2o/nWDQKetNMZGuShjFvp2R47e1cn+kxT/e58FmW/qQCot1IYMwI
Gf8WJOAg1DL0VxPvx22TEleVxr51Uxkmwp3dn6RL9rrPvGvPYaylOWWl6capCDOraqmu6rHujkRO
9Th2STWvvMw7FiXIlyFakQ+wIc3XwfZTyeCMBm3rxTWUAALyer+3j0jMIQUNqt8tVet/WPClDm4V
ru9ozlxy/bcyqSyiUKBVEKLLfDqrf4Sqt0+2TN9nlS0XJoQvc7A8+2n17lmCVvUQ+2oghC6vUEa2
TvXVH4IvZNSRqcJSzY+WhTJ5mvtu3graBc+NZev3tJEGC31EyGCYxYrygf4VkIeClz7xV11eqQeT
LwXzLeKpsDSZabhJfEmSMMmnN3ymZdPMKTJsWTTZ1vJ8VEoZculuCSfORKwXNBdphK95yWbSZvmJ
jvAdx+9xqtJr09SglrCOHEobGWcCDB22l0hv6XIsNVEzY1TufaaQu2yN500hDHyrXMvb0nDWW/px
zVZGVXuADy8Oo10yR4xhJOiwj/e+FcdXISLACxEN0SkO6aAMRP5xovGybTXZjF1K4FcF8xBiyeLx
VDdmhVkV2SMHMkSvjR4Pc0CckmNTRetQBvtUa+9Q9GF0qIpxYTTPHjDkS73Twmc2ZwBxFKMKES9L
qv4IfPQYkeXnwdrD2hm6u3GiszQrwtu897B4SK3vY1Mb3uQxvTfVrMGfQYsjOgCMkEZa0uGGbErk
GfWaKiNyF/Llp25a8U6Tew3w4r3+ZWyJnBqGaF7jVftDnPUTJ4eCXAwRtzd9mDOAMhMxdz5SOK/z
gCrPZCprt5fUf3TJ5y5556wtd9NCmF62FmldULS7JKJ1oZjRbAXAhpPozU/fjjlmFwsZL+sOn/jQ
4VAN94N5nWyJjbMVLs2e6AvvPf0crkYC+q/ZN+46oHS4CHRLGhQLGVikcAIxxZCUvavq3nLXy+4V
U6Z9MefuNgvs/NEMgfOS9cX8bHXO6h6e6cHiH5a7bsQZVNRjBxOTFrKXuS9OVymirFfUmouvspGj
vFpKcJl5YqWMbjyGkRyIRho9GEI7GDwCf+oU/rRM1cRAmSCj73rgQ7s5m39M4Zopt6RVfw46d4Ss
MGVqM1OE3A6KtOuMwqGWkGmE7bYH6U/9yQoXuGDlMMLyxt6OtF5vXZJbXwyx34LMTQieVeBNd0NT
OzvlmvjKjZT4YeWaisnp4JU55QzLwZ0UxlU5nD3OL08ex6dtHBEabQYHxYFvV9+ClpWcOsbsjKvR
wIcCDr9gmj3EU3opRC0ZPCK9XxjXbntLETinAQiBNumPfJr5aKzBP7giFN/asqE9LkJ9SY2uv+S+
rZ+iAt5GmA49g3H8usnUv4YzWe+dWxbbVbu7Q6Y8XsV1Vx5Suy9Q1yfxxVo0v0cqKZo8JtekxQ+t
0++82uRPlsnTdyaD/mscathY4Tz+qusENlM9TMditrMvqQmDky2a5HXOMrr4LecZGm6Yx0JwGktY
Z08ek9JHhoyMVEcLIwGp3bbMEKmLu2FNmJzEiBpfLYl5oB/OqFZ0g4SThT24pjvAwmwxvwxeQZVo
fBghNdnCgyIMj97HsLctBe5BN8tujIH9JIM2B0fltwqR8t1s1Q5GF/VeePhGA0X/elLkdKilSM8L
nV3GUNUqvrGcNzEUK5PQE7QFnVe4ioKMswl2Zl2Ij5i6fzMZK9oqWXmgLKrNIrC94RAcE8fdjIWM
Oa3OmHh6+Pa7KoJpHLNwHrN8St/pzBGh59RLcs9QEZk+j8txHCr0Mg1ojpwlHm8DW5pNpdr4Nmeo
Rxt+ERDRaJPbVR6cuNvdA7gfWWz8Qd4nQjGgrN27kbIHsBH0lRVTMh7DgUd1kQhFKILFXgrVnKss
b/d2SzQo+WoJHiMi4HhQYhLsd64iZnDJiWja1J4NLkEws7hOSsmOTbAuMdxh9U76MKYDY6krt5Lu
93jExG6inKimfK3eKFIODAIY2HmR2DMgDi693evdyKgpdltrNXeYBi8l20kdYOdPoxgzefiRRDzq
ulLyjtmE/F5w7HJ27ULx3hGmuGXOgXQgdxIA364/mee67ruTtDVNB1ja4bGIFS371rZus9V4SrHX
7q2+c5hg4bOpKoJaD6EysP3bPv812jp8IdaPYMA0cZ+DLKRrlYJzhBzI5CH3HieV6m5L6dn9Qbxm
/1MWihHAFg5PrGZw8VlI2Agdid6JmvsEFpTHVBguwN4ZiiunMXdalV/7KPwhUCFU4Bn+Xdj2T2Xe
Knm28VcEAdLNfwD/g0YsCZvbPdEc7TGY/qPKHUk1Ng/MemhdmdLpT6K5OLGZ5TtjeGez/Qw0gf9A
lP7nxw+Q4wkfkpBEe/oPfSQhlNMAjeBOzPlNFow7oqUO/36HPoVBkU+FaPYvI4Dt4Qbg9/ldW5gN
xjiR2za30o5s+koWUcc1qrKrvO3x3bgFceOLXvaR9oAGMfW/DYXIdnXJedlKu/xjGP2FI+sYi8sY
Dc4+mOfkNGuSNaWIhvsKqcoPCgKmAF5FBfOH1bV6mP+uW/zr4wceki188Ur5nz5+LkVbz17R3DJG
3IzlXTcdE7zyvf8seFAryeMUd3+QS/7/m/L7VVepM40IDCnCU38R5f4myBRWFDl0evvbyO0IbQw8
GqbEVSD/TMCIvgqbzkuudb0tUyZfRPSsdwjx2Yaig7bbQgW/1MH8ROfJOSW05tf35/QcKg/PWo3V
CXgrfWTMGl9iGigHi3Sik3Ach6lG2hdn1CTuwU5IJTQc+LZOT/3GfHTYLYXNfCnozjmn5F0prWDL
5Pl5lEO5wwVa7/iuFuqL1jtVlqFrCV4Xpxit/rItv4az51Cj4bisoljqrbbRH1EIsgHiDTyG5YJm
jkzqfT7E/ZWX9HiJvSK77XlAvphhaG+9iVVaLs1TNof9XWKTSlnCCYHsaNch0qY5ajYhmh7wmrO1
m6f6jWpiZdU23bM3WWjPsKXvWqQbO7K0/bP02wtFMnV7nFTTxdL5B2vVf4hHn/m9Oy43nl80Z88O
ppeEeQQ96NH1DsbYNauR06DR1OubMcVc5vnBL5NDZkT5DxpXqvzQlXSSGqeDI7P6Xud+BOOD0uOh
rqPMOcxFtpxNyxmzxNq1V7NbXILARDUDUTt5wiBJeNtgzVsqwDfpNu55WUVOBifvpQhtt4do6OHy
DGe1yfjf3MS5YX/lFEMRkAAOBXJKEKVl0seugg0wefYIPbtGqVh04Yfv5vF+au/sBhp2gq0piq9M
Asw3hY2ym8VU3cOSsj+kW9KPnhmtAT92aQKHC4LTrnO9M1Idcx1J2RAhCRKntiBDBVYAz8RaWzA+
RfpV4BL+Rnf1IUg92DfeQmlvg0u2yRo6L0rCaOmD4sipnWrEZB0WxFBAdpRd/pB2ldmLrmEk7jcG
bczohPpgfFqvG9sphquevuWOLGp8fXgrXQJ0yco9ju7yNlr8dyXrL9vEU8ZkxJNwboeloiKO66Rm
NhAPL+jDeXt6C1m5mamunLL/wfAk+RpVI32eDJET3orotunFvEvTNrlpPIfuvzWK3TL1uGniqiYV
PlVwVPHYPNTWd9N967eJlMsROSlGwDaOv/qqvrfa6jrh+DMWYXGTLAPSwDiH0bqrnsu4Uz9akOdf
oqZrjgtpQ+faLqbLYA/xbTDVPjGhguYen2BhIJJD6yMlzr1KTA+TiHn4N6Bsy9dSUf8s3am1p5bp
Xwq2J8FTwLDImx+ExzgvKsPvrZnfwk7Vr1YLOia112EirUofUDmkLcY3iqkfiT4Ns+IttoH8TK94
ughA1AyuBo79XTksBNA7/rFtBojgEuqjBMS8c9NREhiOtrTQ1AWAcxd8CW2QMN8OLIchZRCqA2Md
eROPJrpErvVeB2RV4kT9iBAY7bocYQsfIfyFkKY+zBZ0v8lqh600+LON1/wyI0dPN4abG0WrJjUX
3imv62A3OnK6SN4w/NSJizjOlk++5CBOjMRPl+rt3W4jeYkyL8EyXOobKw7aK8s1oHGVbmASTuO+
7qbguupyDvdB020mBwelkVZG8x9DZ6Fr+sX9kkb/iXtFOKpW+PMc33eYNOL8Wt0Sf9vx7a5yBviB
LCAmsN6e3+Xf38OfXvX/+PufJf6yrjoaPdVDnj8ENLvqP/j+Ppk2A5T9mPxXeyFvCSqxT+/JJAhh
blDI3DtLeNXDuXP0cMlHbx1dkG7PTLP8Y0zc/3ZN7QshA4mPivrr93u2tAB4I6Ct9zKOvXmPHm25
E2GZfIl07b32UE++tj6iTnj1HIP+/X7+7l7BHkYps7o/NCNKHcCT+f3awgozf5lR6TflMZn2pBP2
2R+Ky/Xj/08RsF5CCV+u9iDpYqz6yzb0tyUBfiG0DeTRW1z883u77MJuD2T437/Hny6yrpu/XWQp
8kqHiotow4wNJu1OJVsQhf+3q3xa3fSP8jQrYE5x9Fmm21BuJYLI4T+5ELlhgY+LUnPHFLdLik9r
EMHaYvQYJ7xsk+EQAbK7Tc0Y/WGlf75jgW9LfJRKY0GlPPv8y3eZ3dVCNMs9Q2ZYuYvJjhlkYniu
CsWkBC3+7/fu9wrUt1HSe1j3VnfyalL+bHW1JyI9GHdAA4+/oUJfphcg8L57L7uXMAFlh5jz3y/4
+xdcK3YskK5vrxfzHdyivy+JrF9i25hSMuiOgc5uerEThChI679tSf+4zvp4/23pTbiE6D1U8kYv
o3+XLL7ZQ58Lf/zfvs16e/92lcHPK4TTfJsa4EVMJ+/NQsU+/DdKF1u276BmUgp3Kk8r//x+GXB8
TV63cfclcXLc8s3Wbv0/LO9PvwtnTI8/b+Mow6EO2UX+fgmsOKGKRR5+Yc5OZ5jmqPFoIf9h1/l9
Y1tP0mynEh86e4/jePrTFykJEQxFU1WPvdytShRvZ/5ksl0X0P9sbOsllM2W6bsuMlx+5U+7Ab5q
rRjRNY8hVVmi6l0YXyCepvynyfH+sJo/v/i4mAZGg1ccr+Hq7f/9rqlmyLUPx/9R/mC43n7999X1
v/x1NgEMqZwAhKc/B2FZk+qDJRTFY0Eu4h6V+X/98/hdBXAfPDV4T/1Pu7PjzBomhUNAxxRskgc8
HH+4O//8tT3Jk+5qzGcuYshPz3qTTPmoQ9t5PMCOEjHRDqL8b056ZsTSxQzkBGwoa5Xw6TEHX8UW
M/ftgzcaRC37EX8bx5D/eKMkSwqviFq/Cd2ST0uqSQutxzzpHvyjmxI/8X/8858eio4AgtBa/7wa
D94xlod///Sfn2yAE/RhOOxTACq23E+3aG6KMBFyqh+EM+17NGCjwG3wXKC5//cL/WUl/u3Rk6uk
CoP7/6PsvJYkRbKu+0SYIRx1G1qkitSZN1hKNDiO5un/Rc/323RFlVXazNW0dVcREeDO8XP2Xpsn
lnaVf/ZAFbIwawJnrJOT1RaHFOOgbEyPdoMmtWzz61lmyBiB1C68f9NA6dE/4or63/pOPBIuqhGD
HW3eK73zpgpQOzuvq6G7DXeBti20/3XVzH89uxfLccYSnDcEDQ04dY+c5hZC+Jst7WdISH//HX9b
9lzB5q0MTculdj+naWRGXYWd6bW3qTvsYDIPP3yD+Yb/cpv+We+8IXmWxVxr/rppDf2AfJlt6y6T
RF416ZHh2Qo70RLwzr5OAX9rjNr+/p3O+qi/FRrnyAsUw0nUm0UOTUuBCBDJhfIdiLnRZ9rXSA8l
0yoEawetrI+5bE8/XH6uzv77nf//5fHBeywC0z13OY9W3CCADJkCVurA2+G5nRD5o7Pp4hgOchc4
9F4wso3SOThtcq8xWPrhI/yp1GIbp7Jnx4UEc1YrxKmyjIYh1snUrKtBay67LEEjYk7fHoG1VCtL
x4/ehkFdloO9slVM+IrmooZJ3hLN2alkFqkayyEn1shURwTBP+xDf/yAcCzZMChz9XOqWtuF+EZx
EpyynCU8DUgufFjoAkUV4RzgF8eVcpoP/Bo/1B5/fDgY0IFCp9/tsEn9+kTWsiZ1jxCeU4p9qx6Z
DBScSmi05/YDK8zqXr36Qht+2CjO9qv/PBT/vuzZxjsy24mU5KEIxEBPaVd170P/OoYnO/JX8fAc
BDho62uUOvhQox9Wuf/rMvz96mdvR5ApJRa3PD9pKbNU7LHHzK1shjs4qZz8vSPAArUA4S19hHcC
bcIHw92vrHPu7MxdcrzbAH2+kJi42IX2QmdIPBgSv0T10Ufkm7SRfmPTndsYbbGWPddQU37jzRIO
uplEVEVL3qjeBgDvd0n63oJMRfgCeDFpxRoF1iDNWScFDvTZxxQNANem6RnTC5ELSI68nnAIBIx5
GW1GMnAsiwcmZBfpzWHXBpJOsZU9ZEF47xT6TZASCVHzxzAeIV8iN08WB68y1mKs7nrH3/glqhKy
f6ZFTyTeWnYRBCxmcwIb8TKwc5p3BvkqpblVjvnVVeINrxfW175Zq9xaKtprMbpUhC+IrsPwvoqJ
305q88mow6PrfaUM+WnWPjpiFvO23VZOLPce4eUy7A30Vt3FWIr7QesviqRaE1knlh0eb1mHtz9s
BL++kP/vxjPPod6mUDXP1xn7AL1Juokn3fFuGCGDNPMHiY5JOwwkdRBEuLbJDwIWs7USYuWH4CGK
+6WBLIFh21vRaiccLj/tkPOu/+sOidSVadM/1Rq0kLPtySoZSMeilKe0+rQ5AHKfBPoVzXioIFMj
p9DGt6a7t1o6Vj8lAp9x4uefBNkTwzWb07Uz/79fNwAdNV3njCk1SqcVxwkx2MbS4L7GjZgQqg76
t0IK9T75DeYPV0ki9qZ3xBXRYTJ0fa1llnOAOg3ovBoxrcVhcxDMHjZ6n7aff799Z6j3//usgnIZ
EA1F+TlswsOPgULTLk/K38fdZ1w+eRPwCD9Bb3AjUKok7WWov6JdXZTVleXq7wr6oT0VF2q4DiCi
YLhZWd5bkaLwK76HgQdTg7luYKPOmC2Clgiti0GPaYqnN37yP5FR/vPxmUh79nyvaf6c7bVxEkpG
aqM8TaI5BmN6k8ZVDMVA+yk7+g+7OnWSQYHBmBE4x3khBu/RUCaawVORIdJmWBN9otzJYJW7n0Mx
5NexL4bLxEEHgCQdm0E8iB9q39/3WD4CzNG5e+jT5jpr2jhunPdBW8tTXD2OvX1bEMyRo35CZu5n
H0LPfnjJ//4K5Xq8P2nc2AzWvLNFpOlhqdspP25Y+M6H6CeypQRAwNBtop1dDuZDnqoCza2B46H5
EYn9x69rUfeS68Ys7pzIpOktqsGqkJwkdJzczDYXYVncxk2eL7pR34uQJALf2f59Rfxar/7zRHmm
8G0atKwIyzz70rUeBcxJ5h85Am5a06Fwh/+9QuCH/e81/lmU/2q0xG4gtalr5EmYWx8pRTOSrGM/
ImPGUDesOp94+Xg/tsUPD9C8Gs52RbqkFq04YdG4Oq8bpWXgug48flHDv+88A7VZ9zChwfv7T2j8
fh3KcYc2PUNS+s3nfb8qRl1tFq461YZ9XQfFg0aE0YD1OKTrg89nBeDpHt7GvhFqU/YTFbRao20j
HDuXtwRLrv7+geYN99fv/evnmZ+0f/3eWS/zcfI8RUV2bdfsTjw5yK0XWq02fXr/94v9/kKcL+Yy
wqRRgE/tbEsaoBJN+OKwpBHaoJfo29tmP3n5Dr39D+eQP1zKAPBD43FuQ+rnbe94ZP8bUbKd2ji5
c+zSP6WG9DdhYn6HAWEOf/9if7irXM31+Z9lzbDfX39FmMEtjPpmvhrFlqw3ulusc/OHTef3Vc9R
lL4dHWodpcVvQg4fm2ATDfVJ2mpd5+2bC0DAtjx2gXSdNPUFFpUflsXvS36+JKCledHTqz5b8tqo
3GwwuGQ69SYkDUM76pXWP/395/vjVcAXcmjSde+3Q5vlg1rGMkxjRBanohN3lhX98Nv9Mzo6e9Dp
uNPgQZwsbGyCv94iROUCG9hEbyf/ViZY8X5ESPw5eBwBiddgCC+K04RlLPGjH56OP329f1/6bI1Z
WHVCz5vvWy13ldGgNuxwD/39N/zDIzh3Qnj7gfAxOfL/+v0KiY8Kibt945IJBIDJci5xq+fHKQZy
/fdL/b62qNzg2EFTpKH42+3Sks6vRyeJT63tTjx4yLojC2rSyBibBLZ0+mHTPNujUMAJn7uGOEo3
aZWcbxtpSD+7Lbvx1BngZLUil9up1WEDZ6Nc+8h3OFTU1g+j1N8uirqYsRlGbBgBM1rv198zyAiq
atrWPXlB3W4Cw+fAE43psbN7dzPw+xLSqaU/PaXz3/qvpxSoqk73ce6lggZiGH+2Q1oVrZNs0LWT
idZ7rysj3TQNKIi2NAAL1aFxrblx/8SBEm4SpfLBC+dMKdWl6fPkptgyzYgMAL/ts1MsAWXkWBZu
pjCmUhnK6FAiJfj7w3D2cJso5ugwUSaDkAcw5Z/9TkMS+yq0c/5+EENOtO3Mu79f4OxpO7sAVf6v
N0JgPvY6h1ondOTCJBkWuvsyEMT65D8BQs/W0H8uhbyMph+tM+7Br5fiVYtipzLKUzlhYPhICGsa
fhr5/vHr/Pca502/rk7Bs6A2PmHaEeIJFAO6mcD6MUKB+d75szTfmf9e6bxGdfXBGYPcKk+6kZfo
rX3vKkvydjVUjAFqTEX7nsftKsUYf6wFYerY5taGi+DHrlSykjC3aErxB8DneXtVGUiM83pWBGd0
sXfCakJMmkJb4FYVsHrCwvuOjcLZlb37Av2BObCcvlJNc08J4r1VMlYVoYKRS1M4tuwG3IhJyHZO
ihJI6JTMK5oUqgdNxBYyi/IjY2EMBsHodk+iFfYwLIcPGSKOEazfCset3CJU/vAaFeEbNcplWMWv
CHM+e7wF62QgKi+PaxBYtcA5NvXOFxI4DmtmCnmA5vY2TwHb2RxpIPck0WkaxkMx5bu+boguBFBA
jq8OO8CpTW9ZRoVY9lUr71tSWM1LcARzOLtCHoQ9Zc4xFc0iNqGBmCnpq75RFSvXhsrAfu2Dg4FS
k5pDsHPsRN6YZfZh5aFYYwFwX1wMqXBo03JL/HZ7HWo6SmATSRYzFaxyOhmrNZmY6zpm19HTFEJK
zHxCcxr7trY6shQlBs6ipQKAlCP3KRB8ct0rsTOMoHxxm7De2n1brV0T16RfIpv3Iss9FAYB2FOW
aWuFEXXlWljTA9W91iJ0loXdGt+BADphKrt/GCvHxAg9Di0ALRBSo1C8NadZU65kgInGs9J13JFZ
NlXEnw2CJMgFojN7G1aAjXy/aB7KxhGrNC+I/uuBdV1kfWRemGH+XRkEjNAs8fZd25Wk9YGgU1MC
RrHAy453hfCxkdXfx97wGnc+6CCM0GvdC5z1SGzNTgq8gAjP1WWcet4h71Wzs/2RUS2jTm6lYxxJ
FnnnuXA3mTlaL+HkYIUxIRx1bejuK9Sti7AZs3Wixk+zP/bwzLtivK/cAIpURNNMRlF3Rb4wsepJ
QA68P9m7oR0/kZATMex63A+vqFYOnAZI1RmUNYmccesaRrL26qLZ1w4iq14iw40viPOOK4Ifkemg
ancXuGHNLTLqcFfUvdgFZQvPC6gFCvvMwn/Vi3Rppe236rXXarQ58ik32AauMq9qkdP1q2XEvji6
z7BkRmdRZzm+4JhZdTqoaVtnykU2TiZyBJ9r1cWRdlP0pXdEz9NsGjsZFoWJf6Ft4+HYA7hBPwkk
r4mq8LJ2xZfm68jdPVKvjAp/Vpdhvhap+zoYCT1qat1lgfp7kzHzXQSNMeyNOB94XVrxpUqjbl8H
RnAbhFO8r2UJ+H+oymt/xEpL8FVmYFsEyFgAlNdM7PVCQGBJ8Suu8yw28Nda3lXcRCQH4KrZepH9
4UDOxKOHCC6tvHfYiTNAXoill5p4WIggPhWlVEfs5rz09PCyB3GxLwKPfitOUFog0Y2nd8MqKr3i
Mcwdd2HxjxtLtPZqAFq36ZLJxThWTrQnNbx6SYCPSuvNjZy9trYs5KpqdXIBfCzZsTnbFQfsQXk2
c+xyGlOobMMLh39cxjVMpKgtY1BrSn6EGk5cwF/gFYWr0ZxoiU5tbBcVvlMQzDOHD3heRHpEmC2t
OXa8SdIB+b8DZtIjUVnrwnIVNbqD96apj04QiwUaQILPwqq9C2mQbZrZeUt6eHmIPPTkXQH2wSmn
Ctf9RGc/rYIF/0VwY0yQfPRIviRtbC3TMQQgUceCj6w4/1nAtGBVNEDk0I1HESiZxCfqgwgBf13G
aPgmCGObXEsr2qyFeM+DQV9W+KeWceW+KkygSxGnn31Rf0kMPswWks+OLDlLtvAXB+ujCPIA7Bxf
tGN8uOD+fNg2PRvXDMiMa1uQrVaSrCYo12g7ZXTHqTJdBC5UmaLR7lVKLJdWORnawwiZYU74XMos
knWcs25yhY/TK6ytA0Vi0VcUDp0QITMXmEdFN6LoAmNQP/AfshKzeMDbGyvOBewYD7Fb4x2yq+zR
zfMHB7XmU9tq+bHHsncYJ+IFQ8jyFbZY0FLtrHN1Z84CtjTtQ4Sev8oLLIxYDRF++iH6Tl/DzsRx
f2VEvnMoQvdLeGixJly8F7XrQx7ra21BEazTA68HPOYc8ULVMV11ZLI1eyHWXZLDy2CdbCAlOLdJ
a/RbBEb1JfCz5kpKkRxUzt47F7QXVMopMedRj63V/mYTkquOJA+2O1JtOqdB4Jx6yUZ2JNWCdiHn
lkERj3bf0jzCKYZxDDunsEbSrpPpYHZtv5rq2ryTSeR0SJXbFnI22MotycgoxnU/eRRBzVvdLO3i
Q5NATRaAvjB1CcWPqffhKRlmLK/Z4djzGXL5pffmJ4RVwsWEAeJPiPazMgVrRFjHwsRLCRpUEJps
us9ubb/Ybfs42lBhlJXFt7AtU7wM1IB2R8ngOCNho4pln7VaeGPHMAd8DL7LprY4kg8p3pc+GGYk
j8qxIsWGsHZBlnATxtBWh0ISDTnLczCAheG1yV1j1gAi3k0Lsm4ocTdNhvWomOk9cPCzBeesYJEx
VVq6bgsBJSqyRUaEymFwxbAxlZXsa7x5V10qGDWGAiJtIL7yimlXjSnxoDdNs+6NzHsOIE/B18vL
XWYzDcEnYG08iAsrhu/mcw1MDfIRWjI8N5N9P40evudWJPhnQqO7zeET8czrxaUxJ6H3WvYtJzbI
KEGuWOuOgreqxddTieQ6t7t0x2RkupbM6fnXVh1eCKdHrI0F9DjObVP4U2QRjyMZ2k0mtqFdzxHD
IMAyDOq4kVr5WFQ0rNq88pZ8VGOjIXTbNgUOymWpNQo4c+df40XnOR4r/8NTWB08pRkrOG3+DRxd
b02UG4LpoWG1ZhRPQJsjjK7y0Sy05s3BfYg3KyVK1g6mnLRRfWKzNwkFFRvR6yejqoL7oA1hjbTV
sE0LI1iFfjESYs5QzSfEbxMHHmEutpa326kZw3sdjsmtGlAO9pb0WJXMkKI8cPcy7II1x0l5L2aL
Juhyb91o7ECAmZgKDlayQY7sbWNPT1ZJ1eH39elvJ613RyYs1KmAGjLqvb4kD6r6snARQeHMevSx
+O4zw/nSBSOwqqCkrRVTPp13cLjIurR8h9Jqb5hk6QuUoGITJxOJU+OkrvWmQ3+c+HzhOaczPyax
0dyTKv3m1HpNCdR+jgN8tHGw1GWnTH2V6sbnYM93bqC/5kgT+1zvkXED4gKgxxgRKM2kh4EUTgqP
vV1WESmfDGQWGlHsC6+Jp41UNhMCfLIbMRrDXTCMcqlFrMgoyx56NPAgN5JmVVSGszZRrOabD6lH
9zpyWVDHnM3xo4zbviIEqIdDsdCHvt2ixMZpk4wpIxzH2ABqG9ag4DJMAkG2RjqGdawOIdJ4FL+E
lBucG5KsOcRxVt3aVZ7sqsGxloCo+kvY1c0bP/a4NbsUO1sP8n6duP+ckquarz1kR+KTElzOaXCP
tRynOxbFbcERFoaiB5iW2sPAURCpo5kY7VNTemBd0TSvfFl4l2jZw409UTNZ0mluIGRxCNDB27/W
CQeOTarG/iSBVyiq1K56ISjoYhjsVyvpe+szEVZv3NuEPlvM9a0y28Ug2oKNravyFZft/DCmHWSC
2rLwttvdunKaOVCnsP1l1g7ASgWB6sNjDRbp0ul5LXeOcBc51v693WAazV0/ukkL4ax9T5ZzRp+z
sA3tJZtjifMq9jdTlVtvaWVwbvHyKMYOiYt2GcbF7A9MdKoonzBi7DnNIsi8WJGfaaV7egXjusuT
6MaQhBNhDlDuXRT7wC2VuOt6fCxhxOSLvd67cWIMOIELI7RSFc4ryOFu84LUED0ksw6PQFwr3lud
Fm8qyBL7JGPsrlFSrzKrlqu46z+BkdjLMarR89cpQC8BfJSmVg7umZpHd1Ifh6u09ol0n3zUPxvd
U3z7XuGvZTdbFFHwkgVNsRSpMIHFmgmR5/M+iJ90IR1SEeF3ApAaxugyb1wInKYb5Fc5jKpk5QOc
o6r3ND4pcfawLNnOo8ROxksQMGDbjMSeLj1D3qRV9tLCcCPTFy/morVwWWqZr+AnQN9xB12tIjgE
a9SD+QaMJa8GSLsYInk6sdFGj5QBNI4Ak346UTh8uHrQ3YzM6nf8BQO0nCa6gs2IpC2cbAPws9sF
bAhG+dzkOFXNwrPgHQ3uzpwia6EF0L4oObq9GbfudRooFnkxAxc7YhdAe1X5StUjAB4v8K/pW8FO
s+uX0HW/tIyGo8kJ5DAQ1PaEEFXbqlEr3/wxAPLAFGuFt0Auowb8hZZHDRbIQGPsaWEcZUNY2lql
7TDI0fti2LfQgdGvqiBUF06PNUK3iPzyUKosJId6c5GU1HjgC7Wt6HtiuRyQbjd6PXgLmD3m2gjg
CtlhMi3yFOIhQWu0uSx3WkLqMVZ+VHz5ISARWYION4pQLAoqt1Us8KskUTyuIqw+GKI0sSr9drox
7dHcTzHAR3B942VopQ5nDF/SOlNqK2wZXqjaxnSf2x7gv7i9TnO73SIwa18BpXtHZ0i0qx4fI3cq
7jY5mP/niG2GRG8/XSVDCiSWx8m8oaiFvlFGcO/8sr2D9PbV9Urto6bzF0zEpgszumuzDTF/yZKj
D7fCTI0XiteO/YWaR2p2s+zbmhlxI911xPVWZmjaC6ORHPkwyqarOIrSlT56/rMoHazpNmyF9ylw
33BV9Q+hWZT7xtYIA9DzsYz3jDTgFNmVAa3eixrnO0rtYZ+qwVoFQ5KtM50Js5QBegkDh+s6H+vy
qm7MT8eytAOYvWGRTXN6do2jj3UVwyroWPcTAQ7wJZzXwnGbnZWVNEhcYVD6KQzmpcWEsUgYzuFM
fvT18cnFjERdNQL7qyXVnZZpW7clwy/NB3B5BdUqOiyQSGmJl4ekAtYdcBWMvzWIhOlE66JDoYZU
hFGzc211OO5il0FfUpEZEOd6tItFEO68qlC3kem5d3wpa+G4PJaxh2qo7l9BkuHXE9i0dQqoBT1c
QCFN1677NBdPbSzj9dhk1msTmeaVn6RmvKjq0Puemox0NXbTYyfQ3GRNDTpID54wj6GOiDRS9thG
V42AuVZkytzVfheusNu+Tyrt1qBvcHN7FvsmUsdN4rsBjjj5PsAFe6C1BMqGzLQNDXpobYJbPI6j
uC3c6GFKevIlNR1Gk+WVuNLHfEXP0cI12H715NAtpZHKXdQS26pl3D09as19Odr1rd0V2hEmiXuE
oxxduSKbNnnqpesJ+jH9WsnXMOYTv/bil1Z5jciQKrUpFE09QdsiDFiW9gdvlS+iWqBfIYJYihHT
fKMNGM562185s1QojGOXlydU+crpy2s31rAyFlAZCvghfD4nIj/DrNah7r8xOK42WlsMHAzt+m3q
6D6iFqWsqvuNKcr8ioqwexoKyFmWCqIFB8YSlqGttkHepjOehAPBJJ30hfi0cFMUnbEyRztfc5Qh
tEAfsbTLJkt2TQljPXTNb1AfqOvkNC1lZQOyE963lHoFdzlLD+y19iXaoWIlmh5BVBha6rbKW5La
/azBwacEzFuMJRsPW/BSA+C9kbgaF1aSv6N+jVi26jMaoM2AODCsg1Pw9LeT8THb+knRlfTmAElT
SpP/8JUG+NTK2jauc2z9axDaNOJEZ63aZoaJJt4FEevRwUKEefA9NgU6Wi1pR6kHnwKwBdNvgF5a
pD1mY62fOsuITqq2iks/9dxnbJJ0pjiRLvhxob5PgA5Axtg74dbj7Jm11jDh87VwIDvqJpWaFrYm
XKyyzl+axgmO0AjVLiLscBcYdXQDrLFeFcQebgduy7JNevNoddya0AnZxPXKXpc9YK08SKZtmRD4
ZYI/gONn4C21QMCTRldu/8kSUWG9mYrpTYtal4arHJx904tog+UE+hQV28aoITSQQN3vmMLB1fIi
bkfWk1wSC2ffD2Lnyfi+coA1RGXdrjPRcBjTo2TPWLy68sGhH0xas8cJ8CmvFGWI7y5z5YvjNc+B
zKKjAQ1sm9YQkYY4+Qzroefj0/AV05xdGDQtXtm4DmDIOMOKoSctqkoCq3ZT/RrwPOvbhnYwhr6+
zkur2bE4rQ1hJwIToCkPmhqKOzNI3Odh8t7dYuB50dlvcJE2m9IFAzVohbcXdlWyl1TFfa159coU
FBR6Qd6SkWrxS2e6zQWBpNnSjjUgyRR9S20idzORGX7EXJMPU9wQuUBHAni80wTBHTfD4MSXSZ8Q
UOgMriEBMjtI/4zasV/Gye4ONhsGzMLBhAet9P6BV52YO7rmHrGFfh1JmhKUQN1u7NwZ48grErY0
004BASaX1P02vfbPBGWLuaAfR3EdheBXijbLv2m5IgjzFDvy2A7OpUea0y0VuFpZduo8DgKVdALG
hJTHgJQSYmo3ONsAPwie7Gs1aNkqdIeSvkWjll4wDkR2NJ192Tp04SYTpCFBqc+4UlEFDNUXZst+
R84PlJWhb5BH6FiaNgwmwP/0sthYhhVdmqrs4cW6kJF9UOsKO8iTM4pnhmc6hZp8tdOoBklQceaH
YdPsRYXQUyO41gyC9tPKfSOki4sLlgmmbA6eD5iqwOOAU6lRz2ZuQsZReb3q8GKbxfOM9OvrO7MU
vBqawv722PQv3Lx/QbEpD2T5gOGnx0Tr8iUm5J3MauJ9aBk0S/J7OEkSFbOGicz+S937kriQsswc
d3PbuMldZ5SK0UBFW0EV7iZIimjXS8Nk7IAWhICW/FA7DFhZcnaE+LF1StBprX+UviFf7EmqAPJ6
bW5GET+0fsTxxOpfIjlTwAW/35I3gLjz6BLAUG6zeIUcf4J+necC/HNuBQs9CW5l1PeXEdmlyZo+
dFU/xCip203SqObBMkW71OvYh6hUk35QRZZ+gGHq7QdQsE+B0usVy5YJpFMH+3CkWWz60SMTBH1Z
eCFhKGTLbQOIATsONsEej4CxspOQ5OaSdCDy8pqlFtbZNml7Ond+V87YW3tVefI914v3tMyNJQhS
DPm2S2ft2HGQVOssaG8yDxpl68G9Jscl4bQUmesK7BNt3fS9NdgWO5lnc0ozQxS9dYOnSh9LiujB
r3bEW6z95JW+WRlcFEXrWpcwrHu0o10Tx1vFCPhqwt2L4EnEWyR1xDuD3SEKVdHgyg2SAxzN+ZxS
IMAFRh7c/+VHkIVzN/JRPeXJ0ak2xt38BVA8r8py4zhHAT4N9j+ULTHASeAtskgm+66qQFiUATEw
hlUZW8eAjdswRAJBBbQ7LyRMA8E2Mcq2ObhI2aew0xZjkj5gAJgbbcrYJJln3xJb9T6axnFM0/uJ
Bb/VETOSckIvPgMvT5rbpehHg2iimjQQPf4C1Ixlwz263U2O99AGcEmT08wdSvY8C54nqrFLM2e+
s3RHLfqWom/vE8erXw2AdCt/BK6A+9uYeL97iVgnedOdXN2aDp4Zv3pW/RhKHU58BnKiMTq6X64G
/X0oFTe4iJc+tNd7q4Q+sRDw6q5bqfdHUUJtoyXcL8pYw0Sm0YguYtoRbVGGdH0bRTw1h1JQTIxH
LFieVgcPHyhEv8gK8oQyg44+faKMyQa78MivtRQ9jKlOmh2xCG28AdCFRrnOyWMZiwh8Kx0akkd4
qwm3va8H5ihVHLnHLBlf2M/NrcuoY8m2p1+DZU9WAeKYZYEG2WHhYw7nfM2MKeJM/iYw8zEgNOe+
D++eRZZ39VeO0WRhpV65LmtqNfALZFH14dfgDtGaRK6pWDPeeK7Yf5YMViBaBcMbAQ1QCOkMMYTR
KUkAQ29MTXAkjOWgfxpaXR9lAxAjIYFnEdK7WaiO5F8aT7DeaRScrLFsbpM4Qu3d6YZ165p5QWk8
yWo5Fv2rxTa1yiCOL2EjvZGzzrzVdKqRHm0rAG8n4s0MPeOSeU15abOV8EHs95Kj8DEJnRHSrC0Y
mPhIsmsjwqRtMJHNg5STefaih2EFxD/xD7Sc35uopdnrefOEMsAhkhh1MK6ypmvuKqDPIGpSBecM
mmWcESFtu2F038mwvS5y9QYI31yLykd6mPCqpo4jXheqbQe311Ujw5f2SeSEJQDjzC+1VuXymJtp
fqkzQXJRljcDmN8u2aQdiV4atAJe7VFx0QVDcJL08IH5FdSKets89LjpV1aiDfDq5ZwiYT6Wgpbe
aOLvb207OUyunx4cfS63FfeCQSpnZzOsNlWYRivlN81Gda7aMaghTasqog01BySN0jfZ+Qp94dNW
XwWJ/Uyy6iPhfB6Luo7WUxyYO1K+7J0/mNRvQTN4G0aU421nofBq3N7aA9AY1n1d5xfloMB/1t60
QkQzQimF5pZaoU9YmoMAVjjDpTb53tEN+RPkJL+WNdzFITWYA+gmmfO1Ih6G5PYl5172TAi6p8hQ
kVrpgaP8hdLT8FKBWGcm45oLxugwuevghs1EkJIVGAfHyNJd14h4NzOAOdyQCWkkPgcEkkjW6QDB
Gi08OasjHSxgUsg4bQQGKPUVE0CCseyoehGGUSziOWNqoIu7aUJ64l0CK96nTll0qcwPJoUR040w
XQ5GVR8HHC5H3Y7Nt5Q0LP4T5Oq9gmoGmLXceTj5Tgb12TZM2lNKGus2cSrSL0RmXDbJLNoWVreC
szodkU+Lg+PYci80nA6lFxBopmL1GsWxXNOdy5aCSnQ5+bnJ64X3AFEYKeE4endndQxkAMrUR1IO
FDjfpl7bxcReEhnIug2bGDg5NXzTkewoP52mne+HzrrrRLTts54R8/Q0VZ3akVNSrt1OtLds1iPj
IvyNCcbTnWUE8YU0lTwCjIEnaXXVSdqJx1RrbCnyJqaxVZhc16q/ExSeO22waIo1miBecJ5OC/3N
9lV9OQqsFYXbOPt6NMc72bV0mygwli5FTQEVzYqS/FpFDsvC7z9jwCXPYV840WKc8RZOyr4g+/Az
70Znk3pxwOm5Txlq6/yBboYhFr04caAI3xrbKrYE3JG61KQMdUPCsNPE7a7QDgP31yud91lQoeEK
/QORVv6BV7K5D9NEovfN4fTIlDAEXstTnY5bYujUihq/Inla9peFkac7NpF2LhO1JUlBlMqtNu4M
TRZIGhzq47GEqN2P0cJJ7IdMtv6WEY86SKeek+UqndNvhwnDaeCGBj5EmTJYanE/XMkhLAF/z+Rx
yy+JKvK/Cbb8UJxJmE9/2BYBTo6nZU+9JdJTN479Uldhu7Z4CV8TKivWacdo17TD4pD4qX0AOBdv
kzx9SISbcRA19GNtmwM/QAOLpkiByjCxYdyEps3pkdQxvRr3ph2ET2k4fhZN9YKlJloaVADLvKzp
mHWUAswEOfppyiaL11YoWlz9OgyQLPtuWm9KezIXxOGYq5id6LLI6miRjiMDcmd46Mqs3mp+RPYO
s9Or3glyaNyG9kiW1R4l5tVYGvGGScAV6ZreZurs185sopU98qb1DB5xkHfRhc9d3XJOM658SIYn
tKvpUgxQpIgm9jdBm3mfFGwGXFO3ZF6UglDSPLUfa2g71mi/wkiSO/SlyEn8AMh0O1iLgrPxJiIR
laVgvXpYcpkCqgqU7Xw2q/TnSfTxxf8j6byWG1W2MPxEVBGaBm6FUJYtOcj23FCO5EyTnv582udu
166pGdmC7rX+6JWhOrDU4GiADE9W2ElGFGigAwmae98QJY9LnVpX6uKys1ETJLrEGISWOG4CI6np
jKxa49G8UwdeyXYoUMetbEnTIlbm4ioj6ZLFML41jOxrYilbRAH3Miajs3dL6EG/S038hfhj7y8C
QhMnvZHIOviLo/3YUneI1aw/vImEm3hU6pxxcu9SjZ8msgCA6k7c0BHEd0/Sslso6/XlUlzdcenf
JJ9sDTjFF66b4VGjBHKd9fEHCh7CoIX9Yg6JszaieHxxK8fhhyDB2M7Algij6vd17yybjugitx9u
VQiXmI7UQxmtSgjS8bw1tEfou+1QBF5s9HtT5f1F6WG/7bKkfCEizVrTrmP6RmTTukhsYOmHzSj/
2abe7QZ3tt4jEkVetdqNiPqsqFSENXGxg+U2sy1SqY7VKnBjsMK5uU9ErSSbvpbq2lrl8jQMA/4i
sCiKF+6pukZ2tmTTfdKOVp6ApQQUvxO+kBnFq9uMxGZGpT+yMsBtwoKxfLb6d9a5bDw4p76WPmze
c8NddlOcOhsrtkAXYR4rTfiVhziLaBXm9d++Gt9iLXqhgoyOjrs+Z8qBA8kuctGgyfHmRvwLBDRW
QdNBILIeqbXAuvtop2P7pffNcDN0Np+UbXeVVxMhkToBU0bPLdu5mv7AshhRE6AcX2Uj4bhElaw9
RxlB5CE+mMIyIrBMmi+Gsn5120uR91OoPJlW6htGE149XE+rzq4MSuKxRfYSAoMeCYp8TKYetKfE
O0NX7AyrhszXhvTRCkceuJTppCvaVK0GEt/fkUGZm2RwXt1Omk+WqM0dmxfqHJk1HPA1N4trh6cw
bZbNPBYpnTHhc0Jq6RGqsHjtbWQV5ezmJ0MeUEXRq5Rp6Rv9II5fVw71phXbj3ARk0FQ6E9W9g+l
LHDOlSg1xgG/5WXVAZ8T0pkySP/xlhYbAzkR/OG5Kb8HI30Il5kw5Aud2zj6dfMITEP3NHNL9EMY
PVcl0G9OUt6d03fPan5FyLixZbsT8oWGG9rKeCnt59o42vbJKR+j+OAmO0KkEygknZBdz93ZDVPe
iQqNkFITryhZf8SqSN4FRVCWxq93t+Q7Wfx4zpW1a5XobA7dCSDSWFiF9GMP9FmqIGm5VMh44tv6
LJ1rpb9a7FTlY5xsO4ch1t7PFfVA+W8x7nJAqE7zzQ6CqjrNoErJ3pguPSCTgmHMhx5SBDyOq63t
/wgRY0b47bQ1ceGtOk3Fj8IDaYYPS/RtFC21WBTqeKhV4nYTVS+ReNeak1GnexuiWoqr03gbbr1T
Fd7VNVVQ85snIXpNKelRV5up+5nBL+wMGSN7lT7eZpCpLgrGAXkBixGRdyXIdj7ujPQg5qMbw7WK
fG2LnZ5fy/ql5NVpWbTPbg/QT0Do0Ofr2qIo3fXd3l1Xw8/9W5PxH0sm7aM4mxcaOALbfazaN53z
MqqzQ2ZuR+NIK9C+yIlKZYnmZFD6dxrTNYkI1SC3eSYBcHwOI6xLioDg6YcTaFWQ9KjA4kR9aEfu
HeL3Mwzrenmr5F6CRNCcuUrCcdVYhxilEU8M98iaT53Fm8a4aPTpio+ouuTGvo9/7tnymIv80eYX
eNZMiqXOXnFnvz7AWEbn6hFT09lUwH8L42WebligVtAcnTiH7raGxkLeriHG6bcp+pnCDnrjJ0el
WHCrEnSeLBrNZucqfEgEHVpotbKzyz0u6bASnd5sKtZd8vfRfhWV1sLgDuI1HuxyD7r7aWZm9kDG
ZuAsbFfZeaQv2qWcj+GrbyekUOLiUj9eWLQ351T4cuiQpi5PodkcY1IujXyXO+VqpJiNXDqaHOj1
IUwIcS7kUpGtnelsUTclOPK816Hh5PXg1XKA1HAlhleSytckEvkN02CabRN45RFXGSrW3Rwl2Bif
J/q/irOkWmdiwbe795TccCJX4Hdd65yRkORlZLr1j/b0qntPTbhNEWAu9R/45FZrb/ryZHqvUbtd
8r+RBgoIrKox7rbznT6kqNG2924T0ya1fv5ImteElsdB34XRtJej7mdIN5oKx6xHSD+gPcMCDMJ+
RnUjkL95dBe05XNn3DqL8VLbMdvuK/NeqEF5SPIrlAdjX1ASgCuPrtB6KFeF/JpIPyzS08K3pRK0
IEA6c+jbZQ6epF0QFa0JvJzsYu15P5T1cf1eHPmD+M+PYtL3HfIDAdwXc6tIvko5bmc4+f1dBQk3
WcRnbzaYSDgQeQZYmtZaXgZJp90G5GfE+K7c8JrZlynOdpn1z0TUPpfEEAO+RvW/aojQZ70QrXi/
Cqc7BCCsda6hBKhXHkU0ac5EWhhIU17optXZFGmxKOezoFfSwhoxhW+2hzIjDg8h4cpOuOqTH0ej
UMUKtPTYUB/m3rM6h4tBQuHQwoRDGDGycu43a2rijy1NWjPViLG9jqxbWVGIzm9kYuFBEFBJcoM2
kJ58YS8y6nA7PhBSLLDuRu6/3rzLUKeHbO7XhRZ+dUO9zmJIhvIs571WvKnx29Z3c7E1UnInifb0
Piv7ghHYT8gUziziUeWhZU8s7W1JU9RIW1dm4P69cq8mJC3afj5q/uR8L5y5Y/PdZi+OfWK9WNn1
R6Q+kJIFNqoBFAxILh+WFA37btTO7rTDWd67vA8XRTdX8a5VH6BW61qw4zqfWvcc8ab0yaYotmZ6
64Zvp6y3MxJbxAbo254FCToN+sJSU3QepxzZhNMVnyK6OB1pqtUefgY3/3NXv83usaDa4T+3Mu0+
rH/8xagYh6/avtxbFD1tZ8unfPqD/Ki6H/S1OzLL2Z+LlW7+FDOVkd52bk5pw+XJKd4Tie0gU7TS
7VK8KHCUZHmU9oXbbcM87ZNtEP41QCZ/BBrTOfzbk40S3dLhqs/vBSoRoz9qDFmR4/W7u7AYeUbC
iSRJYk4RLgU0XvWHnOamLd9+T7pqRQ+8JeNjY+WXEXcUX3y8YX7x5XgdRpSDCoyweDA8EMgUL9ot
GSkEtb+d6bdDgJKSK25PREEv0b0zKuBh8Of0V4N3cCl26tFWj7FYoyCdbW0LuEhPyRuSskCGywPd
Q9tlko8hLd3w2oGR4VFH5ZRL9TEb1qaL9oX7Dl/AKp1vCvstDn/lQ082oV7suk933/SPsuZ/HNmV
V0Ox7WHkliHaj/FeUqNQE+gcL6e7nmeYXy1O1azgzLgfEOKn4J6ikZxgqYtT4A2jbq56cqntqDO+
5A8OMY/GQcLuyixfS+qbOVtcA/fN8hHZz506pd4vNQv5cIimE9WFK9mf728ajDQv0d5j4jYfkvop
NCHkbSeggo2/7bfKg5kpD6xk7L48EDFIFK6e1m8jkrCTzzQ712gPiD1YZKDcN81+MM3H2di3Haus
vhOTsxm4Niz3YGjwEd1GpA8SjmRcrohT0aU/zO3TPH46Bk/MR57802JK510E9RQG1dpZNWvY/4Ak
UV8fPkbnuFQXEjYriME6Po0JxZufYD9aOe3IXi2aF91CdfmpO0cpnsLxlQqjKtov9qaNjwWhVsuW
WABfFA8ewGw1PubpRaC0Tfp/edLzEBxt93WwtxO3WBJhVHm1zZcovajhpEc01qOS6t9TeSASQi0u
80qQYFDlCSVG9skzKTwl7nIjB5v38X0xHj0VsMit7f6b+wiumyxCauPC30nSr1OeXBqS7ZyiBT0P
WgJj2fNFf40zQk5N8o9TsTL0jWywyKCLCrmc9Xsh2bmgjCuq9sp5SvXxNJj/IhVuc9MDqqa1rH1g
o/Gl07L3lKsBBmPSt5gKaWqsA8Z0BmawazYATep0MbOWxA90m6wcLmC3fMLxjPj0lQpuTrv0MBGW
n3ffCarpoiTIvdwXxm88OKvGfEs5AEw9xf+Z+mDSBQP8BJsYjb9qjtdaMmPhnR/TriAFBBQXUK3g
xze6GxlvXT3ulXfBUMFIEG0WetpmJo7JCRyScGv5bMp8k4zdk4ooDVgEp0y0bsOPyUa0P76G9TkP
bV9raAEDqlrsv6Er1kv8PNafYUxCCZLOlPOgAsJstXWiP3aefVm87NTXNKMKbqyoWBGBhX3D9EeK
iD0TXaLkxFPma5PzNFc5efbRt7BgrNLfZijhIpDsI6fhRqSHXh0GTG1Q25y5RP0DOJf8lSXalpAe
YAfwKG2fh+GdmjfZPxKMj/iCEzvctOWPBcFOhiyU51/lBlKJrRGGpEmnbOLNPnbUZjB+mqYl+pl2
wntOjyrafQ0EquPLIVUcPa/2rqXTvirVHqkJ6OoU/bXh1nV3Buo2jT6jeeIii19mkzzhqg0A/k49
9uOts9jI6f9qlyrP9tZL62Zmzeeiy1VO4bWwfpriL7ado01TRkT0RpG/j23Cho7eDRYQrnkZqBC8
1BoXb3xLvNfYNALVouldviZ0IeFLOf95DTVkuG2MD0VUruITxzux7O9N3jNbYi7/RZS6tut00XeD
M5yUfBmbjUyYVYifSbWVASXMxqO3P9RZqubTtq4NjeDQbfF0bKpNbjwqh2Dkve0YVFuscWEEqCf8
nhlRlslW0ck5ouoz9WvfHpU4ttDiMv4pLNufgJB7bW/ClNYAuanx6jjnQTO2CD9XOrsUCROERvPN
41ZBGeAn940M4EbdJovSDEVDa36d3B8qx74W+jVEIYjSfaisF4Sqq6SawH1+OeNF+NBqR8PZF+lW
ZXSG8tmgze3lybP/FKXPsAB5uynit9EJSRLlNMKGdNB4imAMqD05wT9b9m8Z1ShFX6BLEnRuGFcI
aknzP306682LjVa1PBkpDyc+wUh/kDWyr117L09xj3XH7mOfhuLPknIdUXLSglclL1LBNtEvUTeX
UL5mo+0P80PfhND9jGVvBsqvmVwQB6CdpY8HoAvPDinTVflcDDeteXbbp3HeDu2VXkof9BcM/WDn
/IH60nYfJhuM8I5dou8r0IxsZgLCZ1jkNwp6H6fkodaOOAKpaH/KnWMh31Pi55e59x1J/StVXjEB
zfTpLQa8PPY7C3C1YKWOmev09G+gXqNWu6g+pxRnJhVrLrd3Wf541GxQoL5NjC21ipZJXTzJ3NG8
blLKHaN6p5LbQJkGzjbI6+9k/PR6fkJUB5r1XppfTTtsY2teW/qexgg0XTzHi6uuSqN5mBRWWSHY
IGa8b0tsgsNmoUpINvgvBIVZ2fglEPbNekbCkjrh6joAN4QrrHw3Kkf8hZMaLXV2CD2wfc19wDDo
L1l5yqsZvhyXI3gPZTDJHJhDd+iI7uL34SBucLN7AVd7sQh7UYaGHa4JihBnfyP8LNL/3BZJkjkF
ZIR/eBHmIbDYknr5oSi3CCsOTj/vevpp9LuuiYIxtPE9CfWZqSOSXr6N0Hxs0aGTi84K5m2trqeM
/d4kMqybUuyamZfdmce9W0XvaqrehdB23jIErtRPVUUPa734wGErOecX8MzAGqYDGP+HzYAoveEw
WumVBsX1OM6bpKbA3HQqgp0kwdD6vne1U5FFx9jSNiXs/wo247fV5EYV01M06xD5EFaj6S92t+94
axIP3XxhfaB8YZag6YbbuF0lmeaT1vMsHBRgsdyXVvNvylwE4hWJAV7uHWj8plo193VlrRrNChai
3X0CsbH3/c3Fte+epRgYkZdyZXr3bS5/hx66jEm2MSasAs58WJZohxruknuan1jetmwNmEqqc4zu
XBbQeyUkvWp3UxhezGQgc4XENbV0D2opjqU20PpdrkOdLibAZWqTjy4H9CpawguKwvNEkE8Z2W9m
3a8GLs0+M3H6ocsxoyP2pLWa01eDWKzJXF67pQs8/oyOOlLNke9NaSA4OBr6HJd5QaBDT0/koa9Y
tpptnLqq2Fkd7ymSypEi29Z1AqjLj0Zzd1k1nltj8iv8lR39eLCaVDjTz31Dzb+T7fQEHPk2Duog
snBNtxr1khQFk4/C2nPfa8eK2a4DlqcWyJ0rJLziUVc/KrTJTtF2CfdJrNuBDeVMGR5Ykb5B0X7V
bK5gydvbz8sxzpneMzxwvTQulj4E8r8eJyL7RLdGXebHcbtrup7eqn6r9IneIsrsYPjouN07ZrWW
2P+s7P7+8Nm5mNEz/3qU4I2Gc+iMZU1S04OsmNgGc3weAJF6p95EGpicDvIz2dM6B4QHmvrVZ+8p
IbHItwfq1JnhftuK79stgtrmikJi25iIzixGSJqc6fQW4RwQboq4Bu3H2Kf7bMzXXpvvdb3E3Zlu
m6n8gFXO6UKPI34abdO2UDF3zaFZUjlAZ8/aGSeSAMMNtLEIFK77OI2I/K9oTQu5DSR7qSmTY+aO
FBJF23CYaD73NERFTZBP9bGKOMvd5VWgfB16BuKG+gJ67qC/hnvfsQcaqOvtEX3RPpuJd8XKF3ox
Cwl199WyRzmkWOvo4ZXWM016a+qqHqmKyonpX7ZFG701PLx0RZB8o66l5RDTJ4qato302epv2cCW
12GJNyTOQH6dHBlN/Wz32Uc6S7SAtNbb5W4qIjozmKxUzViHIRQBZInorFhPkEqhkZ9a2LC650hm
+uHxSLk/GlU/zqgmu5iXwih9FxUEAlZM20jAF075MKHsjDehbhgwWHDsNj6UYb9Kw3pdVnDbuBto
pkMSWfttxUVEtBmya8D5Oohbd2cCsBLXGKTDFGS9szIza0tVxtq0ywfGzAMuXzYthuJe8yNys1wT
63or8QrhtHQwQSYleJigZBSCALFBWvl2jiGrbw4e1ajVfWeLqUIujG4nmHpbVfzRo0FLnbW8GyN0
2zCfBzbDBVi2dlA9u6TLojR2e0K5S05MiXeoVBnInonLj4j4s+m56Gwb0JXq2LEQdlXuG9q44WTY
35Xnc9euTbR53pjfapUe1JTqPnrZxyUO6XQTxVNlI1NERcFmiHMtFeV7ZwhUIRhoQgtNbGro52YA
LHf5oHTH8Ed66FlGsnvJdrzFlhWMKczvwrcIMIo1aR2Gk0/02MYKnZWSLmoCehlziYWM8t8RabgD
JJ/VFpgJflS+zxmJUzKm4wqhF1/Ovcp9CYOaeK58GQtfaja4RlqsJc7kutW5djENxe4axZYfTfd9
vfGtsjzpLi5jg5Ol6krESiYF3/LHwlriz5nwY4EAQHdRTnOV6jQD5hKzftf9VgziNZ9XW0a+0Po4
yTYIFz2wgPdqwzobQP8NJeqraCA1NGrNYymWFyu1dqi7t5TPPJPneYUVphUcR/Ikt0oLJq8CE03H
XUw/ddTLLUapNT6yIPTSq94zqsJDujgDCeG4OoX2UY9oRF2YP0NfWDiwYcgY5thbU8XrC2a4WGlP
nsX6Npb7nomdPky6KO2JVgIa7LsWq7PpbL3pS3B7DbStdpgjOzS6tIcPxbqXmB34vwaVXknPKCyi
Be27+J4J6UJw/8mzxwGLd1igPu6d/j1H6Wjl6eMIQNdPtLfOJd6u6Ji0zRYfPxRP78spexSi2hsK
O1w1bE2ZPuH9Bg+FnYW43+vS3BvC+2tkQu9vhvkmLp8rskXvFLule2AyvBST1+8VdHkRiktl9Gvs
83zKrqCwFLWhxYFkO++zBhDfd84Ds8fHiJSQitEBkAdRVnb/C0sTYsl7y+rwtCicaWOPqjKOXrxy
Ove5wjmI+N+uaW9QM78ia6i2QMzQGgk2QQpskxSKgctBYExEeH0nVLQgGXA4TmNFn+z8YaZUY7sD
oh7bIT4P57bpJ7lihO71A5UnUAFhTRKDjZ67hWEN4n6iUwzhWsiSanrL7i7dnJ3uTGH1lvCio6Nm
tYNi+3Ena2Mn6WkCZSyEGdSRfNOjYaPCVjyMYwV86BJiUXnsNO7agVMOJd1HA4mYTuOuo/vqWMzs
8nhSddYJ2XYPTR6ygRsnq07+Ksv99dzl3JLwWdOKJ0THXFgexpa0C9fyJzM+2HQm3dUwzLzr2UWQ
dgeBwJQkQIxhtmAm07Ky7IjSUgD4SuPGdgFyASij+2Wo4bZJWFdFOyM+onK7yWJGOWr5UklSRtFE
AaKGzWTS/11TPAltvxlyiNcOM3k5tdVexMI3SVNoJpuhWwCvEJewWGDi/bB18hKNpUJynpaiCBQJ
ME/ajDc/xU33UNWSNFH6RliT9KvHC1rnRUsHrnuniQbzarhV7W7oOu23RRJj5xxy9zvt3C+91b0H
3W7gIAwiyG6LBY1l2qeuS532tUL38UZWTr4dZ26D0VZIoyVqIYtU013o0MezaqrsM6Uk9bGSyMDI
LyBtdhvGUXkSiihAnAwa2479rgbRHGnP+V6yTm2xGCYYxkuJG67N6DaMw0fSk7F2Rks88QbFJoI8
gDyTpArdvdV1a74bc+ReTDEXma+m1twKMG1fc2ldNUoQh2wI08Ng2ofaIw1DtJipF3M0/mvI3OFz
Kc4NOSDbbhF43LBd7mBi+6DJHDRLHaK9SWIp7rFEIh7Cw4Q5rTsX5i9Z8ahsU3pyLNcxP6kdRbU1
oImP6h6uL43CQ5ew1BeZmrCheibUEybqJ5Rp8T5t8RiAkSQNaGyTvqhMtdeisxHzI6+dHhMP/Jh4
fSJcTOw615QYDpf4kmi8jHXifMvCJqVkVsCeLnW12UCLsmGLkEqmTkOLPc7PUP+bKKJz05kdIh46
Opt66kdApYax+HaNZdmolG9Pz4nvwJ30qSZtjNBGdYA7A2ED2CjXKR1E0IrT3HF8zvHVWfrqL1t6
dtykKtlChSk9hNgOQSP4hc35JUMsEYxKfy6m8afW2/RQ2sa5sHOCOWKHeTAtM4Lu7/dt72IytglX
uXhJ7Wxto8ce2Y7GO/Sz94JCebqR8kJuOX0RvBTzcGy7dthENDwddU+q174zoYK9YtmzR+LrQZZ1
5VkRl5IUgqDSzeZHRzC5bZZp2JVQp8QiyoR3JQ2hd9rIYkQfLe3HkWW+NzJMuCphr8BW8N9jX5JH
wbGWpQ2m5Ubn36vH70wnC8WbSCm2Zus5cRuT7BYUJMwudaYdEKvogNMdgLUdFRxSBqAweGB+w0N7
F38upb1BMpeckMWYa3qM1KEuCU+BFu2n/WAWyD6kUq/DNODM8FwwQN2rXmk2ZDwdNM7oDGuLvspT
gXcuxfSOkrETSELsflvdaZ569JwvL2nz4G4AIwtgaHAkZmSfyo6xLK/tCSAjYqJOYtcncH8EsOX4
KUmteuaf4HgyYcArvVAPJmE6HKDTnYuWES47gIVtNyS/hE8nyJtHYKEy8zArNPBfcVPwX0tNmWRe
8WkMq3PJf6U5NS9mrtyOpIc5RnXrAoemqZofNcreEgD0g0pGit7ae3oUedupw2ThePWurrJvK1xe
imzCx3IeEnlxY0LgsGQSx+FNM0o/pDW7qK04ys36OWWOorop5igtXDE+2qFdXrPJcrmQyMVnIxXh
ntrUe6aEYb9qkwLVpMx0Y4f8prPQwxvSyfnSOwUtZtXgItoFYlhPJq3FHiusYv59z2ajwmhpDvvx
lfSAeNjw0dt90i0Nrz/4KxOhqtYFVWhU1ObRj+VF/5hPlrMxldV7DjAk5tcorwG8w1VMqEZIngHO
8sjHcsoBV4ThX0u16ZOu3PC3n6URQYqHyd4J3ceQO/B5HEV7FBqywkKjUY2AN4/z5H5e5IsRTHbi
d+F2thhphYsDNW+7YW8j4lypiMryNVNPavt6PHoGectKqqBrc3IMMLvWOwtDkU8WLhDrHM0wJGmj
tzhwgVrTyUTrCHBF/2AUb/hao71GeTnFWVzMVmrwAC6aYR9H4hyQPbEpnPL2vWjfN/hH1mNYxudG
oCU2mc8WN4SgHQheJlxfX2W9xtAsm+VdW6C7xahZPBP2v3niaenNJBiIUEIZy9JCWHMIlK+BoY0T
gx5p3NDFVec3rQi3ndYKgJ+02ai5IzikcUPGjdEoGLvRXPWJgXOlyBnr8E8woOPtI1lcJ68qDiU+
XNQ+vPV6tkEfy/ujCpxE8Nyr1ky4iGjWRRVNcbSKdHaYggk50pzPBdfDOtcVXeIZPQtMcIypmSdA
C/uw8+tkJp9Ix14Rephv0dk1fhe3EcIFeY1wjUR+XKOXUG2PVSQr04q6qTBs18NSn+ux/9WJ5R2e
JBMZEoQwvbSjle+7VkAS4VQSoOjxAwI3wT6hmeNfwTVO0pdlflHp+AOE5QX1WLBaMelnvhfC+nnR
cBicLxrL0BYUjVkTc2BqKGuJIOY2L97Kxjav+BvUO44j3R9JSkB1YP7r+yq1giQfDYa+nsCxiCyz
PYRBv3cX1DaCcNZLcxc9piYAlcNeEzh9VmzyiBsYYxYGZdF5lyY3ETB2xjHPpu4Rl0CNtDJpAGyk
hsemzt/dJSeTx60/2VoVmqQoq3ntmUocckOE7+Udp7GbxtmZnALmDz1H4mCL+bFe5F+okvtca0/f
aHt/6hnx09Q4j57UpnMYhxh6DY8tydGboQ/IsRMRcQyy49m49zt5KaD+NMk7W+5p+s6qUuMTHTqV
kDIiOHr2igseSvtUKPIaVqM3xvCf5mTfCjSwgW3cATBKkLWzGaN7dEeat0kSgh7GLeGnOnEFp0rK
1LsmkQdXLWiAnCMJwK/BkUjyWKLJ+2h65JpkUyDCtpPHCFS7UYYfme9hzxoByBJWMdTA5Jm/NIM+
EQX21AgFOFgPF2vUTmWbNbcwtFMkDw2AgBqsFwvFNQxIN/wUZqfDGYvXsaf7unSKG+0C8VnEkXq1
2T/Y4SeAWgtzOj3V17mmMKi0X3IX/5TAM8n1zSm6WprmrU8n+VCkTH5CasQYJSTqZKIaPxoLVeo3
dpyXBYtg8ajX+a2J7jax2YHOKkfNcNC9U3RERFLhN2qBGHC5KVyQiVUx9H95WRDSkZaAUciDpA0F
3RBAxbuSRmrwa0sjg0HnMQ23RkKDLkW1AkE/7UOrscc+PTCP+k2jlVuZqH82aSVb8jO849xH9yoF
D/GCSAlsa2OAw5ntyCeli8i0zjJ3yqqQ7yeDVxnrKS0sA45VGETmp90fDeNFkGcDGQ0Lgut8cb4T
kLhNWSUfdV3iKJlZfOpcW1Yp2Sy+mp0G8GCB63BJvAjKOS6+60IvPslHu4u4M1DJQLQwZk7kIMOX
oua8NmfYR0s59ZNhpgZbvR43C+Fq6QtwBhsntxdyhI7G3aSKh2anjZ49b1SbCepP3cnY0xA58vaH
BirDdg4J0okQiN/YPeS+rWuCJXoDzeBUTWVgyCHeoqfVyXCksPdiRKP6znm1s0Bztbdxll9FBtNL
aFy5IU2bqChnsH8HK1eVX5rj4zh0w802PFTPskMflcT3FAESVlkPuxfo2xcdjySlU5qDIcnsN00O
jc/IHWNy0G9WTBXJDuGIoADV/R1cLgcWHScYCjbnTUMY096yFxzAuTsXj90M9tY4XscfstmcLHhx
ugnTc5x116XF3scMZzKQZY24FkQEQrfOOjwpM9MqKxUBABgyoJ/4TqiqLNZJ1zvgJ83rLEf3qlE/
shnioTiGUpkBA00Dzkl0vGsTkr9yROxtmtBrf7N7KBuyEwbFwdEuijypH4KxplMvxHC0zK7dT8oB
DQ7d8kuKRay1Qu9ZQXR14u2q/FzwmBGHNe4keqTz4Mlmn7iJu89bSmddkWJcHfsKtMwQ8BtT+diO
nCrFAK4GQmndsWLsRi1JJKB4GrrO+5lBvNPwTn6N9DNH2Q9VaTYfmd51h6b1sms3peHZtIb0TXfo
7jVHTfljlsybYc6gm4iyOjjQGMyDSsS4T9r5IGz9e0GcppH6ttIrgtOL1NP2A1bznYhMFdiAYn7q
WPUOZASdgqlzkrt8tDC2zMNYJvJT6Y3hz3Yyrk1iDta6lr5m/1d0oQzEtIBvj7ILFUyJBrTmGeHG
GIzfRfXvcsZwr6f6/M8FsTlaE85tCPjqQLh99rzoSOn0fJpOKLhl7+NEgW7uipfFTnpOE6BJoaEe
02T6VYuWwYhZa9V5vfhzepvXkenZpw99fsLAZfoT/NQKk5mxgsMHWi0OiTffE4O02p8ympNTtJWc
+8sYB53iyKWZo6WpFt9QF9XGxp08Y63rMKqqm2uyEYCubOQshd0HvPiEfIS1c2wdw/wbTczN3aRY
h/pEWzYJY/dPRgbTZfZ0hGpxw9RPas9JTcYl18UvIWXdqo17iClGW495IZNErN2zbCYnErAPjfZc
O5m9zuSEOya0SlqmRlO6n1LV8Y0Zw3vHXPgvIQ8fffVojW9tIdJthYEGlx82YvCfpnqLm76DoMsy
vyOHdKMGQ/4l8klU2S6U9nhtcoIiN0UEKVh7EbeEObeHxtJSQgF0DcMlMzZJavm7GBtCIiq8EsCK
c/JGO8/M2oERknZrRaP9AnpzT0s9Sq38H2ln0hu3jq7hv3LR6ytAFCmJWtxNzbbLjsuO7SQbwXEc
zfOsX38f9aKRVAwbp3PQOGgk3WJJosiP7/cOYCghrCaqbI7Y4CSXuZF/xVgv2RAX/DltjCfhkaUC
ibo/4k9VP8B5bm5oQEukhwGIlUj8Kw8pH4LBKngBsiHQ3kSSoku/fqkmPEQsAqlXHYfFr0UxmwBW
A7jKXNtHpleJpYV8TavaXlOrZYcwU7N1ZVtB0f4YXcOJtkWsm2PnBgJ03Yquaghbl7iADPusdwY4
THH+OWsRkbopsbx1PIEvmZPVU+MiW/LXHkdrecjxzUXgnSWwN0BV+nRXZ6yvW1uN+iZo4gEgWsir
SiF5nDJ/Osww4O8VHVKI9k26I9+IkBZkBkeRzDQxY6fYWJ4hyDfwcDlNo3CbzqWxmV13cMGTTEju
9VTKlasdXJkS04ZeO+mnNgJ5TywZJJtczo9yljSM8IySwKN+AM9zgn5U+mVyaIV4TkI2pqmc6DQ0
1TTT6IzL+sucRB30eauAKpCNIcmfZYdlkyvkrRZ1D8huqZuQ/OSTb2K+NPZQYsaO3hsGXvM2C5t6
Hw/BMoL34LZp+90S4GtNgwzAgmO2oUGQrdtOedtsTtIf5AvXx6SMffzi/HRw1o2k71e7jvg0q1Ij
5q7tXdnGeptyXLvMyrCl00cDqnFyKoNQ2Dck5HinyrS7jee0uNwb4HMD5LwpwvR0nNP5AZfd4jAX
g7gV0nDWno7bW7TZ+a605mw9NYIwQw6f69JR/ve0p9oAl6RWmKW5R/sKWaNhiY/iCLetHH6cj3Ph
PtWFwNscJB3NOPwsYtMI6bEp2JrheYib8lOcZ/YLxgGYtdlA9xmmjjM/mc7ePFbGPmzccO1QLmzQ
7fcbZxTZ9VxOEBVkwnTCv5D47h5LmQSb+l0+iQjxeuBvWtcJHmRM941Nw5CPZm1kCNdb40jcKmU9
W8MeiK7Yj42Z7aIxF7d8BUu3CRQzC0FAMTojf6DPPJyCum9d5euVgdJsD3ybboUZhU+jO5mXmdnV
n7OOGQLDIoNO6RArbhj0RFNlGrA1wxLDU9yNNbYmuMrSAEvy+psIo+rHMGXjPdh7R5w9eWhVkJU3
eT++mI4T3FBFZMwrGMxeXVWIoub84DnlcDuXuXOFEhiDPFqOG6e1sZaRQY5aEEFcr1nWy5r+RtFX
ZF4H9OK8CIwrakm/TosGNU6F4S8UvnmAf4w3Mr7DpD/n02rCymEXNHxsAoh+I2qTkjIJlgnMQjZN
YBctopr5SxJ06qEJKdSIfHLXed86uDtqb5faKjuYAFWrOJqeKDvBvzkI48XhmOAUZKJsXGWVD+OY
sDNRptD8wfkFAf24V5gk/gyhjSFnGfyDmaEctTM4dz2+HoD+nGdEhE2+cpIBsNuLdnTC5L4bQgpM
XuWnZd1auWgsVznb7TYnHgHhcYE1VVd/m0yYuJHt3/gOMnZ/yuNNjbEUTJXwZ0SpunLE+GXqIRPX
tS8P4ZA+UCW1a20a96mkYFtlg6qeOieF4iMGceyS+lWRrIFHAvL6a9dCIKsnI7uxJKLPloTLTy7O
9F+qMgWVVhJSXClobYXRazZrGsJEwz2W7CAbi9iLC3NSxkXgK47OdFu3takwynPd7BJ/Pkgj4RxY
y77GhmWP2vzO0RX0SBowU8ZWWluD+bEOHQq2SglnrwsOwIMU/WMQ5/6Nbrr6WER5v+VABItvyKJ7
Ghkox2vYwBEmxeFqRgW1muvou5dFxVVf1OkVNAx+OtZJHPkDaNFF14pjmpTAKrrFOUoG2BVSEqj0
HscxeejmXJzo/MDnbnLYZz3CBBg6y3sIREz1Mbd2A7xayW/2YOY3zDmsFsLwFe8MiGqRxM7Hl1Ah
ooJ4uihq5aaRQKWAHJjrtQhp7NKwVlrlVOZ4R/s6k9sRAfa+r8iMCqqavqpbAKZbeUVnaIkH6xqJ
D6NlXc0mjBoZwjWGrwn1qy2QWEBHWo2YZ+2tub1LgU9AQ7L7sVO3aReUW7MIhj2mnuazuxDIsffy
lq+HulHZNYRc27x2euO7SId6FzVqrDB1LettHIv+EtuRAef7+BmBtb/OMhPmrqVR7QaVufO8aroK
ZwWs0ONVhLdcv6s6y+S0hRWu24XPuNpkuwA6BeZmyXgs8oKDRetBYDIo/TehKqnjTZgTnmNl+2hu
3G0wpXW7g4ZGM3r2xrV0DA6NFnwtXY+0Lsf2ykMROx31lGPk5SsvXJb+5DYE4/8e2PMDABVyr4bK
6aosCotgvLTFtpx2KWR+HAGbg4WJ2ato2vAUOVrf+iHM4ZoApU+koC2WVGjo2Y+SGFQ8nooCmjoc
XdRGqGjChUjewu34QZfYvvHzMfwkNArAHPwYExMsuKwyfTVDOqqA1Uj46GPTEg8QVWazeqwIczuE
OJbsEcKi6ncCE78RgleHEutTJ5g5Q1GZ7w0L9U8jgGrhyjobJYPngTP6QfXlcAqxR9rENToIo6ui
9cCqvE5Gz7nqc1Kg3DF/CggR3QUest5kKgaUQaHetmKSn+uCzPJ2oLgSRpvurGlYqJe81kwVX+NA
QwLWBvO555OSovnBaZYm6myhoYln5KQ4lNxbfevxbZuLCAHePd8HPkVD06PZoOyxFWBx6mNumrWy
xcrDbrwLGwwdlmjm4uUU0Af5LNHE99tmjqYv6Diatdcga8ZHsV/5zuJSLiZqvVrDoZAlRc6QJtSO
7RBfenKc1irv7vMKwKlLqVjdwaDzi0/UwXJ7fRwUGoCVKip6b1XRMGniwBppaNemM11lkYVFbD/G
n/0y+8ECjHt57ixtoCK+6yZ/vLezrmBVipFrahdGuBNaXyYM145qnBIKe7g9HtU6HpNh9JBXMf77
M9wN3x3DXWgC3ivHN+F0zLLYwz2gstfea+Bmzy2nSx6KiPYzgQhX5VgRUji41HlljZFsiOsdW18E
GQCM0XwIMKKAqgal18QoG6h0DjZydIRexfQUNkE1R2DIhmwBUKtMrE3JI2tn17pHyCnuZBZD9JBc
J46+gRV4nKKzfpMOPhUB9kKwVwv/MCMhgOMLY24sQewMn/5G3NPCNX0W7DQyDllXh99Sw6FLADp2
sIyxvvRSt9jAr4A3nWPieJlmomVbNdqRV0NJi2FhciSmE0ZK39g7HhI5h7b3SnYqxO8q8K5SWXPG
5pvBMbycOXJHBqCtl9Zs+z5e4IGPMBXkup+u0r7COj8qgr3g4LWbph64cgwWD5CRcCffiSu8uINm
q2RT7GMd2/eDdNL7KQowU3DLePGokCu7QVgZDHR2OioU1+JkH9bW154kvE8T9rHYZgsUxr5i35Jq
N6gL33odQKk3Zt85uO05gbgPxrB5FDqBgYmAB6y8aYGMGu6qMaA8mG1XX9bKiD8rTY1stdIBIem6
bZ1DJzNknL76RpycijbAqpP9+1lHCFSTnqMh7uDjGmQcWZZqLOxzJ7ysNbS+vHfkHuyfwrjGNRJT
n5FeXzyesIoWl4Zjt89+ZduLpdhY3/YCLxBDJ81apOUPoAX52neC5Zxu29axYs7MGqOG2Uiga6AV
QPminJVfcTgWXZg9O2kit90wtl/yjkMFBiTU2IN+ETg7Eovpyx0lBIwWbdfA8s3YncLKja6KDpRU
QE0bZb9IWOQQsuqI5Kumgc+BHW5CO1XGbRXq7FOqnepkAWCBoC4IsFAoepwZ1uU4OZDhk4iwBZzy
kX0Mbr7TksMfrbaOoIrB3YSmNd94NqUE6kDwnQB7k0KxWnUV3gwYXHUW6F48vsImzw/aaN0d4uFp
j/FgfegrsgNM2FjPqTUMM0Rr1RwKVoyNmhvWUzUmx2mA8zGZgqjdGB96vyJVK03BLiVsjmtOy7jU
DyhucKRi9SvEK6UPRZqdLttwXV82BgXFTHjcFptI8jEFLhR3cR5wtnPL8FYgK8eDH5u2i07Get+5
Q4Zc3an2fjW32G2403NNCsQOTTzrBT6ALP9IV+kOtI9pOGGdpTIH9H/RklAeHARtpc9jC1XcHMz5
eqxa4j/JO91j8ooFsMn2OwjLuLG06nccvazDULfh99Kfm4Mtumw9F+P33iZWry2y6GeOzx78xrHZ
iXgodwPxsjsbhAv/qkDuxAw5N1MUuBnG/ztF9gYsVDhoYSEatU8n4MU4svYjDtyrSaLG7gMbi4XY
b7ezbFz4pIRjFG3vfKnLAWhuWWwnNHwXvTT8Sz2Cea+isf6WGEp/U1NN57BwyuICr99641g27wOn
gCD4mnWLeXLl5FvaDv7BjdHY+MShbHPyknGDcI1DEgbxNgo6g8U1yLdygoZcWfpnqwwMoBbrL9Ad
7HrCBNcSEbOzzxUYIe4a/FegBTqbjXEXmIW6WtJ976wqC7c4ricrhCbwEjpbXPgJ/brBsfSJTg4J
Otr5SmVhHfH9N64crAQpUvCUWkuMlDcIg1/pxi10Kcd115Hp4rXUFKR0JEmH52PixRepDVs7xTPN
8a4gWiJsS+P0i5sbWC8WfkmYF0qbEJOXKyMpyye7w2bGQWC27ZhOnyQl0GWM5n9dOzBQ0jgOrl06
UMeBqc8m1Q7wHGD/58m8yfoCq8DQ/k4/SN4iMn+B3AceR3zxvh+cdlMF0tl7HP8uSZsQV9qamh37
b7lPZxa/uM499J3ZAElZRbsoabyvdN/GFedIc1Vl0Hw9h4CKfIqbdVQDmTAB17iVgZdkcCdL/EFW
tFzi74CteCBB+r+mREzWnMZRmZFmvR6LAo6l0QPk61wtlZz7GSMAlBD4BGE1h+MhIpZwEaFP4T50
BrIa47xYx47xwiYfKezEWJiGeFa72HeDI6xWeH8z2CirMURaUaidZWZPAF7BtgJIXE+9ZVBwGtEV
yF24nQyXgikrzZ9z6D3USFwenNTgk/IxmD653WheoyWud14aUVMhbUM4L0ndxaR4Nbvw9wgX05t6
hkQTZqN9CCyoJAHGCTVOHi791huJXcKTCPCJ5lTSX1kms2Mu5nITxjMuXiHqwNwM7vAdOcyk4qHQ
qujPkQFKDTalgF/oFS0jT/dJhpKa0gBNQGOY2ybF/Td0zWFdmLl5AcCLCUUalVemyzq09pZcHTlM
7ifDhAHUgghh/IVgJync/TA24gZjS70KsvA1K1N8f+jbHfHbnteRACfwnKg4eLQwDvBrMTQQ1DW7
zMIhYIzyxyanP87KG15I/BNdmP0T1XOJo+Vq1K27Gcik2cq8ip5UPpH8AWoIURMM/1IbtnyC12Tv
mqW86Pu+3LcW6DOQmLqa0Y8fYoy4dtkIeTaKenw2BhjDo8qKxyRy8zvDRmjL2XmCqAX6naTlZ28a
rR3LBR5wdF4ObWK6pzQ0ih30DfcRJicGHqmmEwUjgVZnIdCr0qAZ0w4XeWyXd2aCg8dqpE+60UtX
yJk9OWPimsBZzkUFtaPxAJ11yyYBg3TJKzSNB5VkmFSkYf1gZCPWWPQIbzCI5lm3ZXbCvh0zDoV9
ZDOXzca3hxIDcBP8PanTo5+W8+eCSuxI3vTtgEnFJs67V1YXzspe0FEYYgvvk2SCkQjlrg29Z+VQ
MZKQAcyM9xrgBEkZbdpflDgEHv0M+KauACd5mDCNRymgD7fmHkvtL6Fmf1jlXYjRMcQvP+1Lc+Pa
yU8MP4tjVOqOeiip900Daxc7DnEag+EZNcm3BluLi2EOp8cWsHxDP7bfTQHGdVHeepQGoXNNR63Y
N37PGQV5NE4K5OMEpB79m4mFLBpDNg/wYo2XjLdKEpqKWekUa9k4FR7D7EU1se0vxGZnx0pH9A57
ClvTnMNrDncVxxTIbnelTrK97j218SdwokHg8VH2Mr6H3jesB9Y3qmZYPn2hR2w5wTObPIICXvju
cbRKBLLJca5OjYnNCY795le77OzvkbV4Z7logRx8VtYxVqfXwh/ctdMl0y6ffWenTa9+iocGTMHl
iEwQM37wdjgeYZiLF1YBRKaNOdIjzMevmKara4wb2VCtoEGaQ/s5zb3sCF80o7oqqECq0nhhKabq
wnoEVYbp7cnkdq9o8CVba5S4JdUBflE+iEqc+NFOVFFP7OJidJn0MKAhu+FmLYG0+rJ7jKBzPZkU
bvBuEZe6PajVyvMJH4rLLnygF+xTmqfJ3UCKyMnDgh5m/dR+gdZt7bBb42DiKGg2/Ct+HFypDjaM
iIuqA7RcJyA2UN/TFP5rlNbVsUryCtykyi5YsuYHS5bGpUXffp9WHesMFYvoKJ8gwnBEjF2Edr75
jDfNE5yAU4d3Oxb+gEyp91AOD4ULuCdAcj5Vo6uvAgjm666FPEfXNWSqFMVLLMZ0mwRJQRSyuyjG
Cfa78+bCvLCyjuwEANu9tJLos7VIwExXhEdAs+Q1kzShTUhjN2YBubQW3bj12jG94sBR3M5jpnYG
6WY7DFnII3CSx8iQVbFuDnFBkAs+cR5YrQZiJwVlYwc4Jx8yvZUQHNVFmF2jV8WIpPNpjZSthaYj
BozQOPwslijtY9Qvthoaa9N6yGCTwO2kFQB1b5TRjKt+XWxZSaJtm0OfRKdh75gLZEGSqrnLa1nD
rS/8+cUvUsUUWAgdeVRdBk0QQ201cGY3+TOckdXJnmdJU3YsNp5qvb2WvC6nxoHA9LHywtfnEYzZ
fCbFyD44cXHnj3O9M5SQ/+bLIc4mTnwlRo9Qo2T8qgddXqNrCl/Y4sZrqCAQdTADzcAqkVB1JANs
SLHJbgGGp6e+YC2g+1ochtR9qKqxXtUuF+mF/yJnYVUk3HDGw28a8oCanibO4itbjtHJoC+zn6WF
bUHaMlv40K7ijseAHTwJKwhPOj4PhYnhEqkCFFVeBfDnV5FDneW14bbDkThHK0vRHi5/gMOOFw7r
1r3tk7B6KBT2O3jxhsGVNybqEvJeuXGmibanKafrKs40G3irb0QOVkZeX7oPOo8J07seLCD67vQC
ydmYvPpYgTzf0tSIsIPNv6NTCbZ4RQe3TliJw9jjFxfTPYRKZGWXOgjQ22ZWse8lbnJ+Vwefxsp5
wZE+vxRFj5hXDhpjfX9eTRzdboiTYlmGP856wYldjIV/5zhQIgO3BFnJMXNMaGOChdR0jzj33I4u
eoJIgD/IAdOhNi71Td03bJ+eWuo0dB7xaCYgh7y1yUSwlCREJzDZjS2JkNEh0rCpOL5Zi8Vzfuj4
HLG3ZbEaWo9M0gjlCV4ZzZ09aZKm2CyvjYCsJbiLBtIbXDI5uEbspLr8HiwVdF5V/au2+u4lc7pg
lxLvhZkc7iuh4fd7AMz83uyngPQX1dLgwms2jqHmuNKcgKyxGvQhl1y1LhprAkPJkbAwE1ATN2nV
7VXjog2wPTU9Nm5lATD66hIaDlpwR3zV+EfEMZATBoetjV0bOeK4aHp7G6rEDZZdESIsOBxk2Q0b
Qrs6WBclcFoKd9hAPS18BGU6LQlSyP0Rnydce1ovNYlBFOqyhIG/c2TvXVTZXO4NAXmmm436wIdH
Vd0AtrexG20CK9NXKQTYDeUdq1HbfSlhER4aCDN3lZ4b5hbZiLgmxDvw6OECj08+V7ehbp9M/eAL
885N7WETF5M6zq79xeptHORTdtU2p0kBwVLfdQjojkmbwd1umR+VDRs7NbrwQHclxqSBZIzJI/66
rkr83bKKjwTUlJrLkFjW0ne6Jt0q3AyJRG2DxzZnGxTYzdRMrPdNcSU8lAGyQx+KkWaH3UOeH/DQ
MmF6dzFtUbt6pnClyoF8iv9LknYsgcpsL/DUYuLiB2RAVeIMm31Xqqan2mf9rvTq8oZ5JS8IZJsx
jppdhINhQxZfkf+gBEIR67blVzfpUQr3RueuBCdUGIoW0pIa6ge4Hqd0VwrWSihGY1KjP0oQyhjw
ze8kHxdLoFAbZ0al0qsaWVXkN091XTcnsyHDMah0sg+mkXDyUNkbCLnPdP5pC+KzeSzYd7ZOG2C0
Xja4LaDIXsPncQ9pjHGA7DwW+8n61o1udWxo3SMqogXUCJjKKQzuVU840WYQwzP5aOYedb3e6Ux1
rwQTOZfCi+keeeaL28tsV2O1eucN3nPoashsNQgCDbQf8HnFlu4NB9UoJQLbwNNNlwNcENURmdU7
YH9msbcVzlEC3TfGNLa/cycUgIqkro0KDHTyHulbxWgVfPGlzA6dIYNby26zO8W5EZJ4OwLcA1Ff
MqleqpY+RZkVHCB0yEbk9+Z2sEwYpI0wV65r5JsR0e5KTTl+hJRv63FGhAkTsNh2ATtf69NxIo0v
RA4XjfvRCC1EPwAyoDlTSzQWpoee7baXMTEXG14FR/HQnLY6zX9axCVu8HRKv7cTQLftdsZzRaAX
YINsURyqu4rC8oYGG55Tpj9+o9r7CrvMAXRFAkOy6bipO4CjoYerEMfFD26OT7oYkXUsGSNFTDdK
l2FzOaZKrZq6qk8hy84hLDHFhOdHh4K+qpUjWYeCQ4oKjQwL+Vtixzc2wc8bkSGYVREnKHckKWVl
+ZN/YRFoQoHlTrCI2dPMGauZjqQPSFIwmRq3ni89r8ffONTJU+uDXGuLpkOTsDXY5kAKK4aJ6zSK
YTYDA+OgWzfwcoavZEsCLSepi5mIiXU/qpFxLA60aYx1kiB37IWctlCnNfIRhBPmQL7QnKOU9Eh4
2rR9K/dW0qBGrycCEeg1XqE1+RQniX6ABhSvq7xy93BbsHLCxWMN3B8iE+jY+uHVI5Ax4Re7RnO0
W6ei6QDBhjaB4nzRTWWw1b37M/C6PqBDOo7Lcd/Atgp1FIoZe1MMkwL89WEmY4OLx1zsTN2lAy89
oAC0u7YmzypglVs7mnqS9qh4gm70VB2JiQSXkoT2NNiBQ1vw7J5Wq43norEgfpHXJF+HrsUS1DHw
N8ewEK5aYF82ZQCiAmHjhzOM3c/AwaVQ4e1rpOWrBpjdw70h6nrS0/Lrsp+NyNSmlzTzQ4uvG1MI
nAMXn1KTBXgdaUy7sxCPH/NzhVHmqqjpUOpUDZvKMZN9DQ33QlFUkYZI1bZq2G7RuLnJoSbaCQtT
DM0ijUal8ywMgROnPtLEmh8dshDu+d8SVtCGxjbrImOrunBCtgcBCQai+cPoYF4CyFU/EkdGnBIS
MgTGikcjF68D1aPad6Rmn1d0A9HOJ08NubQx23qwsIUbxCsXnEx7tAVxc5F04D1YyeutRf8OsxDp
4gwS25eWSCKyQMedrNAgl7RK8avve8N6pJ+NJlJZIJSO61wqn8qS7QJBE+Xhtsym+hr3cHtbz1mF
MwTxAG4doWdjzctGiSWQzUX8uqmI+FyMP0Cr4aBF0VrVHZ41jg2PM7CNvRZ9tIdKQ0cBjTudH9l/
bZTqPlv4c+GmCsx0qiQMs4KwofVc+lguS+ZiHU3QBaL6UdMV37n+Jw8RAzXeEklizlBcKwM6DT7I
9O4IfNkGyMJgfS5t07xT3wJqhS9VTnds7lPzOIS5fRtmILMGXPs7syxRp42eh7QeSitkyBpw3qbB
SxMczRWEb9cW4soZkEpiUv517ha6pIUPrRkhI+cg2W3bNvqq2BZXaQ9YAcau9kx+kDk1KBxoIKxF
+IDvMbKDLWHixbb4sRoGNUhsevRdBXojajnv2iaCBG7MWD9yChb7Hk04Kmjt+5eVEHw3MWlzvojH
g8UGBhPWGG9cYG7zMFZwkIkYS9zyVIzId304VaxHgGWWBbqj0xTXh1Lz2jKCeyLPxgDfzrMn+OSP
buuw5PQZMcYREcKOB1kAk16YT5x+G9xjnWQzZxNWYgQQr7wKRewUspobI/5kLT90HVeGfTdDkIKU
F9VPRMNYe12mw30S2g67CtOusWio0kmb6SljIaMjS11ZFmx29m4Ba0V2tFaBtNRihhA1ebGfW6lf
irglWhPP3lXgw5x6Px79zfx1qbVCaKpc/vnX/5Qvz3cRZe7//Uv8L9w34pIjfIpxRcOf0Hn6p5e3
pSU9y5Z0gWzLFL9fvuOD5cQ9FSfkz5+DuVwXYvr2/hB/JqIzhO1Rq0vLsZV5lroOzuZ2cdUXJzEf
J/2INs5J0CYjefyH4/CITO0ppS3warhav99KaaYW/ajCwMnrOZk2RITTgkqmq78bxfp9FFXZc7LI
t06Dp+/5Mot7JwTkhUdnHCnl5e794d56/bx4jIot7Uml5O/DJSZnfRm51YmNhy188ld/d/1l/F+m
F04BmahMrzpV3+jUEOjzd5e3f798CUyJDpufr6atm+4Lf/P+9cVy/wXmmkV+8eP//qUt0+Z1//J8
lsn3y+9HTeyiMPMr3HVv9aMnTkGPgxkcQiSra0zMsMVo4O0+zcbd+yN/9GLOvssWliU7iapOho0H
7KbsPrizj66vf7+xssyG0DFtXgxcS4Tl4V+++LOvcsLMxDBn3kw+o/2+QwbzV8/HNn///a5HQVS0
XD+g2ywUWt39+wMsU+fPN+8S0oVxhgDa/H2AhtZz2TlGddL6voJ2iN1X8/L+EMs7fGcIcXYPIO0E
UBUBZkxq3MLBWHUdJZV+MiA85pxg3h/tgxsSZ+uXhpoECZ9PEXEMdPihuajVB5PqoyGs359ZIVNP
TsvXDqEiRxYO6W7+YIi35+1/Xsu/P9hfPkgMswIBUbA6wZos+hVNifef0kfXX/7+l+v7uJbnUJuq
00Bhi2L9/v3Lf/SElr//5fLC4MiUzLxyDI2ijq4kNLm/vIOzJYuowtSJUl2daqpKVqcPXsDyf/9j
0mplux4FnrbV2eVLNnvanU19GjMyAKjM43jdc3bxp9P7j+rNN/HLQGcroG6MDA5fXZ882nak2+Ph
9P4Ab74LTS45vH3FYeNs78tcmrWiiXEQX/yN0Qc71afMvf67Qc7mk/bRnTmEhp+cCDve2UbB7NID
zC/fH+bNpcRTWkNZt6Rjn33cXTb3ZC9KVqs9lEUY57dywkLz9v1R3nz3nmYEgQeIKc5eid03hia/
iO0W9z7/ShJ8uXG+vD/GW69dWpZ0lceJ2/bOxiA3rW192dcnA3c/vSuROv7dAGc7n0OrtZ4dBvCa
dVd9i6r6gwHeekrKFMq0pCW4hfM7oGfFE5zLU/bcECE47kGKy+L4/l28NXmV0La2BBobff6Y/LT1
8aFty5PTHY30y1jftOKDUnR5EOdfurJshexaauHIs7VKe6kO+iyBhTESGuFVR8PUNzZm1kkQXCLf
mMnaGvMPHt5br//XQc+WF5DpvgLIK8HDXlaW9/39p/bmq/nlls5ezURfbcj6tDwBqjvBhR+Bzm3a
7tN/MYqibFAmGULKPVtY8kDHVKZBdQKtij7p8EUlX2brg53kzQfl0BjyCB+Xjj774i0TdL2EoH5y
kkt0+s4HL//N+fXL5a3fN6pZNz0KKZOXTwM+tk5sVpg0vf+c3pxgjuMssxhsQJ2VWHNWFrGlxvIU
0F6kGwc8gtPi0rROAPIOtvyvHtl/xjuvGaGeOumUMF5KWZLN9xNUi/fv6N8l2x/fjMdbdx21rJFn
34zbZphed35xql1oJvsQOrDe4eBG2xoxZ/Ydn6T3R3zzPf0y4Nn3EoVF5mQ1A2KISaRHiMFScXh/
iDc/Go/eqGezv8jzg69t1yRz5wxBMqYYsYGtflS2u3Iv3h/mzdnwyzBnM47P3p7djGHwYCAHbo/V
f2VhERFvejplAQO/P97yrZ+/KtsUprJt3pNrnc2+Cj8GZJ1heWry28SHZLBN3GOFQ37/wfN760v9
ZSB5VubTtkOToxlI/4yKo1Q379/HWzPANoElhA36anrLc/2lpDThlwkSB7m8JCAODjMRQR/cwZ+P
CvxGUPEBgUhTyrNlMwrr2Z4yLz+V8ScoG6oMNuwDhJJ8rXBVev92lsf++2v5fayz26nxcolQ9+Wn
afyaBz89gtI8iP8C5mGaIbm7Qhz3/oh/zm+bfHlXCMsjY8uSy/v75QGqDhS/QlF2QrrcwkQobmgM
ojN5f5Tld5/dlzKBjSidPA/B9tmm0AmI73Zk5CclL206G3jzfpm8Q2odquHH+0O9gVqAg/0y1tkd
Ba2dgvUxVjFgMonnQTefMA9DxvmKOnrdGRDuoHkOPzzvfkzglzUf3OyfU54foF1PeqYlOCecrUqE
fWce8klQxUuXllr+wXx84439dvmz+ehBpq/llCzh4Meogk+yN4LL0vmg2v3zw/r9Js5mova00Hpg
lCq7DMLNrC469fz+m3rjRmxLMPkUNRas47M1KB3hFqHdyE/f0+JbH0Ah8GgYbd4fRFh/Tj2MbCxK
keWoQ0LM7xM8hoGmGqx2Tsmzu3qlnRu5tzq9ZFXtjEvV3aAyCb3H9wd9Y8n4dczzvRZli8zwmM5P
LtF2qHiT0tsGsFzS4t73/nGtYv821lkpFPueNUsSaE8aXtiAi5XCJlZMX/6LO4I4qpC/Kc+0z6ZD
Prtww2w+Kst7XHzrh43Rk0diI52Zv78/1L/LhLPFwmY18hybueEBa//+xhBou4PZckd0/QiPPZE8
sHN+2oSsrj9X6rMt/W3fPYT2xYgKNBphQCr8bj55xTU9jsiHg/EpxcV/vKii3fs/7Y8v27VM12Qa
cQa0l//8/svGtGoNI/SsOw6DX2rrAeX+z78b4Wzxav8zgixOuXf7l1c/e7Jwyzyc8Pj9tUAblWwM
2l7v/37n/Gs7e0LL3/+yndS+A8POZAQXnmSxQg2X2lfJR9/0m6OgtrOcZXml+/n7KL3AHYUYeHkH
KwSVFha9lo/5co9uvxteDAvdY9CcrDH9JiA6j3Z1DyvsNojTvaMhJfQZzW6a1fv37/3P2eHgLIUd
h2aj86zzU2lS+KMwzTK877wnx3mIP0A5Prr82U0rEieSAQbrfU28S7br/umu5fIwl+1KmhYdJets
HamSqESYZMM7mw/duI/HD2bGGz+f63NWV55r8lGfbVtRDtXFN4R/B/kvXzn6v/j5luO4bCgEC9K3
+H1KIKEVpWs27l3dXNeELn2wyr7165VQCnsiC2jDPPtyEiWxfZ1Gn3SPy2lXj//83VKFs+YBKSpW
vrNNSpSFXcZGGtw7BAxYfDj/+MOnyteWRmElWbzk2fVlqJDQGa5xF5FCQBxeZXyA9L31fH4ZQJ2V
+Tj1iSmvNRoamDHBPi8+KFOX5/vbnsDsdAS2nUK4jvMH+IYKEOyvLYJ7r+NUhOXG6v9JO7MeOY6c
a/+iBHJfbmvrRa3WkmrJ8k1iZMu573v++u9JDd5RVVR+Fei2gQHGaDhZjCAZDAZ5zmy9wUAZlLJV
cgUivLuqeBa6KrVKoINkDKgN//be66D13Q4P10GLC4phY5uk27oqvgZbStcpM02+PhFoDk+MFhrQ
GeuvN9QLKYIfaMrcdI1hxH4MojTw5a8uUXG3P9dCOAJ5PQSVYeD7XfPQxQ80rN1epQ1Duvi+sAv8
clLb2Iz9+asDhUItidEbm8Bx4bmUDU2PNFoIorEFxzQjEZlfFgcd/ph33LCUWFIIuUr/MFHDo7PX
NqmCIujSktq6yZhNQIjad7uAzs7iiRGxhhJ4IlmtDbfAI0w8w1E1pseFsJTHkF4yD9f6ufvMPZGh
DdOT1PPWHyt43oWIdUXP3KIuo4SoXrd+yuztaSroUXbBnYQVflE/emnvt60FNwsY1HTI5bTa3baH
LfHcD1T6JzTbdMVkkK71CHgQvaFHmDmIZoH7ylZC67nSne5DUln9nbrECQNKqvXQknVLKs0b5kjT
w2/xgvZFpC6qqWiNf6qnP1Llj9vKrdYmrq3JP1y/PZWyuOBMFrDRM7PDjT9pX5vFr6GU0pgwHh48
tz8q4cNtaVvGYkLsDcitTsOI+OTjMr3F6Ifb+D3EWTrt47X106hkL60bxs9TjMUZv6ZBtmj8WVeA
m1NajQ8KUDDEhyn/OY71DmIxuuVuK7S1OZbF+AWPMjTAiO07zELUtTtOjQ+oyufGDh9Hy5Cca1tr
ZtlUsTkVcDNxzZoinhY3aRqfQcvhM9QT+sdU6yCwSCAtvq3NljE4uo46jKdQmRMSsJCuTjUxys5n
PrakL/4PZvTvRxtw544ZyszRPkCDfLwtU9taQt74dfK+XwFRCFUA8fTMyCI0ZwSCDkL7FNGxnP0D
QcUpRP7QD9/GpP84AtoweODxx/e5Z57qzvl8+5dsLfTZDxHbAbp6bCJ69jq/AzPfHj7NvG+X9bfb
QraCybkQYYmh5GgBpmo6v+8Oi/IhnR8th4Z+APBUP4mY55b49+bqGqu/edxVNHNV+ix2xilgs9WM
UipzQE33KQkCyVEjkyDEJ6cIBs0EKcpvarplFwtw2ymQuNl1Xd+xV3AAhoYogXscNpdqeI6njqY1
t36rfGRCp2SsKNY+evV3zSjuzeAeKPWdxiT1GzbrTOrqL2eLFzhtXhTz0vrZxNz18FCYXwMYthaI
augY7rNdzbDKbZG/2kDEgOxYhkNiYFg8+gkBOWACG8qZqPOLDAIf7SEfv0fBxyq4gwogjx6GmGk6
5Sdz3BJdN7fxTO769zNdwxiKmiqMkRuZH2jj/hYUstLypoPR1OSqjotJuoKnR2XXjkoVtL7B/cV+
n0OFop8ky7cuz9XyrYvnOjzLAoF/qQb4mUA6EFHghR1osYYrw/tktx/1/knznL3W/lM6P7TwgzK8
RNVz/up+OMyUhgZGWGlooJNb8LYQENKlNvAFWEZUwGzqN2zS+fcFX3OTeQRphO8zd8pEjdlLLoFb
B8D59wU3Y/YlzVKQp/x+pnIdQA1xqM0QtgZH6/b5Os4ZZXPkKwuNxrc3bsv8ziULrmZG0BxkLpqV
UOwu1rDLS0nusa6NaBlsDPcequIur2mXlqHNIOzksB35UMd79le3JcWB3/Pv1+rhqCo3OMe0yL4d
sS5EszQtWInZ+tpJMYDAAbnztoBrJ1oFeJam/veQFkxsAb+T2fUBARPTHXc6yOvkvW+QsRa1mPQj
XTOFWGCO2ZTqUdj6IyxY6TFbGeAlp8b1bqAGlxSSTu7VnngueeEUDMDTt35JJ0B3UENOw2OaSnKn
a6u6lCL4S84Mc9ObSuPn5h+J8cHLj7cX6vo05/seBB7qf1dK2Ix+MkifK4sDov6DVzqylztmn5jm
f8rb+7l+djVZurS1/Wtm5tARQqwRYyjPIbxw627rz8zwKwZUHvTYD5LNkQjxhFKKNhhTO2dO60fV
B9jfPRD0tc+3V+460nBdxAA0SlqqS+Xp0huDJKkZucDfwflVOph69gOd+wkMfzD2SKLatjq/ZQmx
RZ3cCJjknAylu3N0HpJOiSvxyvXnXgaXS3WE4JIkjN2DgcLpCbdMAsF77/CQZOk7vQOup5FdSTey
hAt5trBDEyh4IRBonR+FnwOiZaw8qlW4a7VD5947WKKSvaunx0mTONSW255tm9iLkAT1xD+kk4b2
NKQf9PBgenedrDlaJkW/NI7B6huGT5FCtjcl38PkKWo+cxbdNkGJWdhCqlBBGdF7gPb6EbwsHnSh
e/fVvaBrUeS3ldtCIJ3sGoSQGbNwgX6Bq02XqLD+9zfMTixNNP3ULUFbo8L0bQpAqpA8wW5+f208
0OmlMa5aT8rSLFXQ3TsfvtN9VD4v7d+392BTgG46FMJ4mFDFBwslAeRvrA2qR8m36JRUX9/weYNI
yYHpcHsQtriZ1KQfRq31gfk36r0uCWKbv/7s8+vfz3Jmk2dPd5n4vKrDevag9Pnp9u/fdARGjHnp
5rS8upAz/2zMYBg0vgOKebF8bag9UW049kCZ3Za0GcDWCr1HAUC/uif2rlorIAeRVoxMc9nhSbPB
vG102J67nrn5bLm/LXDjSodveKjF8JpORiaEzLQDSTuxTfi+M+thNsd9Mg8Qy90ZzmPqvB/zlUcO
wEVFIndzSXneoPa6XkWuOsQYNYWihWremMLBBMKhOTwX+XfXerit31Z0WZ8GKcJavGWJlh1CQTOD
Jk3RMuWmbwbHONUf0smUiNkyQd2hpZIrDy/j4puZ4lo90+5G59tAmMKWNd5l8eK9wTjOhQjxuDKV
oVOylZaHomAPLiKAA239vWSsvpGkHte9M4TMc1miyzo1WBWJg6ziYxR8ARWRefTTrMIUrfqq80T5
p+PfMxVmi+AQ55IDbns9PRqt1ore1RshUKhM+vE27VsMRC5t/x7UpO+3LWNLBPiODLNZdI3xmH8Z
NUCO1FKjzXufst7uYwC62e3vb1n4+ffXv59FpWiMQUU2+b5jRPvMXsD5eXb6Y2Hc3ZazZeH0onFJ
IAF2r4q5We24jKuXvU8r7j3cuoAUcivtx9NtMZvqWFxC1kdPjwvcpTrq3ML+ooDCyj1iF9on2CB1
fddSo7stZyMjJQ7xLgPxLE3dYuFlGCcjDMFR90uz2ttg1y3aw1g/OPGz3hxqWU66YQRMCnA/pFCt
k8YL0U9JpjGp8m727fDvbt8U/7mtzMaiabTK6JbNwUEZSfQipt8H+PQmAje8waclf+gW8NokS/ar
7CbkH4ih6KGDiEa3tRAYwHJ3MmVYWDOoPY3whb5r8NA+K+kn03nWw5NVRiuVx65KnH0JwzUQU3uT
KWDYGMyDwVDwG7Q2zbVaTsbiiE/ApamWdt3Fs9/nd4z1pzA1B4/Jn7eFbO7cmRDRHlNz0EY1mQlQ
+e6lXN5w+daYBP2fEsKaggudpFZYzD6j9CPQ9PnOyCSeu2kdZyIE6wBNobNAAkGF5C9wGdwnBWbi
QfbaLFuo9e9ncSiZlHmBwnb2o/Z+ol7bfrq9ETIthDhqdpMWdnSU+0n/yOh0MLxfvCfPOf47Keuv
ONMCkDXDSeJ09mPrnR0pe2sAWsZ7NGVvL9urhbeSMliM2wvalPoQzGpUziAqHzRnr7++cYz2BPP3
9wU96GnQYnfErLTlNBn3SSa5KmycBhffXxPMs3WCMTqn6aCZ/XA5BhoYLyA8nG5vxaYIi/4RZhZ4
DXCEJTLcMM+iHthsaGuN6sgcsK0db4vY3IUzEcIqgf3AWF0ezn7ePNtgk9ef/933hVWKGiO1ohEV
vH7vDAf87vb3t5aIPlaD2RfN4EgWvq9OvBUOnb74lv05Uf+aqwGMK0l/x/oNMehbGBNNDJySNFJd
7vQM4k8xxZXq09QKgbEfMi+QJPeO8xgPk2TLt/bDWoERTFJ2NBIildZWUV6Oncq15F2rKnumYiRn
xtY9hAuiQ9sTj5COIc4hNEDQliF3FD80gd/Hy4tUU3dWZ8BTBctRsgCQ3/4AEu5xSWQNdVs5B3qB
ngD6rnXVPNFZVhfWdDf4Xrt2abvJo85ol3nygMN5NRSA4+DkKpkhAxcrVMPltuVQgSxUXHW/N9VD
T68inC23jW/deNEwziUIhtEu3QBnFRJG+Eaek9P0T5i/wb550+eBDMvDzgV7GOciBybQ1Hw1PzjB
vkjvE9lY6pbJuVxIeYLjkep6hCgIzAnI4cUvwSnN4YWB8e32Om1KwJZ57ma672ryRUmUKlrycvE7
OD+iLtn9ffv7W0GA1yeLwgFpEFpc7jTI00YHHtrsW11yhP8nSJSj8uqpGszpXMiq5Fm8j8GKM7Wu
mv0FAjhjp+tviMTn3xfMtcvmJak9lDDCOzDrJutwe5G2jPX8+4KxZrMO62XBeeVxPdIqht70T52V
HytDEi63dpsnAmr1XCpc6lyXC2XoQVCP6TD7aQLUg97i2a9XheIcfYOaxrPWVSWFHGtygFEcKUOl
J61U3xtQ12aTdaQ1RXI93rqeM6EDUAlzNOvcoLAteR4ZgIbXoz8FbXFQPVA5y3IEFapw4azS83gP
cXy7dxSYVWqz8j717VR/0W0IsSfq4UBeq9MgCeEbW3nxm4StnC2VXpiO31QX8b7L/x6Uz7X+7KqS
O9XWSXEhRzhc40nJa1VrRt8Ag2hKP6kJxBnxbqo+1u6nQTmO3YsJj95tO72eHnEcprHpeqAflNRQ
TAwtjdprk0LpnEI77ng8KTbwAh2AKKqmOyfMdksC/FfxBTbOxqgk0jfOep1nQCqQYLHwI4RQonjZ
6Cmu0/ua958E7lm67oB/K8p3gSV5pNncRCY7eJolryC9uHSTFgxpph2KwV/0fzJAIdeemApgw6R6
dT+dQ0OkuvaQclhx5b8UlGTtApZ+D0U28LP5LlokgWv1AOEUpMGW48mlY/C6LOIYteKW0zT6fQP7
qWHeLVqzbwzZc/aWGAtrIHug/HKVOqjGnJe1WU9+nB/yGJS+z5psXlcmQvCrpolTpocQMXmACe8V
7dGRVRBkIgSXMhJg/qcFEYZymuN3DMJpMhPeiL+UQYiKa8HX4I3hcr+hQirBL28nH7QgFUz11x/m
55//FTTOzsFId4pKNfj8+NU1n7v09deqi88Lp4dpd/kUEEM5y4+J8q4A2GV8fUX8QoR+uUBwdg0M
fLIHIcSfv8Ck+10hG5iR7ILo3svSFR585pPfg8ifwG6V/LwdJ2UC1r+f7UOsRe3grP5gTn8qP8D3
fMPn16Z5Snb094i/P+oq022B9vQhtMl6RjlB6vt3EgQFdLMO1bZAQlzt9QcjPb7l8+s9gyvOWnS8
XJ981s0CSrHRr5Z6r8b5XvZWtXVU0An7fwIcwc9qNxtcM+B0dJ1nYIEh5zmES35Qpl3pShrCf622
GGNXEDjGhACIoi/7UhngBRdAiOfezxpfs47h8GAkL151N+hPgDIeO/0ujGtmpI8jw7eJ8/X2Um7c
2tYEiOALBgtNeoKmVWgUZQOziq/DVOgNgItn/X4NkxFotlBqLbK921haKppEMNjVqBqL3Y82GIz8
wat8LQf4M7g3o/dKA3kAbKogdkrscP31wtpeCFu1P3Ok2jUCYDrcyje515fF49CflPZTmP2dRi9O
Cl/MZEhC6NZ6nqsnrGdGitOD9l35QZH90Xag2Uf6qWvnR8O0Qdacd/oy+re3cCNaUD9au/kBl+Mi
KRhQ3Hq1N6la5Rf6bv67lHx9I5e5+LrgawaQpkXv8PUBWPivs/OgpXde8XJbha0ekAspxuVGtaMH
pZWBlHm+H6E8MeNvbRgfeu+fhh5qOCSV6S5oH1sI3W9Lli2eEKmsZnJziGUrf4VapdT3hiP1QrE1
aTizQKWF1GFhmM6n6aADYVX20rP+96KFu8zF0ARI5gRa0+X3gygfOl7VS99yv8f1k+4+NumP1y8R
U4Bkzuo6GSNiTmRQ0sdGlFV+9gR/njVJPGZrB84/L5iv6iQMKc155QO+Pwx/DJCDveH3W4w08KjD
9IktpH79CL6SohilP5vPXvsxaGyJgK2QBuIlyKTcacDNEjQo5tYYLK4yflyW76YYPPqk3a1U12EL
bnA1Si7hWx659hqAb2LSsCFGUGrTRddFzGkM7melhE+tzMDT8R3J3WLDsixaAYHOoreBCRfBsuAw
rMKqLWo//gcwgfYvRrtu78tGqGTqm4PANuma4DC4NF0qbIvSLVntZ8Bq7xrFfCzHFOxCSHNAc25A
Q0+VV4NJ0KFxLlNw99S1PA/m2NqvcygFlcNKQHxbqw1zvpAgLFuuwaeij2hVAYDq5qfUlc0Mbpjb
hQTBnvMRgt+kRocUisAoPvVg3sMxxJCL/e22LlsmQHV1nQjiuAYe6nKHWldxpjEIa9+afLd7X4Pv
b93dFrFViABz938yRHAHiL3rMTE5MJv2oWuhgFJeMrDYPfujGXzIB5i5P1q67JTe3CQuzpQDQLu6
qjKp5WCnMH6SF7gQCd+BkX9bK8n3xabTuNMJaA3fz9z3JpxJ08/b398IASDb/O/3e0LEiYa40ezQ
rPyoWx+odPeQpk8s1r+Tol9ufxgN5RjGBlLyfQtgO6Sh3T6wJcUS2VoJYSDVlTrrXXQZhu6P2iif
giq5v62ITMT697NDmNfb+r/LVUXHlufhTnKEybZD8PlYsVuzNFiopeXd6KhAKqTsFpk3yrQQ/D4I
gk6tVaQ44V0Om2V1+HertMads1XqSzioi3BNhbh6MmEY9k8TJ9nX21I2o9eZ6QopedNWACbmaJHW
+0F90hmiV09J8jGRtfRom9HrTJIQvUr6SQwjxwk9XofiMLkbF1jlXWDTdCM2j6kbVMcl1e8CNX1w
lR6EwPZbFqv3MCjC+ghP6hA5328rf9tQ6BK9XGJIT8HJKFjiMj9Gxb5rn9LvjD/eFrJVZT2LDppY
pV/qPFazFI8Kek07kPxku6AK+0PaxuMuqrIFQknrc8pmH0FebHZuDE5e70F6GjKLLAnw21bLs6cJ
4hezEYJVaZHt1WPNfS9oTml5UmT91Vv3Z7T9LUAwKA/gwoUcvvITo/nsANkem5AjAItRt9rR1CFp
Mr3TMFmPI1rqkXeihnnX1Oqn26u+vbW/f4ZgbYuaLrwmc46V/ZMzQPNawXzYAc8PhtBtSdse9D9J
Yr98ERmjbTVIghd9id6V6sciui/Dd9IJrW0H+i1IOGU8J2j6fmBlB/0AvgLQgzjFbV22j//fu2cL
Z0wapGMRFNzQ6xIiRu3FLp/r/DlW35sVfGx3Y/hjjubjbaEyvYTjINTdrqLAw+nvPRntc+5yOX/T
0fl76dafcBZLna629WYVocCxpDX9JwuI0LlsT83onG5r8/9x99+yVss8k7WEM60StcUxHT13+t+5
+eI4X1e6crUD7676a9BfvPnPzLoDSkZiihKjtwXnhutlyAYDC2m1u7Y7qd5LAfRhL9Fwc78s+iUB
gKMqJzZpKJlRLUW3sF8OhLifuCHsJUff6pzCLZpX+N8SBD3cwNKTPOSosJoHr783y71VfUmVUx0d
Q+3d3EpeHjdj4pk4IWSBSOzBDTNyBsIaBkPX6wcQ16aC3+oIsQic47CKbRasTu++dbKILlkssR5A
80WqzhqLFWkHilrNxzj8GcQ7p3wK92/p9DhXxRBiUAaFimasqlh6xCxauIskcVtiXIYQgOpMM1sb
UiZfyU59SKv0h2l4uO2hku0WexjSbJgiIPk5GqCg/Dwkk8QLt1UwqSACHWJfzQlXep5MsNRVvtHc
BwPosO5dCPXLW5T4LUQImtZUekbWrTlucz8nH0frLTm69fv7QsQctLzti5Lvz9bJih9gwbn9+zdD
1dn3hSjZMm3IGc0iae2nVHl0ou96eOfki2SZZHshRBLH463ATddlCo8JFD82OZVExOb5bzkEQpqG
6K3VL+M9JHgdECCU7N3pqIz/pMWdlTAP5PwJ755E1Pai/RYl3M0GXmbj0aIAECb3s/mtG/7oGdZv
HckVcHvRfosRbKuAX3YErpdjJPwDCmPFfpemkjNEtmiCeek99LWFTRo6dtAhH2nth6fkMWjdve29
KaL81kawtLkugNz6VTWBHA4u5nwvhXXa3BfbhKJI45+rgZx8rJSJ6w0Bvk4PofHkFu/L+r3dSzBU
tgIXAw8ADtNhoF0N5ExODm9MMhF84Yad7lTZvm9mf+cCBFN2vMXLkoCDsG+e0vxHX95lTg/A9efO
+WS1fzlDdigHiVJba3cuU7Dp2jT0KYYBy7etEyyOQXrSnWPefLsdbrbs7VyKYNK88kSp1qOZrnyr
Z8hs6ek+xXC4ylAiZOoIhp13dtK0Wcut3Qv8vIPjsm5OmRaZu7SYJVntmpeIadK5UoJlO05v5WWH
UnDDRjCop4/LBLf2YVQ/uvrL7QWU6bUu8FlWq00hzRQDemn6YY5pYL5fpvfp9IYi97lGQiZW9Gpr
zBkWzmiWUx2MmSLqGw4ek2EcOnRWHgdxNlCr1clLXU6E3rafrKr6rLnjXUxmCbbUG7rHrDNZYt2x
7INw0tZsqXkI71U6mpOdjFRsOyb8Tx2x9KiAIQNHOCUMN7/TumfXfEMecK6CEBL6MM4WuFRIlgD5
Uev/tBD/3bYsmQZCAFimDrbKCAmObyw77fu/+7rg+D1dUnQ+kE/m5Z3dHou3HMnn6yP4e5+HaWiH
qzmp90r/1U4/NtWPOJJ0Jaxfufb037sseLoV2T3c62rlh+XHPP2qxp+V4fjvFkpw8Hh2HFpWcb1p
PoXGXvYqvln+O18owbUtNUgHL2Cb+zQ91AmM0unXiBbHonqn5B/NKT/RdrxznR/m9Djo7yPvp2Gc
csgI/p2awl2sbIG/cGAr9Hs6KrrwpDb+bQHbgfL/toqmsMtAGVZVb4TrBUbXPk3mfZyfpuiDlny9
LeW209CvfiklID1byhwpBjc9496YJSmg7PuC22t2PGZNxR1JrxmMeMhknZKbBm3QWUwfo+PaYpME
k0o2lOQN17x8oNnV2LlT8yOoZEQQm2qciRHUKGNNn22DU6ttPjbxtwB0/jfsw5kAIXjFs57UIICQ
x8I563Q/7fKPfydAiF+L243dMKFBPh20BVR3SfTdNFegz2AA4elaFZuuBy2hGQrAF/p/9kkD0fOd
phyzUZKDy6Ssfz/LHnSo2OOxXQ9CxhIm7Tha30tS/syRvSTKBAlRzBuKeIgClisMp10bfjGLLwOo
nfP49Q3bQvoAwwhhyRBnbOexS50lIewvCn3EJvZL+9RtEZsu8j8RNEtcrlmZqlkcLMR81aO0s1uC
b42sWL/pHmcihCiSO0MA8iJebv21AMbw87YCsq8Lzhc4ijtNM1f8LvxMq1wqCbSyzwuu1yiNWesF
W6A4d4UBRrpk/TdN6WxxBM8LOkNvYgebLew791R+/2TIXoZkO7z+/cwrwmrIa3t9lray/Zw885pb
yk6j7UUCcdMBmHmlLLsUoc4dLUQWSvAynY77VPpgsKkDDgB7Lm3pxPJLATUJaJ6lNXWiPNlBtbKz
x3ex/TxG2kmLvZ0RDwet/Ox0PxbrMQ2eKub6Eu+J3kfJbsl+h3CuG2NXZ+1Q8TuCj3N3smFgkRnE
1lq6AImuCPi6fjVtUyRBV1jDmNPoo917WXEw25+3PWZLiXMJgseUwZJP0NDn/mL8E5bPZv1gAE7x
ShkuRT1QPXQHZiHwdwS3sbJAH4e5LV/SSonvozK031HtcR6q2fYkZ4u2bv5F2vpLluVRF6N796oV
ckqBOMvKpXzJW32fJAz1THtwSw59ft+3T31m7EoostsZ7ugu/QytRZxV91pcPJlptQscfd/GKd3p
qmQJrooB/CybrIPuImMFmBCWoIEjbFaqoX4JW2dn2N1RSb6UNPZqyc/Oldxor6KIIEuIItnQuLWT
T/WL636LvHSXGeU+SvTdyq7++o0912o1rrNoMqt2Wte87b7YYXCco2SHqR5H6dDQ5uK5TAByH6YD
UZx5IKTnVl/W9Yta/FSnap9rH+Iw3MEJfChKGb/NlcuxeoxjY6Y2/++qGbt2giQGp6h6AZ77q9XF
74Y0khipTITgc0AW26bC489L0JU/UsW974NAUqfZEAHoCxRe/I8Z2V9Xo7OdMeehtpS8qF66VN1X
39yileiwYWQXAta/nwngwUHXlKSsXvQk2KXjI1HjNI3e0ZKdudePm4ClnKsi5Fchjw5M7qRsyPLB
0iKQT7sdeCO7rGkPS/kAjcQp6bqDkUV3vZfs0ua1T3WAmrhw1EBXtyIUihNWtVU6QxmN5YuxFA8R
yvaq5OazYd9rw7sLeCD9o1cMj05eadbcRNXLNAV3Q6JPu2BcdgPMOLu8tYJd2aYSiRvmsQ67ayY1
KTo9RKBvV3HDKAmQWCg6J/SPSZZ9bwmA+MEAtXYdPhbH/JzBsMzEssqXvvtzjurj4MkQqTYM0APy
ClgUl5KaLUbULh26kuHm8sXiuqt+2h20+Ovt6Lae38JRggSPMXPIz67hyjILCP6pVMuXGHY6sx53
dvxXYbXvumzaa5Diau5xktFCbWv1W6YQGtKpMzIGvzgqJ4Y/zc+d+iXWir013d3WbVPOijyBxTmk
Uuvfz9w3H6oeZIUeo6b1aYQt8xgmtMaNlTPsc8AsX39QeEzXrt3KzH0y53IpLmr7LAM5MH1Zxprn
luw40pFUq68GKAQ0jJwTXwWlUOUh9FKM0qeF4gVesnJZzYdSNqS4ZdTnnxc2Rw+jpQekP3mpsqb4
0Fhm9ejY0vLeVUYGXj1N11DLrM38VwhRzZzrCt3+0Us3RiclKo4woBwbTYaKep0oMS5qM4drgvMP
cp2wJY0xlZD/TN0L81+HxLif0z+d6NGy3qneqch+3Da365UjGFg0267QF8BSCDG8tfN+sUMywHkO
9z09169mCHGhigLkn7qISze52Ko+OGXfj4tS0edinqzxa5k9JSZYQ8ufzvja8q4gSnCdaYyrrqmc
6iW3d16+q2XzHBtrpdGXCLUePddAdwmpYmhk4KnRDfuS5MG4cxU727VN8erjG6sBUoXQ7JIgiPBg
mFUyd2rXv8Cdo1Ynu2Gefe/K4O82VGFMYc16mewlqxFuSC2thVo8LtFLEIz6czMV+dFy40pSqb6W
4lBKohmaZAfAALEbzuIStjRBHXwJm846wKnQtObhtfZ7KUIILK4aKaMGWM8XK/qcT357/+8+LwSW
QEnnugPH8Uv1y2qz9NUzTtwfGRfx1hfc9cVYcHazsPJh6mr3SzDUx/k5bM3jqzW4ECA4hW2ATNqE
jftlcTFXFwrB177ZChoIEaSB79LktuF+mcr2QLfO7i8vJ09aXg2jS66nr3cNGGQ0m5H0yyMkTkd1
Lio3fynmd3MRpTtjpt6tv95mL8UIBjVPYzmDd5S/6Hd1NB1MVQYIcu0UdMkxtkOBlQsnlZJLPYxZ
V5dm9NIXhn937v2gjq8+0lcBayUSDyfRE3fcCoLU6JX0xco+MLSVaH/GvX/bqNZPXCZgnBdAaoNc
uQ5piMd50WplnrpDyl50jL/uS3PfRcfKSyXBcGOtLuQI7pdoQTbDRpO+BJa3q/4TJzLEUZkAYTPc
1GmrdkZANXFPnsy9Fksmwq4kACVpUvNYmasM0mFhN9KwNmZtsMcvIIlxVT64iwxL7CotQYKlrrPi
64FxRUOUu145udk4fTH7QxceQuc4NpKkdEuJMxGi73HTSgo7QYTGw9wHTwY+cGVOlxpYgs8lXeCE
7sjnA+2x/ydImASoHstXz1CsUoiwZKJgHF8R62VWmtsQW0xf4kdFhUCW6fpXegUC1msoL5tEqqup
vEld2jY2luHL/GmwH4bgJZi/9TJ6xutxXE4KQhRzpevI59V8VIH4wHZHHQACTozRepcP9R7K2o9L
3x1t8I0VJTiZs/lPyaiWqsgO3Ou321/yLepl4I6suFKX8auolzBx61wHrSPbVZZ2MIz7bJ73POHt
R/Oxit4P81PchTDz3gVgck7xvd197mVx+tpm1mVgta1fzAjixSWrIy6AyaD7ThnuOyCd2yg7OMzb
FdNrc4BVYY0LJ0y9LLfYIlozk6BG9az71jd1uFet11YxhM+vvnd24VtGDR6Mis8b43SkrT7qZEyA
2yaDvYAOpVLuFTGirVppXbe20GDkgjeWu5Ix7iA+mh6zCUdahSv7VIzOrpLOQ1zHJtbuTPJ61zlT
LljG1MgWU/db9bFZ3o/hOzf+dNvrrmMTIrgno56+QvcJ9siwZd2Xka77cbsbnH26HG5/f8PQdBWX
5rQDhJB77KUKgJYEYUXKzqPGsavvs3dtDfOB5KDbWCdwmqltosIKmicoYQaKEcVGYfpKMz7EyvAU
G9P7ul5Ot3W5KpysCPvMWbvcLeBGEtP+tInUTlMbkyax7735YBn/dIzDBN6HVj9lNQ1JqmyQeGN3
6K/SmFPGTZkyEhSru6UovMKw/DKO9o3+aaol9dSN7aGWpRMKuGfygiFY2NI4zVQHke230adxWHbl
nw0tnZX15fbKbehBvF2Rjk1QFDVT0MMyFscpM8XyB++kK3tDooXs84IWqe7VFG35fKt+sqi+pIvk
6WFLABTja78+ONBXlKxN7cWNGgSWbzfl7m8nlfU+bBjwWvFTYUxfH1PEfU69YGiKPrP9dHpp4gC8
Bu3gOa/OpSAO0DBheI+Z6L8i88kX3qnKyfZVOum9cp+Ff796lx2yAwxKhfsYrM5LX5/1ItamsXZ8
Uzv10cGUASJv7AI1EFZf9VZqAPG9pNDV0Ygo5fk5szg8Kx6T42sVAOmbWSGCCELYjUsF7N6rswkE
UN8IDm2xr7NXH1YX379KBAMOqoxygq9q77qfWSmJT9fODGcWzSerH8MnawjrX3hj63S2FvhjHu9q
b3n2pvbZGf50ZMQ21+Z6KWj9+9m5ZDZuNIDOHvhJeCwflekoo6vd0mQFd9cBezWuEVcn3YmGsM5o
OvGKvZZ8t82XcNhprSo5OK4tilIUMrhiAG5xBdnTMTytJWYVflnMfRG8i0z/1QbF93lx02FlAVdS
WKismvS67bvwC4XBdLhPZKBgW7+frIoiDnUQHFswWHdkkUojDr8oY/HZ6qbHFGBJSV4ukSEabQFG
TthCaPdlZp52VE+eI7Pbawl0pnOfdx0LryYtvjQnL088pfA01+8O9F53Mmtdo//FdZsqwfnnV2M7
s1ZDj4uIoojrz+lx1Ke9kat7o3/uDGcfGNo+fP11D3lkI3Cok+9egW92YVzVgx57QC67J7vzTpI4
fu19l98X9LG9JWuLKkCfBbqcQ9C/V19/3l2KEM/rOcsNLUWEbp+UblfpD7f9Yv3vxS1ZYalXIDLD
vjpPg2Vqw8VJFV9fJigHyDvLeze8H4NnLwhfneFSJzqTJVRBpjjNmmlGltt+pirsFbJugQ3zpYNF
5xmfyyPPjsL9O3AGx6sUK/Ddrwnw/Gr0amzElVl6va3RyrkB76mGJnwnThf47WNpesfFGI+3t2PD
Qy4ErBqeeUhDU0XbBG3ga0l6F/bOI5wxVn5o9IOtd/eB4Z5uy9uw4At5gsPbypRldopCmaX+HaX9
fRzl93OW/bwtZmtjTHoOtJWYG/w5wVH6qS6aOEetJPsE+oYtKd1ufh4eEu41WPIVQHSSmzG9AlUA
c8L3guH74tXPfuw7zUUgL0FWSlYlGNYYa21tu0XgNwONUqdaf3VWC6M4RJu8YwC7c1X6is1+7u3W
s3yjOQzaPssOt9d/a5u5Ka0FZ7Dur+qcQ0nfQVjZpp+FxXNqZk+60d+FtffaR//1SnYmRnTwqCnH
nushODsH9S9VNpS4WokQqy4+LxQ5LUDGQTj0TL8AkrGO0/3iJPvQ4qCSAQhurheIAUQrlwdS8bGv
Ay0qKZPEYiZx+aGm3vuWwaAuSe5ub8uW3fLWx6WbmyxdGUJwH6qud8C6tn1t6PZteRoz5y0b71Hh
Wh9m1kaqy3gCbkVcAa+EYS0LpDw1WKLHWRZENtU4EyKoYap5Zo4DQsBj5mnmUx6/9v1ttaszAcKt
skoKNw1DBPRzzjRFsntDonAhQMje1LZkeGNdJpDEDt575/+R9l07bivRsl/UAGOTfCWpNIkeWXvG
9gvhSHYzNXP4+lucfc/ZUosQIR8/GRiAS51XqFXl3B/PzPxj4KWeq9PI2kr3rFKk3IhDS/+sF9Oh
Z2QziZXIe2HLXliQVlozujacBZQ+h+R9rDdVur9/K+Fy1XFLgaZPBYxI2kpFKjSlYfRzFA4HAjGB
YihdrdvefSSgtmCgiQI4RjAMSHtJq9nM6R3SzyJ+MgJozd3/eWRAIekARi5UG6TiW0brcOi0nH7u
+ZsdEP39Lz4PCCHyODN4WH4n4kIt8r7FPkK6WP/Gxh+3P79wAVoqoJ3ODBdyrjCeke5k6SQI+Uy/
UbPz1JR6why9wlkrq183zQIkpql4rmcKfuC3pHkqVCudJrMlnxU2bZR+k+ePSvnChh1TE8/SfQUJ
cbtYeT4WtvAHazqS1A4ERCzJ6KRVCimTyfncR+8lNTeGEPs0ujsQBGAMvtv/GJGe8khXIL02G8nN
oNimd0NjwRWMiQMicuZkv9q/o66QeALb7mcrgRZeWz0nsbKpu+wZhK4rIfN8FKTnENgHQHkAsbHQ
pi0dlaSvkom1ofN5Qr+85fyg9BimB/2Nq2uA+IWFmbczmJVUE9U5uVSiUNZUeFzguHfjrkIcpVZo
Y6u13e3tff2OIPWmQt0ayBQgB+Ws0kBMcyq6rDnl+q9sZ4qf939+1gbF9QsZbbBSX15gLVRrhiG3
65MzfLJjTy3+j9+XLshQTIVe1fh+ZHvWP3dLszoUQi7QP5x/P2Ib6X7vnWmYhtCJ/hmVQ2Vu67uf
WHDiY+oRns9AUXnunSwE4shi1anbWzTbONUaIdL14n64z/CiDRVZT7nUTrQxRDo6K09AwDvxRgnv
zuhdfl/yPRsloqFhpiUodZLnzGV5uWLg+hBg5kF4gHQass+aXD6zEzWa7LwRp8IR35t29JxuxvIb
327v0us7HhfufIGgBosSh4w6jYHyV/IurU91/zUxdG8ERjdEQT8r1wpC1yvycbVTC+xtDhBa89/P
Yk2nquLeFE1zirtd6bjlGmPh2vfnCT37Pqs7wvQG39cjf7Bc9uv2RK19XjoQg2lDTLGvmxNBjdb8
BpUt924DABQaiMZMpNKvtLRoX4sytJXmlIHYuzqoUI6/3wAeVzTefJwIud+1yDuDTWOdnnj2pdnk
d+umwkPAaUOpFD0Gs6zu5fxP1B5pJgQ/tbZfQw1h5bZeOA8Xn5fmn0UE9gt83k/Nb+Uhb7/ePTsX
35eetzSr9ZD0+L4Gopbvwo63t7+/9PtNB44AnUWrkBy+nJ5xVLVpIgk/pfHGGHdquBm0lfzgdTYH
mDIV2MQZ/Yo4T3oRWiezo0nhHJCyk80Kr6lir+HgIbYtgHRyt19rfF04E8B1AgaNWwqKLXLcanRF
Wk12zE9Kr7h5fKi60+1JuzbggAwGlV2EEigeyqjOvg7RPUpMNKAmr6FrNHcHMZefn82fXRkjSzgS
Mfj8xIetOYxuoTaQUqErS782Culk4MTXBQL//FS6BfchDnR7kuadf+mYXY5COhkT+AYRaODzqTG6
pvFGNmP7BVjcu68PZDlRAUcsA28ZtcrLyQI2DxQTLB1OVSFcK2VutfIULUzTXINDiyUydtc4oCKF
CmCrDe2Jekb7mmp3e+KzwgxKlFCehccvx8Q1gRp8lyn9SWVPReZ4cZTfv86zsw9EhTILFsp+K6oN
1TjWznhi7CHaxc7dWbvZ2f/v85JDGfMhiqMOn9foe5ud6Ob2Nrq+oOCHgQADPRQQvYNHfLm+lRhL
YtJCOYFcnjwUipq5SEXZQAk11SoPp7zWKLJCkxgRHzVxGV6p/hgp4qKs1KdTqR4+per+9lDkE/Hx
dbh3EPBGVg3ezeVQqDr2ExfldLKz0Q5ALC+OKknrHS0ViCynSVh6tw1eDwdDscGDMte/AauR5q61
rQl9FKw/xl8KexOVK5Hq9XguPy+9HTGQ7ZxX+Lw+Quqp+aIZaAjexmvFmbVRSNOWKHGlRibMdIYn
bHdyVnbY2vfnv59dtwg4Iqdm+H7uoEw9PtbpSlQhb2F4loDW4uwBJYzuNrkqqoaIfruh745qeVId
31ZwyF/vXulzE3KmItJjklRIPx5Vza1KL17xchamaFZ1QDuMMx9DuVeCO3pbJnrWHVtlZ+dPzlpJ
dOn7wBmgqDAX8oG6vFyCllRq0bC4OyIDCSY37t4/PUBQfPTg6TgNquSCaKA6snWQ+B/npj+GXt3s
5+35n92w88cOS4yyC4J1PPwGAFLSHm1YVzMT8IajKQ4kRJemG9oHvHUJOd02tDBT6PKbeeLgzc56
QpczBeBuihMdNkdG3TDy1RXXY+3z89/PzkJi2VA9E/h8n76T/ptxL2nBxzyd/fz5qJx/f2Rd3vf4
vqJ8VasjP96enYUbCfAD5EyRoZ67iyVvmVCztsckb48gVvlWinpr9cQlrbWFRsCK37FwqC9MSc9e
pmc6kv1Ze2TlVu1+pemmaKMVG2vDkbZtYXYFpQOGo8Z+yH2SbpzSJWzlcMv++cea/Ddp8t0BFQ1W
oZG9PQ5V77KCuGDVcSez9jj7o5aHhq0Na+mwwNGbFwpdB1eddyMVEFOMKn4UkRV+U+0Bgo2xSIxD
nIbj48DL8SFV+3SNHuEK64yBznQWAM39yxAnTScRHPgIYfFjVSVGANVxGuI1yS0QW/TQXbGcP30T
t9swpeWTwNTHbk6asXYHm/ZbUrXQuQv5lENopM62lWlFK+/E9XJjzwKcbM0tiWgpmf9+fjg6nbGm
xLw45b4eNk33TE3uV8Wais71gsMOsrJoKZlvETl8qZrJNpOa8yNtnvgQH3Ii/B7Ulgw8CdkR2NyV
bbxoDw2waBVFXRS9xJfjqjt0cA4648cyi11g2R+s5F0bPhG6CcVB6+MVc9d3GBZZQ/yH+xg5JHl4
fEwyc5hiLDPfhq6yJjF8ffBxu0AMFNkvlH+QGbkcTaQqXTZ0KT9CeMTP7cc6f53WgoKlneDgmVVQ
Dkd0IAc1dS2MKka17CisxhPg5Qu7Ey43L0mIf9eNibADEEb4iCjyAht0hfSkKF85oP3unvvpFa6c
21iPufGukl+3zUhb4MMMBH/0GYiE5KqcWB05Se3BCrGjC6CcIrSMZmP2xRqSn2AKbtzeyd6m1lij
dZGm8cMqyCXQp+OggI33/3Kp4rTXHcK76bmJQ6+Pgsn8FqFyM2VruOgrQx8RA5IB6GRD3CynOJym
cCj4OXgAnnsjB9/ElzzZZtbX25O4ZGWGk6NPHnXsq/KpGo6ZlVCTzX1gQ9JDi0iFmwH5BW2tzXfR
ElDys9gd0uzycvFEGCI2QhZwU39QwfiAnIrbpsVDSu397UFJpxXOmAG8x6zICP4dFCOlNWo7c+pp
SXkwZo/WVkz35as/Po92AhNiamj2vuI0GTWhhRlx4qAi+ba0khPavje0nlau7o/Y7cwB/NfOLM6O
VAHImGQw8+AoojaGigWOnvm62Br5n0j/zJLnEB4C3fHms0AHO8lTcGocC3iht2dRelL/v3mkJ5As
Rzrv4+edPR12UyQZ+oxZUPYWDEMTayDfQLnq81A8TJx/v21OugOvzM2LemZuGrhIY7NmQaKZXpon
nmp+iafdbSNLOwPA6v8dk+QrKsbQZ+bYsSDva9fSH5x65TwtjAK7DvV11Kl13IKSPxDF6A01eoyi
ZIbngAc9M96yO8kM5qmCETzrSB2BqUuG0pPEilud2CxQ068hfVtzahYWHtR+KIegDv6RIrlcCew7
pWyylAdCKa0NAXz5MQc+77sjKPV5CmfHsfs16fjFiQO0EGgddS69SivTzwndXsX1MDqKp9mlNzqH
OE692+u/cAkBzGYg/qboE0AK+XJoFI1OYogmrL8eu63xmg9vvB5dXT3ctnP1NuHxgxVYwrkF0l4a
jZHFWspMKwmaROXb0R6UbSNCx1d64x/EwxBqRSTmGVysKrLNI5AuDdS2cMFqwGHMP+FyhKQsO5p1
PA10kBSrxNgh07Ylhf1t0OpDV4jflWk+J3TyjTJ/0to/t8d9vYqg7wDgB2whgGteQVmUUU/tVmFF
oLzWg5c2bsS3ty1cn+ALCzKUAQ0SmSEoLAjw0hybssy/D4nWrW2UxYGAaNSA8BGWUn6tKh6FeqxG
RTAM2/zX0P6m9n35AxxiMB7MrxNiFhDtyNdr1zppOVW5CAzuIC7qjQpsDr3Y3J4uubPvXzNzEhu8
FHBgZbdPHzSeVGolAiVNX0JF8wct3hTOG2SKc248odnYj1Xqj7nj903m37Z+tViaOid48A9az7i0
pM049tSeSq5OQV13zqHmpN46Oa1XcobznXqx5SUr8684ezlAZRWpmT1NQR7u2Nj7yIj6yIZuyuxQ
pDtjalw8nrcHdnWPwCSaKahDoeCwQCw1RbWZabkSWN0QPuV6PgVQR+e+hrqp7+gVX9ksi/bQXTj7
M7MomjSRjpPXE6/CKRiqjHm9MDdWnj05gv9sszX6gautP4/tzJY0nU6R63roxEpAxBTYer3rquFI
721KR/54NoMnElVU4LrkJDz0SSud4SIKwC6kuVPVeOkAtc2y6r/fvVbgAEMl0kRYMh+Cy+2BJmh1
GsORBLr2NIn3pHrRm+81j1f2ukx2Ng/IRkkBIDugQdEHOK/h2TbUyyYp274hgVJoR0sf3CmZNs70
mINv38gqj3dq7lfVYD7FJKz3HYQTN3ZH1pJIV0/P/DPw8ujwTzGr8hNHhrEw0iwjwdSqrhJtomLT
sdAl4ec86VxRrpyEhd0Cc3AVgCqz4HRLDk9iUoJUNUbN0gduP2ghaMNWHNEVEzIrqVMyYhphS+CP
vJDki0Z3tbHyXi9cVOejuBIqarPWNKqeBGm67ZGNWaOpWBuCdrk3UKLGma0wS11SgNEUCqlN6mpr
NMNLSw+nBnQqgJSpUBO/tGIoRUYyYodBo/+M7dRTnU99c1DJo4M2GjsyV9ZladIA2od6NR58ZBak
MCvnsaZHjhYG/fSVOSqO7hrR1Ud6SrraASf7z8Q84rMzNRKQnWkcJkAjYD/RTH+D4txDz804IKnI
9vU4OG7SFFXlogH3k+ZEiTu043d9MH0ikBYI9WPBaO1OdrvGFrG0pirGDuAbcG/Ie13+tkrnwoig
6xmk02NhPU1DBqzgWuJp4eK3cd/PbwxAzvCsLo0kFSrd9ajYwYhUw+EUPurVCnAXLg2+IU/ymQ1Z
d6KLC2bUSK0G2mCrwZiOiZd3yuiJ3omAOtdSNxvET8EtKDHaev+loGWxqQfdOnSUCh/R1ld1lnVj
PPpVwy301VpVPCUqqGeWDve7zOzQ1VPrD9BpE/tS0dpDlHfE65KuAq2+ZnU7AqQ4MoU44SBzUVrX
VlrqGmkUH0yGd7XUK+aOWVe5CajE9k0qoJlkMJRETPbN6qi6Gdou94HFon5dKiAm13u/bm3iG8xw
tcgrVbcIlWNPqWuPXYGOuCF2xeR4mZJWLwmH5OsYFZbbVDkOaAfKK6iMUjfR1NoVqi7crB2qp56r
2ZPWW/1eGZiy4w4tQGThZF7ROuSZ5OxLmVtgiS3sIftSg7ZJAblFWvhppI6NW48V2ZWTaDadzs1N
k8TiEygwwcePUOE9i2J95wAe548tax76KmQPeUHTZ7UlzQOxoQaiZAylREupgzi2VE/tROSNrcl3
jFhQR0j1h7C3wFKjWfmDMdV8nzhmtWszRWycuKxfYmR3/FpndFtkqEiOzAk9FoJOGl405jOjjZ8T
PMTQXtA3FdXzbW/miFwsMvhQ6Zz8YYj6p6KJjQemU+FFrZrsBw1KrEPSaocppooLYkLnkKUDdF8c
I/ZGMQz+ULWmGw/W+CRGsJLXeCafQhsd5oPR050yKe3JJkS4lFthUFk83PbISwU1YJMuirTMTYUo
XawkJOsUYm8NM3zRwybd1GFSuRV6GDw1VpR/bvsNV2Ew8tjImCPJPNcU4D9cHr0U0qc1sysaDMz0
4hAqzeG4Azz/qQsBWEsTde3lXrhQYBBnHElgPKRyRVRVmwiaow0NOLPdlEwngyjP6NX+c3tci2aQ
vQSuxYBughwRKGLkiEtCGmhGiUqWqn1pNb3ZFZop9rctLV5eM4sVMJcoxcquSGrErGtARROgM8uz
4iTyejXz1Q5Bd6u937a19PbNPXAohSNTdgUPZ7Yp4OlFYeAAieziKn000uSZaODGy+1il4yJr6Z3
4lQ+XD4DqO0Z2YHCqexaipS1SZc2YaB9s4Wbb24PafFePvu65DRUujMVpMDXaQHBaM59s13JZC5s
ccwXgDAzRy5q8dIWR89X6kzmEAZqlj6g4L9DndzPHfNTGMNpJYyubIilESEWnfHWJnwGOYyxrZ5P
Xd5ikabsdwvS0oqzvxiSCdcH9XK8mldttyPSVW2n92GQg2OiMZQnq0hcS/1Vms0mJs7K47lwlmxA
b9BYCJ8LGWHJBRrCPORZoToBII8+mZqXxORbSCCt7IQ1M5IbxHnfpWM3OcFkBUxDvbYHEGCtpLa0
Gc7HIrkaTab3djvCiJoFRX/IhKsPT6L3tfo+8ObHqTkzZEvdKBClm4bOhiG0SvbWa18caRa5Ray7
k/hTmytp9JW5k6+7iTakYvUIa53zj074rqHjY4jH7PZhXTSD3ieAyFEI1eV0Th2l8GPArBGMk1fw
T5nuE7ISpCxdp+DTmvtZgSe7giXGfSsMe9IwkiiE+nroiuLBLrinqcfbY5lXWnYIUaWxwDr50ds4
j/XM6w7NssuFFTkB0Z6a/g+Dn6WzhyrcOAy+oLJJ0AL+f7M4D/3MohaWvA1jWHTqcisK4VnidTC/
teAL74t9rKGYrK7VN5ZejPNRSmeX9vBlqxE2SyPzkhwYwOyNAsfTimxbp6XXozfg9igXFxDJMBDE
zqynVMrijJQbShTHYQAPbFKh/WjGbh9+5eznX9hxUP6ak7Cgc5Kui7FrogQFKifQauoPk+mW4hvw
aNuwWTnJS/f5/HpgN0IHC4DAy2VTSZcQXQE7lKgUV7M3rF2DG17nL2eQIZ4m9OUhAkKG4dIEwKep
XnUDDSpDD/LS2GU2PZU9JO+Feaz5uAH0K3XzOi6hJxLvHK7/uj2ZCwcbBY8ZlUgpupblN54kfWSq
LKOBOlq1m3VR4Y0T7327JNPmtqmFGximAE2defvgcEo7MklqpS2QEwsoeZ+GfQTCtSKhe6b9aLVp
ZS8uDgsXFVruNRA+mdLS9UqZ1MWo0aDmjWuF+tYZrW1f/o1Pq4PVC6VSFaOSr0UAN2pR2DENnLYO
akXrXF2PjG1nxNHu9uSByA1bQbq2ZjyhhbwXsgFXW0V32kRhZm8GlR0WryOxWk8bQtVlUeVV9ovZ
dZ4YIIWXenFZbUrKUNtyitQllfidKV3xzpJk7rxtKnWfO7XulmZWca9SjdcyifpHOJXDlpQF8ynP
ei9KezG58A0bzzQK08ev+j0mav9cqyAziLpi8JMxzg992YoDi1Pq1k5Fd9SInKe4DJEUNLvaA/ty
GLuM5OUL+j70T1oYt14eZaNHmZUgbTeZu1Br4iCE6AnYHJtoo4m4gi9YdJsomzovArbvmFUhPYAL
AoreitH5oogjl5pF7k1GOz1HvP+RZ/gFNrOihx6QSa/Gk3hsNSXc98aQPOhIj3noaZ/cPqqcnSgV
/bnpavuJld0p6pVhNxR40yKT2492XsW7OAqLuXVqeIzSpIHzG/XaO4/2k7HlgBEUavloIjsD/l27
zTdMJx2CU9t6ECiI7YHY6HZcAU+vKiYlGC1jfM1AeXtCxUV7rCNT2RACLRuuJYprDLrykNHB+p2H
GFBS6dNDnEM6NxV1+lD2mCorcZxTUjVI/owAP6d5KLZgoMw9qxPqAf8Di0zSgr5csNZP9SZ3k1qP
XARzkavbdelakU5d3pSj1xmN5qcWwgUrnFoPhwfsTAVvIKdWdn/awSK7PGTUU3RmP2SxMJ8h12E8
lFXav9ABeiOgc7WeyqpKvdDgZJ90vfoGsC5w5Zo+ACna2eo/eVqFK1fxwmuGiiP6rtFHirZVueLY
m7YwspqaQRhPmzz9h7S/u0H4YZK4ov8h6rUisdzIPHtxFwalJ1uPTYMQtFAEXRVU2ddB/5GHLyze
m/or0p1urUxet6YzuHRpnQ9SuiDhtUV2i2bWIJv2UedXpmve2cHyMSyQkUCFCCUD8EVKJhhvwbZi
hhZ8n8bvECCHYuWiWhoEiHTQaQ5JhXm1Ll+0JNL0acB2Djr9lxrqGwtiaiNdo6JXF97mWaQPNT+M
Zib1uzQzaC0eVfQ2B0lukm3YiWKPxocY0NXix9C2xqMT6vo7FCu4By0nzTN7pfLTiufbKYGYLkZQ
v/Ksse93x/Gz0PsH2B7akeWSoNknWjqEmF/Tdgul80rc0mgzvP0WLE0xqD8AcgOvwsxpejl20qaE
R8AIBlH5pwPhceM75e/bJpam99yElGsXIm30wYEJ86kGbzob1vBf8za4es0AUkAsAbLgq46znodt
ymhqonBbfKV9OHlhgb6tkClvZlXDI+dr8klLs2ZCbwiNN+hKusI1icRM8yGZd0xp/QEGLgKZDeUb
PSnWsGDG0m2FtgWgWGba3GuYDHLJSTxNdhDZvPTjfuq3bVe+K22qeQqzftVjAc1tLbM2dtnrnl2C
tKnJeet2TCsAsDWiF9pCnhNVDu5NrGDbSp3IE4OjiJqXNmy6MXG2WZYoB2JDL9QqKyTpOS2QwnRA
x8Uy9VAIg7vIVtLHiNZ057Ah2gx4lN7YFIsNJaTdGtBhzhpzciNkef0WilV7BREX0qLJ8NrwITsg
mTpTwA/GBq+Ksu0UC8iK2CZ4Bjq8xfUAQrlKX7t8V6ZPhlfTQYPudajagdWbPu/D974rfUa1yAVg
aFeNYLDImfiLQ4VuTnWmOQKrkYw6KvSCNn1kwCjom0dRvAFid4q4Y63YWTpZ53ak6MWJlHLIJ9MO
emQFRmj+GtMaqftCIAaKy/+GIqU6NCe1GWiy7aAWbxr4ek3scuNzDHfs9iWxeKL+s6NJ95DVjFFu
VBhKVL61VIV38k/RrbRXfLjQ8kVxNhg5QCkNdUzhe9qBQMulydAcSYmrGfVLW7NfCRhZMFoIapbG
PtHZM+eKaxaNP5pixQNZHizeBRT2QVUlR2qkzkfEm7UddCT1iAD0jdc+uJ83t+d00fEA7heB0tz7
hFTv5eVuDnGepKS3AyUJ/TAvH9LCdDvV2Buj/rUyjV8NH/fF1B+sia1kYJaGCK8A3sEMy7xqO26U
XO9Ems7r6RHFM7A3V1IvyxbmzngQaWgAfl4OTquKKQMNgh3Q/EXpM8zhMa/v6z79cHHge6B5DE7I
TAh0aUMJG6WDc2sFVejG3baJVmZJboq4MiCdYJM4orKbEbnK8oWTr5nduvWwN60nJXmxw02LTF/v
7HtQsbfmcyueh6Rx234lbl/cJ+fDlA55mRHChgnDVLIXZeAuj22PGJuk+E5b28vj3yoU2+I/t3fn
0uV1ZtSQTnwyaABb4RUIrKwI+pS+1ekaO83ywADYhvuGePcKOYaOB6PTYm4FfEiCEt2FtgBgwShE
YFbhF5Ol3xF2f26q8CfX7JVZ/cBzyLfNXDlCk/qcwZdPeWwpYW2qBfzjVi8Vr7FS0BZNYX2wW6Pd
01Iwj9pR/k/KxjCoY8Ss7dRACEtpkKgMo9wlgvysOzC5AI7S+SwK473aadbWnobeT0crg0qI9n0c
K4o6suNsWodyNy4V5a2jJuAsgP1vEyAq3TDXq8ztNYCvb6/hB3/D9RhnoupZl+OqFx9MNsAsxZYV
aAkuyvYPrUn+1PVU21uaULcFzxKvRS+PV0JV3R2byt6KTCsQa48O9jPJXi0kxnZZ3HavfRlSFDAn
i3xVEmZueN2S2hvDzHFRqAj3EdwjXCRUeYCCYLVTkW3wAKwkHvAM5QOCdOPJydCYx9H59CkM22Ij
SKk/lSYKqSkdyzdnrTn948GQhw+eT8ASod2CzJB0cKKmMZM2rZGMzZGPKJ0f1ah+mdBunzWzNm+C
+mT4qthNgNTHq0oqgNL0F0edIldLJ6RB9C8ZlOkanXduaZRPsf0n7iD1S/S1k7B42JBOhR8OP/+q
Q3LgTT1VcEACNhUb3Ww3VN/f3gqL1/GZhfkXnOWlWWPko6kiWlFa5mdJ7ZMsda38vnb3f+9LCAdi
0sEBcQXyMOOYAOutWYEtypOWFQ9gY1wxsXxp/GdDDolEr2qgXzetoGjJQ9pCmSyn029bNOhFS7rA
UPlmGMhD3uWbKWZfb0/jkr9Fz4xLwZLRGCBAxiEPBiNyI/2LRV8LZNbyaAUJumZHSmpOJXB+aopB
lrYH2QKreYGejrbGyrgUmc31c8TuiGGuFBGtOiYpKXM7aN+KCfgX1LZLVzdzf631dHF/nxmah3u2
+4AOp10LZHwA6m597hlcuejWvi85AnFF6441+P6Xdixm/It7e9mXvo9OApB3oxYLFIXkqYX2hO6m
pLDRFxm2buY0Lw1J/sLrRNsScDFAYKEGK20t1RhiPUpwQnMwo2bH6EuTr7hki6OAhCwumLmgLFO/
EBFHMe10C5lyzaWgUXMJqK//ZqpQ31DAbweSGRm6B0hMjcdehZEu3096s3Wo/xeLgS5GNMkCRIyC
9eVm0pKYaRlYLgIRFVu9/h5G9soYls7F7E/OsJk5tJfeDaVUwA1WxE4QKXtH+wE/esOTB6Oa9km0
cp0t3ctnpj5uu7OTEY86SVDlQrU1elat3K1bt9E//8WEzTLMsw7DzDx4OWGloxR2XiROYCnjJ5Rc
IRRvvf6FCQstBihszcw/0po4NR0j1ezsIFaQmKvcabUvenHznlnQLgeR8MlKqwjBkshAqeb+BfoX
lJmozYHXHiBIGZ4IUdU+yULkcZBoGbrfFdtra9pEi7sKRJlo+0Bv0BVGJRRqr9IshIlS4V6SOng3
+lTx1axQvKpqtZ2lJWu0Kov7ywYTKLAqQODIN1dnNlGup4ipk7FzO/Ox6B4HeyVU+EiYnPlZKIih
bIqEPRD9UDa4AmKh/wNNVnGWHMtGlDsLMrvMpY1KH0Te60DxoWrR2EYF3Z2h3Zc2lIxTVY22qhV+
Bfxc+d2lU7Jz4E8/52BTc3nqJBC4ydYyndJcXP1MaQupUFQMS6j5HesxfmmN/DcxNF/rrMNdZ2E2
g8odErboulEB3ZHMcN4MzqiBwEF7tdRNeS+B1/x5eLTYRQjPIL8mHbWJNSYdKq06NlsSnhxxvP/X
g3AaMgwo3aIxZJ7E8wtJU7PSqMvqmHaemfpm793/fZBN43FAcQ7YD+mpzvrOUsouqY8Ge+T7NvuL
yT//vBSxh7w2C73G50fzZGbv5cojLd1C89qisQ91iA9ZcUABL2dnzBhpGCC+x0r3bb6JrBXQ18r3
5aawEvEZi0N8v098dHz3K9f0wgk4//mWtHfyhomi70ZMfl0f0tbcRE4DEIC1EmxI3uvHLM1BJ5Lv
oAul8qPGy2psCsWsjrm5n5iJnpgjMyvP4T9u76UPAj7p4kFNBAAfMO/o1xWoXA9pGalwlPBrkFxv
bB35Ypp4KIZr25gwxxPWJDa4/4zH2Mkrn6ZDh7vJSfkvCIRVn614+KoDovtnGhka1DXen4oyZjsV
cX1QcmvY1hxkH0o0ZJqL6BAv9O0hLKwI8mOzWDiOA/i1pLe5JxmQNHaeHuEfH4x01PZlyia/CvUv
9xuCnCyAXQBK6Fe8FkZWZJbD6vRYi7z7BKky5dFKlPF1QuF6e9vUwvJj1SERAy8W7pPsoOn2kLJM
kPyYDPs2OUTiqWOvo1gJkRaOyozpAsR41pHD2315FEG0KqI+s/KjYE+qvU3W9JCXVub8+9JNUnYE
27vA93n5qjnPJX+xk5XjuDYE6TbRy3aAsC9MKOpuDGjl314HyeHAMUTEguLhTC1igqF0Xqezq9zJ
Wi1uqD4c584B4ytImcH3EcU/pl+37VwPYxb0U9AZCQ6Lmfjx0k4zscwy+dAfC75nm6RauU0WPo/m
L6SqoQsC0g9TWohaK5ldG/V0HNo/8b66VwgNszS7LHhIIS81x/aXv37oTPRpRE53rFNgKN7zuyVn
/jVgIj2NJnS008v+QNfBbTLT/tjXvzTr11qD78L0YI0xNUjkgxBF/nw1TqBMJiN47ACmTHYooKy8
2NcHAXiguXMANChI1X6glc62UW8lEVRzyuFoJqYbVUdb+Twn/e7eQ4BpzvIEUMfCuyqlm1OgQLlV
MjRC21DP9KtmpVRwfSehBqGglwwHAbQdMmB7atMYkoYZPaLKrbzZIt0kTrEx1ffbw5CzU/OZQ60D
HsJMNTF7OJe7aQqNsIlLZh2r+Kj+tLMdMbbVn278lWg/9ujCvm1uYe1hDVTf5hytXjV393kMfskR
1tp4dK1jkf/FsmAwoBQHzgGPrMwNN0WOXShD3hxTlbrPTmndv+z4PjISCsiWZr2Cy+nqTC2u4rhp
jsgoetrGgWbE7RmaL4dLD2HmN8amstExPpcaLg0MhWIBKWY3Rxr3EIQJwAJSF4/2P+RNoKn1tq2F
1biwJd2DeUZipw1hixRuVTKPlGuJiYVdDKQLekMg0wO2LjnMNgZi0LGemqOpoCiq7200wg6W6tZV
u71/LADE6hANQGUTL6w0b1WaIYSpQDr4vaG7yNr9xednSgmoQ8JJkPG2EbjESMSTFuRtbmuBc+Zu
Px0427PvS0tRqDGkKULeHvPpkXAvtVbaJZa2FdxbiBHODB9XYbUQOtFVdP0dufG7GL/W8S9R/UiV
b9nwx1TLlUPyITsgb2KkJcy5zRyAeRkB9f9I+7IeuXGl2V8kQPvyKqmWXtzdUttu2y9Ce5NEUvuu
X3+D/u45rmIJRZQPBjMvjVEWt2QyMzLCGpVpRR13iD00iZbmTiXHLloAK+zVN5sFHrsr2X39vWmC
eglAaEKKVygQ4/0GIdrr6yaimLl/g5v++1OEfVFVnjfoijHEi1P7jfI0Kt+W/BtRnijbl6Vv9fGa
Pev5x+tmN64gHGAksHiZF3ToQgiQGjUqZDSDG/rSfQNRvBRntbWeAAKhJQGbBoG4MKy5Vg3FJNwP
Of2uyY+t196Na4vWzGPh5fvK/foPAwJECcf4jz6xcN2pbpOzTvO6OAEGsFWScK6XT6Mn69be8kh4
XiAbAao37gXPT/E0k7LRazy/0Kit1AdFplnE/39xY6LJD5HZ/3GICQGsuUJ0XUmTNlbbxy6zw2l5
GdDdXD/3TS9xSFtbAM3gHlgqALW6IHEqazTOp7qOh33WGLvVrHQ/W6ZmB4yfJ9nkfLGFUYFnAdll
dF+BC+ACl5FYlZ3P0xBPBqMgK5u7nZa9VclkhHqTVl+ub4WNOQQkGUEoKmMoUooZOhv89U5hg2FS
aaAEk/uoarn6EdjX6fYXE+YO2wGPJTzLL9RNUGhHvX3lXJbpjvV9MLo3NtJz7+D+YQIHDh8vD7EN
rwPtUZEtTh8nVYKLKczQ7Hx9tviOEtcG0iDYB7zP7zLVSBiZK6Wc4j4t9gtDRxyZn9SRHEc0RlGn
+mAbTQPknHr79sNTFhQ6eISgf10VTpKupsuKntYxnhOA8IYvE0Ri00WTjG7jvPI3CFKHwAMhHcAP
wUmo3c59Mho1cnv5Z+37+n596i4/DlJLKPTCjQLbhJGcf5wLuro1aJzjcaQPCIoekMiSXIuXh/Tc
hBBtDVXnJh0cZtyrU7BW7tFVnA/eKutW/QM3O98FsIPXAk4N3psXtbKhmQGRYl0es6Srjos5j/6a
JMAbrMOT41V3pvYlbbqw09Md+p7Txyahy3uak/K7W7f13qP25M+TZh5aNDH4oGQY/aoqTQAj3XTv
od1XsnsurxcDUGwcbiTJQZApXuAp2HTMZU3zOCfFITXbwNUO5brcje58ZyPshYDL9bUWkUs4ibAI
L8nbs3giTthJwKAybwZyIaZM1QJTo36lP/phX3shATvTzmHp5Ovo0wiJa0NEITV+tA26QkqAWXZT
nw8Sn7oROOAHIQTXHGiNAG4rXBUryAw0G2qMMSGfFgZOW3XX0IcquXenD1lv+ExTd3373bNljTuX
/hUixXAWnBcSqRCRyC5b9WkFtyGNLQuMtvX8RkFc62eTCwqG3ohKowslc7+x2kh9IfmFLoaNcE3X
67ogpUZilxr+0j2sNQ0y7zhmVmjObwPa/pUPaTeHhg7KyMIvtS+e1wS2FYLlN19AXyC5YTYOPko/
qDjhfQWRRxEmRwuo2a/JSGOH7rv0mMoeiRun/uz7fD5OvFZTElDd0YGCxCyi6M/ohsanjazLUTYK
YQMB1O3RtJtonAJ8VDfvGjgpri+cZBwi5G0uFju1lo7Gixu01d2MgpxM92NzEC7KQ+AH5GVAwQen
Bl5rRbvQePxJ3L2nSZ49myM4+bzgfzsEmx5bMUd4E44Qj/H8WobmF9mhuGdBNhGIVYQRyDuIxfHJ
sllqKyaN8+V+8mq/t/bF+Ij/OuaxLGhI0aw0ROb6ZU5k4ezGUUa9nwuu8n4WHK/zjVZa+my1wAjG
uvdo0X2+FoGDUEl9huiZxGNvmuJXMH8OIJctmDL1EcUAs8FC1WGahAP1k+RI0ak83lzxAe3QiSEe
jJ4cnkG3mtKsYcjUIrf+0N1d39NbGw6AFU5bh+SaIxaU5qkdG71nf87+QPeTZMNtThPoDxBP4vsX
LUDt1ENW1mpprBgBsw7Kk/EOepfSltweW/sabz8kOdGmdklUa+dmUzMTl8cyh46Hmq0P0evrE7U5
kr8mLmpWlVboYAEicVrusNqVjuavYEx2TBrC8hUVghc0L/x3MH9uypMVJ8mSTJntgXxU83uQLIz7
JdsNgyQU21z4EyuCK2jrrnHL0SVxn/vT5FeywtXmKPBMwoOCY3cdwR1T1Z0U1c5ojH4eAxmo2S+L
O6uKr6/K5sJDrQBpFmB1wUB6fjrQgl6hvmhhVcjs2+lnZ75rp384IkAkoZqOzAo0LMWjrtHBQBNB
Caq7QMv3o0xCZWumTr8vjKFsdctcta6MV++TtfRhjqRdigYo6imSC0zsoOC+GS1WyM4gLwWufHG6
6qJIcsdNq5iwDLTAk/mVZe4nQP8CtYaU1VChYVXxKfhRyrr3+8b0O4PsOudWpUX+O5A2RLSH7CtI
XIUh58ykLjiQylhPdi0Q0eR2fwBWALxikRQCXEdkKER389Cgp7mIdVY/1Unyg3r9XTHnt58hLuyH
NmydV0zFp7ledJDXIR3MZD/eLVn1euOEnn2d//3ED+Rr20Kusy3iTH+hTizThpJ9XtjWxgyoQou0
Weytb97OZp9uPplnegzCr59yZ02XviOxhV628qNifbxVzpRvInTf/FfxQRjACj0/vWu4BXNXmLvp
7dYBoGoGqTjgFJDjAZrmfPpHs/UQUsK16LQ96OWnQQeBbPr7upHLRTg3wm+dkzVe7LYvZ9BlxJAq
CZjx0axkKQM+C+e3ybkFIfhO5kTpzBkW2Dj5y/TseYEN2pHrw5AZEZy93XWlXaa4f432mNV3a/Wg
3khCCNeFcaA8in/R4ntB76st6QqJdSyHo+zXVfMnyEd7+s0voXMjwqU4p16NjB+MTOQtz362yW1o
zv8/CMSoXF8DrOnCPK3EtBp1xjwpOg3aooEANkpB6NK/vhwbj2k+jv/aEdsmETOC8GBFCNF/QSup
ScOyOcz93t1PTtC9odMQDZQSkzwjfbHPTkwKLxdLH9cc4sAkzsvOJ2i/Zs3dWDwqxAtQHaq0PZsq
PKhfr5vlh/CaVWHBjHla+2mGVbSFJkNYL0eH+ebtxS6AJNBiDnishYYYEUqytL2T9pWC6ZxSf06e
tOzH9WFsuYE/bOIWSgyc2ODcDShmWw1ZrjCEyZmvJWAlC//BAHiBDdyJGjAxwuqsyeS5JmmKWKnv
E08J3XI4XLdwGR9D7MLGhaVxSDRaI8+HMDuLvlqZzeKhD5nJApc81j3UE/LAy28fDM9PgomXI6Lg
oM9NFQXkjex6SuNUQzdM9uCstmQwG+txZkEYjJeuC+sVWKieWmNXO/vrc7XxeWTywVOOkjyq52Ia
VyENWepRzdDxeFcFNb05YEVLE7o30bqBFhtgM87npzTXXFMzVsfN9M72Sv/9+q/fcPZnnxcuxqQ3
6qyr8XmaBwmON7Gn0JY1FF8ebEhN4VnqIbAHZlwUI0OSdEzcbqxeVTOsyhq07VlokWOv3xzCndsR
rkcwwtSFMsCO075ONS7In9cn63KpkYxAichDQhq4ErHC5tkFA8yK5q/9D9t+QGX++uc3pgkbFdgL
HAawUov5ooE4kzpCPA/QKverrS578qJk7QFFjq/XDV0uOkeHcwJzeCiU2QQPlTbUXfJiSOJOeSmH
fbruQadx3cTGVKHTCHE7IFDwt+JY9Mrw5hpl/9d03tXfK5ngpuzzwlVhlmZT6R4+rzRv7ve6l0Bt
Lv0fCiQA2QCrCSjaBSV12Xal3uode/XIJ8N4zYovHnu18zC53XlA1AWvGg55w9kwhXFYQDCDDKEv
XtF+CVYYxXec3c0LAbUGBNa4MJCTt4QDPprgehhMt3x9rpiCVn4ZacnGSpx9n0/lSdBbe6MJTuuk
fDXXnTkdy0myFLLvC2caCO8J6Xf8fn0+0nkvaybbOAqoZuPaMaA5DPocIYhrNLRnNEXFXon73qCX
xSIAFOdmePMinFoRE3NdOZdtodXsVfH86of99r99XbjgqNm5VWGX7BXC7uu8u5VmHoGui2ICP84c
lYF+h/MlHpsJ6wsSxdcVrTgkXG4kobz4vrDEhpb0lFkZe3XMXTviQRCgU/n6FG0u88kQhGWeVwVl
Lo+wV93ce1mYuwdNxg6z4b1PZ0nkByUjmysHwMNX6jrjz4WYRmw2yxJYXZ3sEGKtx+tD4rNyHi1j
VcCXCpgjSqMX/fQzdNeVFc0zrxb4uaApGKbzobJ+dRb1S+NLu9b+dXuXBxEFTaTHgYHC1XGBgqJQ
DyMJQoXXVnnPu0ku9i4zwP9+4kmGIWOGXjfYZm1kN3fNtP/fBsD3yMn3LWtOq2XGUU/W41reSWFu
l3vsfIIET1ulpFkHDxOUFmFthKP3xIab/YgHH85jBMtAbK4LJ7FMrMlY0GEQIwkLAFZVSI7JxhJA
tBdZXjxb8EASG+OcLK2KtEjtWG+f6qMtk3/mP+98y+Ln//28GOuvdd2aJVWsuGrrJ9dUfnkOuUeL
bIiUxsEdiWS2Lk8kJzfmHYpcIhD+/XzBGaRKZm1IlpiF2fc6248l5LkkNjZmDN0ovKeDEzii7H9u
o8jR2tdZoxrT+mWed4YMniT7vhCqNW3u6EzB9zMjrvsX3ZCsOJ8DYUnwEEbaFvgBpGP+qCycHgrC
n2TMHuOyigw1be/mvH3qPOsXOsZ+N3N7P5h9du9lr9fP4sXSoDMF4hvAQWGrgVtbWJpMG5VlzfQh
BsGGX5m+BUUF1fmcjj//wQ6wcMjO/J++5/nytMYwK64K3eAcesHdGBZNWJu1H123cnHyMQr0QOs8
2AWTp/hGS+bBaQpSDTEtDyghZk4olW662AcwwWWcQWECMuVLOJeuDZk2N11MFXcNwAe5ZN4i2Qub
NpDKB0EimNsgUns+WWR0IWo5mQBeJoeiP36+PkkbX0eHoYGmEQCSeDr//OtuV9dEWYolhqbxuE+b
3f/0eVFuRxnHsWMrPj+5j9phILeGoWgGPPn1ItSflIlhtyM+3yv7dGeZ+3/59RyybqFPEmt9PjmM
1cCS2/oSj49adRxl3EYbGxS//u/nhQiR6XYyJg4+v9Cd634wyYf85k5VBCGA7SJAwHvykmHHVnI0
1VWNGudd4hf3iydDI2+MAQaAc8JpxkEQgZp9Nev1tGQq+gwTP1UMfy6aYJxkuYqNbarDCmJdnsy5
6J+3PCQQcJ7VuLDDeg4hKnt9pbeGcfp9bv/E4c6j6tUQFVHjTn0u8pey2q+5JDL0+KVz5tSxFqg6
83VAKeuiF6wixEVjqbHGNB3WO0Wt673e6SxMwGCUwdd2Uda5B9MdvuBumX42+koQTEwgV/YptGPi
XMnLwDSpZu6q1MnQ6e1S3+s6ckeylAXALJZPWZflP/Fq9Wafmuqk7PXJW8PBmex7EGiM+zHTywNy
e3NgLBX7hiZm9pyXUz0DyQvFAWf2Ol9TnDSg7mTF1NC7/r6w6tBzmrA3lsYKbHVyi9ApF1CAd+qy
I0uqRHgrG/uBadnBsioW1uqUZb4BKMo+S/P0uz5nU5SAg13pxtm3AHzziToO667uHIBsIamjajM7
rl67Et/QifaIvkLF79u1r4NWMZ23rMrYDhIg2UNLSR+0GeuiulrWn6lpjA9Vhl5dWoBi1821LHCV
Tt23SVsHwEA2r4VL0qBlVee7hTbuSWF2fo/Wih/q5Dj7orLNeDbqdfK11EqCZanAme2t2g/qujMJ
arY0EXy/mgL2YI0WWJQTSGGRmUCuN/3em4krA9hebkZc+ugxQFYOGx6PifPN2K7M7OsxN2PDhMR7
sjfzXWL/uL7hLw/UuQ1xw09D07YAdcRaHnpPmYzLYfPzPMmEJMeGcqhr1EZVzY4R2+AB6oIKOMN/
+P3AQPGmY8jbiNRhilm1ZZ9i6VIEDq4eDzJt0MtYCBN0YoD//cQjjGj0SbXZMuPV+sVcw4eKp99Q
9HvIUkGbhpC7RLsunosXiKrR1LqGJY0ZU/d1mg9G8mlZvrg6udnD4UWKCgvA4XCjF4V0e2T6NOH9
iw61zs/aewLAJ2k/XV+Vi6cEXj/oIcOqg0QLzo7v7JNJa2hGB6gSGvE6G+HqFH41PzXmnTZ8IvTX
dVNbOwwQPoA7gafkArXnprpKnXp1mLTYaD7Oyst4uP55kbgMdww4wPBd5H3hsS8KUkyfc01LRi0e
2Ox7y2/aTAfUkIKM3nvuT727J83jpKaB0jm7un6Y+09oVfAbu92tZayVT1P/VDY/jPXQZJKgZ8s9
/P1ltoiDX7vBhVQeRp6Tl2aFkhmYySWh89bk8oZGNGniur2QHGb2TAoytTq6oo/q8rC+XJ/cP2+8
86sQgQ/QsJDStNEXKIoTqOqg6rjSsOcNNXAq1y91FszNR9C5M9YF+sLCRvnguPtMT8Nx2rPa3Wv5
rwRsAmn1rSqPentUZOHY5aB1jpMBTwvwbZddII69unaHx1ikkjbwqdtKAvnLg37+fW7/5HDU2piT
juD7S/N7Mpydqfe7hd25vUzpUDYQ4RSyJjHMeoIhA1fTqAcUTPzXF3BzKJgnwMEA3wAD5PlQMg4i
SNGkFplm9UKa5bWva2gT9N/aWYZ72DLF283gHR00ToiSOwMeX0kOgkSw0YAUv08PXYsCbudBxUpP
P10f1uXJ0iGJ+9cWj+BOVqit0t5jDLYG5c3AaZ7Sh0ZWTt9aHGRsuXILR9aIr1LqTZOZQCgvapwR
yp29fzOEGiTtUO1GFR0HCJU3IXooM1IwtCpaUWbOvgovXyfTDofn+lRtDoOLToONBUGtCP9SIA27
UhAtRV6bBaoP8QvJFttaC+Sl0Iej4TAi+XW+FpC36RKrXzGMAdp8oxpS0n0clFlyKC9xHHy6TuwI
jzBHHyFBAUcV5W4SFBzOXGg7o3kd0IHIduM4BIsKBYLii+F+vnkKef8qthtyB+g2EhbK00iGrhdb
jRrwGCq+p+2vf39jBs++L/ibLO1nu5nxfWUIDC80aZC/XbewcTbPLPBfcHJenJx6edrDwtTuNfdr
DlDlDyID1G/sNBArIP2hIymF8yks0JjYleoOkxqBQ5Vlzzd3lSFfa6A9HQVXXEmIVs/HoKR2kw3G
qEae0QTNuCOJC37U3fWJuqgKCEaELEsy1UqvJhhDvoK0NvnOlipw7Bet2ZP82DWSZdla+JMhiUen
bZ1RU6sZy5I3z05pv7tTc++2mWRQl2b+EI3x1nFYu7gE0GOTNqDNXgFv3uXTXQqNm0KCzN80gXoK
bhpg01yxtJ9ZZWZqzboC8XTAK3Gkx1ymbXG5h1E5QRMbpAPAmXrRpZWi/742qLUC4mgHWrunypOl
R+UsE56+3MbndvjvODkrkNSpVgqJ8lgDBdLPtZO4y43Pmzgm4IAD3xmgzsIpySti5LnSgoCiCVYW
oqfp+g6WfV+4GpvZ7ZEh6ZyYFjsQaPozkwmaifrMiLh5OIiytYU2NI5APJ+huc/0jNokiWfQ/753
NEmiwnXeGXrd34oxowE1Kh0cGwCLQkFXWfe8k9b3iP6QQBlp1NUAEiu/Wkt51Rf34/Xh84DmPGA9
8xKeML0gkAbYfsEBXscHIznkXazmH3QoNLuVLNW1aQpIODQjA4F1weO46oqWGj1VI5v+Xoq3VS/C
aR4PeRqXNZPkpC43P4ZlAyuJ5gHO/y1sSrTDQbopK9UIfflhqb4nPARHdKW9X5++bTucfRb4NRwz
wck6BZiiVLtXI5YeNCeHqOEuM18N8vO6mUt3wYfz14zgZhdz0Qe979RoSLOgUPLOh1yNP2mpZDhb
djgUz0aAhcfnRXlGN4mdNrkWOe4x1cN69T3JfpNZEM6ChU5aDbk8LeohW+yVxy4B8FIyissjjc6A
k1EIi1+W3loWK2xQ03eWsJARgGyOAYcaBRJkOy9e6OmCjKqWMC1azXeTPSJi90bJ/t0cAogMuc9D
nukPa8eJUy3SqfLGrNSimoFa8+gis3d9R8kMCDtKL1VqFX2nRZP1Nux7mXrCZRc1AgM0vfxnAKKo
h8nsttGHBuvclQ8N6sf9gHvOcKYvTjMebRc9qWt5SOb+rRickChZiNB/p4JUpLbpjproLKKlF2Rk
DjMDKdouDxmtJZDqzUlAOoCTZWCOxfrzMq15a9WeFo3Zzk3DQtYpLfm+GK+kJefahhZ7lGsHkt81
Mo+6+X1gZAy87kEBJta4UJVg6Zjo+P32J7f/+On6FtnybVzPES86HgmJ15a9emxpy1TnAeTdOntQ
wDoMU7abpjG8bmkrikRL8x+2HvRwiykvHbTORtqp8NYLuXO8YqeV1t1iusGkKYO/zGjIdU3JAdgc
3YlN4eKzCrfLFwqbKJD5ine3lpAuhMZd++v62DadxYkdIb4giV0srFnVaCk/gxPBsr6l6T9kLUAO
9Xf+hAfXqHUQ5UtgA9mnD8O0fBg0FMVq1FwSGX76sg2MH+wTW3xPnnomOjjJMi5qpM55WFrPFX10
ml1ue6G71Lu1qv0UZINl+6WaP9cq3gCv1+dza90g4If4AWkYZC+FGxfqMqsBlhbMp4Vg6RlStKrr
j+Rw3crWjrQgL4ps3h/eHsGKWXUWqlIY5ZR9oOS57T8o48cu+wiCkJ3aSZ41lxzHmNNTa4IzJo2R
zPMEa+givLdWb5eDcGQ2mwAxzE5T67vGGo9VXodu2waqu36bZxb2DXS2DC0civVr2rpB3zQS93hJ
OHf+u0QnvtRpnxl8rR1a+Z73y0juqIMs3+Cr7JhRz1chiJDI+n43V/jv3IvdAJmr53nS4GTq5hLW
mfnZnpSwzjuomsi0MWSmhMPZAxBrM4qD0y/7cnqBjnfVHA1Z6+TmZXiyviKJ5VQua2O4eIonCv1A
tHmfQFmiLqpHUP5DUQAdrqmFZOYSWyXb96x86Wb7fmnAqECKPUnbIxTgA5LR0EiZT8jcBk2RHq/v
+K18EWRY8RwFQzOa8EVGzymvvY54fMuz+6o6Oray18y7oX1cWnRdFwnkWBF7lo0/owR63fbWPXZq
mr8cTnyKS4fcxvZXo7bb0Xui7K5/fvMw63gD82cYUDOCq7dRr1XwHIDLYr89BOlFMfg59O7m/psx
v2eZDBuyYQ8YX1xJvKkF2AS+606GQ+nodYpHkBRJIKS0V3/X82Ex9pYGjdj99aFxzyA83/CY4px9
XNkB/FXnpjJGVc/OCsycvfxu3dUn4Dgp3Tx2ExWdWmMRAqq5n5VFYnfjVoNdDA8eAnVcUVACHTRZ
mxSZGo3pwYagWhYYVLJqG5vizIRwNpE4Ha3BxNCUCeKyzRuQdbdvuzMLwrWZq2Pr0ALr5IClBiwj
4OkZ/0cTwm3JSmWa9AUmEvradff5zShZTUfrAIdmoiuQd7Oer7+epikrCMObmujhuO6AiQmv77Ct
lf4jxI4gEPysYj26H61soJ6xRpAV/0YnFgId+KuUIvQ2zWh4rqNKgfqkmDMmbUb6gjprpHj3nn1o
lNxf0fR3fSwb7h6sXn+NCKsB+WgDjwCMxXVqX6l66IT6s/ZIc8nWlQ2G//3EAbByKolHTQzG3GVd
4BXoYZSY2EimcJES1LyBkOZ173MTMwowVW96a5Rqd8t8j5Br/DxZN2cpwV4MuCbqFBywcZGlbHs7
c0Z1jRbt0LaHtjwA2nN9SbbiSdAjg2jbAZQRrKDCXBHV6HAdLUtEdP2YqKmf0+F5AFpnJM5urIA3
1/RD0Q2/e6N7cIgZjG0R9IZsyTa8DX4GcArIS4GNWISmqN6ouGZjLJEdEIi1mWsVXB/oxt47MyDs
vUwzR0COnSUygUFmu9r83jHVL9pbmcuxvYEd5MrMKJFdZH2TLq1HVOLAvQ4OPt+jEm+wFSWArRlv
TtBAgGFV7A5GIbkHyZyyIJQZQX1Kjo1RBJXzQA1lj1ZXf9Ge7IT5rfWiOj9un0H0uAIVAwAG7lVh
yw8JdM4puO6jzt737g+nzpCX3xuSEv7GwULVjAsvc+JxEBGdH6wRyMW1oZoREfZY9G3YLjkISH6X
lRegavoPI+K0WRDPsZHlEeJ+HTy4xjIYZuROz2sCxcVnpgEdRmQQma29B5QncD9AlWzkCVrdzBib
YYd0O9O67yrfGHw0c0j2+NYhOrEjgmK7RWfOiAaqaHKfnLzxh5tJ7bG7Tw0I1x2KTcBHGTCg0nt0
2DIZhP+SgIobAKkdRw2bwBIJq59PUFluKtWMKp2ph84aWr/WhtxHxbt4NFLkiZK1aw6NXb3r3aT5
eEHWQQcsge9lo6yCs3GN4BhDPw0MIciK/NGHPrlGCisxqkyZrKjqHxuIN5SPWi954m2bwJ3Li/Zo
7Ra80tD3KVAHtRXZXf3OzPTR9aCA7lmS22pzYwBL+x8zgpOfaJqtvQozuQm+U3cK53/IZ2Ku/lrg
R+B0rnK3z227siJGPs67WX+9flI3QnpQ7nFuMBS2Lx9HuQa5v7LWzMjuQyt5MHMEKXtCH1w1kMJp
NtfkxJawB5duxlWBSyoqB92H1LdbA+cqSxltrsiJEeHhMAztQro/Rvrgl3o7OhvHyEPfFtjNEJyK
gYNNUNwe8wwOB2ttVMqj7ix311dk06edmBAG4Ey6WipNjpOaVe4Demu7wFZARdyVSu3XZjnvb7fn
IOVvA+KM208Vbh/gtTp7UEvY683Q7QrfMIeAlkPY3Y79x4RpEIjjhXsIFwhOzlnqGdrAtRkpzbEm
x+P1cWwtPK423AR4+4AhWjiK1LBZUWgpXCjzlfdCRh+ytXlPPy+cw7Ia7CXnyzKaO4sGffvomhKY
4MabF8Hi3xEI58NNiwQCXhhBWh6Al69KVAiOpbJDY3blz7bkzSAbkLDPoOtQpHULa0btIgP+NGka
gH2H64vCPyI84wECUw2HlyvRCSMEAqChMvvSIGaU09dRoX6B1uDU+q4bn2v3hcINXDe3dXY49ARd
ZIg8ULc8d5bo9289kHaZQJ7ogOB/tkclzCci187kH7oc119DwuQl4PdmjQ5DC3rx7jsyPw8ZmMlo
xj4XyGaEbmPIYp3N/Q0KADBVavwf4ZxWXjfVdKZmNM8vbrbLB0nMtv19yJqjHovGGRG1U0G82jSs
1Yys7FAz35t219dma7+B+g4eQOd7XDyfKJ43LqtrPTKm/VDuUZKgTPKs21r+UxPCGWXZNDG0AOlR
Bhr/NZz1+ypDX4Rkk21NFBgfNHAauFhnEQ84rCnokXVdj2jftH6uGWvg9Y0MFLi1wzhRG3hjELfh
/Xa+ldW8Noy5y8GoqBm7fLXvPOaFxqLgjZi1e8NpguvLszkqgIfRpgjSjAsWpilJFbvSUBSD0GD2
NsreV5tLY0Ai0kT1HeAg4WTqbeuti0ah7rekyWenmI1dW7VF7luLqQSeNVn/cB3giY/sIeh3oH/A
t+NJ3DStSqWZRqejlv3o1E+W7DhubmcOdgTzOPpiLT6fJ99v0X5U9oWqR0wrwiYDO9Evjch89Oas
wWviEaUCeComQ1oHshHlZGPWastXVzs0EnVv0mejk4TLW4aQ8uTKsMg/Ijw6H0032t7i5lj9YdRY
QC36SZ/0ztc1YOsMqvWSzba1uU/NCYvTW5ZNCigTRIP1FVyLrNgnUMIYPxnel+u7emuVOHszzxnw
MFcIOTQ8AqjhKSgkD1+c6Vuy7lsZ3+H21P01oZ9PXaMDWLWOMOG0d7m3q9c7s7vT8sP1gWzFBqcD
EdyBVnYuKSrMGAD167xPH7Lan5xDnvjG7yQJ/8EYNjX0LFEdR/r1fEh1reg9JHb1qGj65U61mfVK
1M7BA6HQ7qzZQ62kaSYbkugOUcHxC9GC6z9gc05BkoHIAQVREK6c/4DGdWmSuYUeaenwoWnp97lL
UJ9B1s4fE9lm3NwjJ8b4jzk5yWkDaPaiMHi+dtf+LMlRSvvKT48YLfDmaV6kQUXDEoZTWGytPO5b
RyvO8ye7kjwZtkfw9/vCCBiFanyhEj1CWsvv9J9teVz+Ad+EsP2vDWFPFAtZO2+EjS5Z52C21jfs
fN3Pq/Ht+trLBiOEVuOQDkSzcZ4AwjkgTeubyhjmimSHyZZECEybbCZzbcIK/Hvut51zTEr3X5wq
SLnwHMF/LuC2xbgY9Yh+KGysMP2gQK/4wyxjsticrRMbwmw56JlUFAhYAinzLZv3vXYcxt//sCBg
KwEgjP8jlsSYV6ZUqzBVOrsvk6+VmfvqlEiCqs1xnBgRvGjd60zrjQTjsJ7V1vPJvDNzGSP25qKf
GBGcKBmavDAsGNGVF86YcXt2wOAADshV8KQW5H3OPQm6a0coOlpI5FbIFL9PqizouBwAyP1Atggd
EtxlYHg+N7CqOsr6CnK4M/QRbL/sb6Yb48ztgEaB2vUPT55wLBJtmVuFWngEEHXnzpBgWCWP3EvX
jnouugDBrgL+FQgDnw+hmee17WckIo16SR/TSfuEZnhgr1gVexAQv751uVM6d7xIeaI8Dv403hwo
4hPSZKI2HQozavpwpV+hkYh+fTX9BqqU64a2FgYnGTaAnkSyjm/vkzuka0Ejkbe9GSUfgHBISomD
3/48QJlciAgvD2Hjzr3ejRbB20ylD2Ph593rP/x8XnZDggarL3IvtuWYWEqO/rNuCdh46PXo+vcv
TzfmBSU9FFZ4k7TIYpc5bHaJl1lR46AKdcxtYCAlDmRjisB9zKVKkMwEtknYuVYFtHsDnH2kFbP2
sc696ZsyZ6ZkQ/15dgk7CtExeCp5txYCE8GMVwJt2feLFilQleuRRQfV0/s8O4hLPjeW6btzcWjz
+25+XsDytdY/2SA5QFsDBTCS14vQMgbNlPOtBsaXOrVMRY32iakeqlw/XF+rjQPKpYH/832xELZW
azqoOkDGi7bs067bzWXm662yS5KbMw7IXgIxD9wdIODILpyPxKrXVqlK3F1mt+yeoE+0uz6SjZnS
IayF69cAKSAC2fPva2ZJqnyiRqS4X8dokAH2Nj+PQ48tjeL6BUgV3BaFZgK+ErnA9k6fzdsjLpRs
/37/ouiUstKxW9cAVO/3Uj0Coed7s2Sxt8aAC4VLnIHbECRP51PUWlBOt7TJiCjOZP6tM2Uv2MuT
j1Ijys9Ae8Ov4PifG1D72ej7moyRwvYFgCi5n6fhrcsME8jHQ9IAIklgaDw3kWYJG2sTfBWMfEoy
EnS9JAC6PBEwgBkCMxUXhhK9ozNYaMx0lDEyWLXHJRU0Vdgpe+ZKzoPMDv/7ySVSA7eu0Rl2UoTx
rRIaYD9KrGMhbaHcXBQ0QQAUgFzfBbNAr+kFSPb0EU0kZdj26o9xcHzDlhE4y8zwzXcyHh3ZysUi
2hiVvbk3WnrH6uq7a7D36+u/NW3oZkPxHE0LKhIl52a0Em//tR6GiJDIMXKAnQqfWEvYtbfDufEU
RHCEcB7u6qK5Dc2tvd07Rh9Z9qG0XkbvaKe979KPU/q+kC/Xh7U1e0CP4LWIzLlxAXjorJ4iOaj0
UbMeMydi9Gh0kqtk0wTy5TyxgA4uEXiATledDQ0dooyYfq1Cr1jx3Xr3D+Nw0CXmeJytXmR264a8
oiBO6yMklsw5NDXfciUeYGscII42EHrjiXqhrqRmypgpJvYzqz/2KJWV6rMpK15t7TIXUB5OyWFw
HrTzXUbaQWMQd5rgjem9U5tPXmXt6//H2XXtRo8z2ScSQGXqVqHb2e529o3wBVuRFCmJSk+/R7OL
HVuttdb/xWAGMIbVYigWq06d09WhsOn59zN2GrUigpz1Yt05X3CSK80KVyA1Uw4HOinfZed9FoFc
NzT7h7zeSmavTd1nW8snS+21PXCWw8HqIXnyhIZ6X24J0a5P3bzJkPg9pbSq08IYYompS4Y3aMUM
+YWYArqVMN+yMv/9k7ex9QTqcS2sWNqw15Pun/Ya17ghzQaQ5vTOxPJgn4GgDrXgEyqMPlFeWpvN
cEDWHwqK0i/HjVt5dVE+WVgsij0Ir8i9ejjU5p+huohz4OS3cAUrkSzEyREZgZ95PpbOYr543Na0
HDmMDM/p+MSMi6lwIssrAdzOfcVeWvaSVDzQjIvauKqV3PjIFcQVfsCMbMCLHHH7suBEE5rmnWv0
gD2Jl841LyD/d18IeTtRMzInJxileWnPGUYHyPLJqV+/P2b/xw8A1eCsp01PksMCHAZdb2DH0PrI
jQ+968Ka7aR2TtQzzSMlzlr9yjJ/nBWaP/tfq4uolI/t2DAHViGf5EsERjIcs9+JveFE1o7DZzOL
yE7mpbLz0ekPkr44/FVUOwFo0Y95t8G289nK8oofKzslsxUwkPqpyPz07ftFWvOFQEaBBgl1ZCDc
579/OtU1m8AHO/bYJHUuAjI0YTKVe82jUUaSV/CePX9vbz5aX993+CA87uZ75B+q76/2TPipMY0n
kJ+BxM2Q5zqrfDWc670RGugLKauN23HNmaA9DH5x5g1FW/tXex4zc3ADJcNBvOTxo7VFGjbfSief
82n4xS4os9igXYXhiQBDfRq6CVg1DR8lJXC1+czrQqL9uAg7dy/hwTUTMZ2+usw6zZC+TaqDVT16
veFbeZQlZiCyp+9X6nTm5nQIJB2g5wDCWHOx9UAvyBWouPih8h2wsXubjOynWw+DoxaGUi4iixMe
G9Cq8iGfRn5Id54eOR/eiHpYVO6//4xTXz9b+affliDTtYwr0OmYTlkHKwWoW31TQiNmY0FWJuqz
heWDviq60qazBZ3uZh4/O/j+C1bHBx8H0iEoU0LB+usWThuzUQKdyYgijywwk43c0eoy4J61gHlA
b/IydzQxe+pTs8fw7uizTPeL7lXTQt0LK7yRvv+UtcUwKeq5QIcDZrFM4w19CUajtOBozbh38Zrg
EXA435s4dTA2gkc0ogNsh/LasrW17my3SLu+OpCsCHV10UwvNkD7aBWKMr7TSLX73t7a9H2yt8wi
5I4axFA21UEana+X4M23s3uLQUaRCHaWcLYVWKzNIVhfkIybvQDa+79uh9bJPZtbhB9ykj0bQ44w
KQ/G0tv4rrVdN2fAZgQp6EaWig9WzilTmYvjD4KWc1AibKzT6mfgPYEoHJVQkAZ//QytGxllvcYP
1KAAw7jvOge55xD3W806K4EYsomg5dJB34z/WIKWzMGAC0jzCldc6bfiXJPnkLn2iQMabO3Mcc4b
9jApHT+i8o3htuTRz3fIZ/vLaNPKlOIT7DuF+FVb+hWL89YH9GGX1PzO4t4Gkn9tZlFZBtodVXld
X3aRGXmc02ZMQJ5aBtytEWSNZ3KLDHJte3w2Mh+LT3HDpArVZAOMcBJq0o+P38/ZyvDYE5A9Qw4F
Hm/p85rRVChEs/pg+xkqVVt+aHV4DG7MSS1I2MxT+OnXp15ZTzEfBbCMid90z9VG6Ls6/tz2hFIC
IEb/EN9+Gr/WYrCh1hg/Fk9sT/LH72dnZYWRFsX1b6LfyUIjz9efH8e6myiWi4On0p1D6qhwbrst
x7b2DbgQgGdH7gKx08LPlL1oJJJl4pAnv9ou89vh5/fmfOP8r4H5B3yaJNI1dofoSRwM51laH55+
//0snUboc1Xq3/EXs5Q3XQrJml4cRhb7nb0f4tCzoRH48r2ZlQsAcEGglNDnhvzrEkNU9ayrwMpW
HRiBKu9QW9I3eHpAefE57uiLlmzJL62uPgU2EgqRcGnLGw79IFXZUr062F2F9sMBpR6ZuJeaV2/J
aq9tAVRckbgCpzeamxaea6yEzPlgyMPM4/7A+40rYG14UH0ArTiTQKPc83UDeHFRMurglCRCFxfD
yIYjFOl+3g6KQugnK/M2+bTNeDpC1CvDNquIdlH01rVQW/iQlQ8Brh6lEESxwHkv+UctJ9bTLjHa
A3kbmouB/zghMgvc/Tv8YhkmCQeTZhheOWF6N5H99xt49dejEgK+ihkHuSx6Q4IYaR2J4ZM3S72a
2laT9sp+xR2OUAx9ekDaLZ1hLqgm07FUBwJwMkHNvqxCdwu/tfYRM5f4DESbO5oXZW83I1one6YO
4OYOiijOtihTVrwJ6rfI5SOzMOemF4tQVRlLlR23h9G5HMRFNlyOQKlvCTCtzRVwN8jm6jrc+1Jv
wmsbmeQa5moEkVfC3xvj3QCs++cL/skIXXj2DoCWyukwV439IgPFNy6/lW9A/8FMUEfBgO8tuaAG
9B7ViujNQYv3uRHU08aDZWv8+e+fDrQuCGWVjfEh9ah5D70ZTGIj/Fjx6XjUQ0IKCDnwaS+XwUgR
vw+0aA8NVrjWx9AyXqCVPfBjop5/vBgetCwo0Kdolj3JdpKm1tXARX140b1DOW7M1emxANjAwbPO
g3wbCjiL2o1qPLs1MmIdAGluzuJ2I9RcGR7hGa4gNAiaM95ksRSTYYuUDyY8eOLXoHv4sV70nM+e
adigiYVX1rKCoojmDqg1AWCSvF906d+fzv1/N+UAwoIqM4rMX39+2clW1/POPozXZXMTi40AZGV2
ZpwS+k7x1MUbarFRLbN0ewmI8cErjZ3JpydQGG1UmE69EiQL8dqFXMlMl75M3+XcbjKL60AN1n5q
B7UXxvWZrTYitdMTN3ftovILfCJgJsvmxjFLW8JUrx9om0SlE+Uu2XHn55wqsIILdGaNgnta4v6l
JQcaa9IAiKX3K/dcGyMxHoi1kfFcmzKwHsCJQ90Fke3C+1WJ447QWjUOlc7PiI2X4JSUN8ixoqma
/rw7HJlVaNQACg+HDjjG1x1GaZKWWtxoB9fn9XMaP32/gVcWBg0fHlQB59o5Pubr8Og6pVKXgh6y
rn1URQwjJmhztcfvzaxs5C9mjIWZ0rZG5kp6YEbl65PfDRtrsmLAQZUEOUCUKk6bI5TTQrZPx0G0
6j/Gg1Fs/P55lr9maWdRBABh5iwa3jLzNH66MWIzNxxeGfaBlX+SdideSHU1GDsy7bLh48dThfWe
qSgIqscnVWV0EzZZIcE1LSOSXOT92c+HB3MDfC5aJOfOr69fMtlmOnVEcw7c8HPUT7aypWsL8Xn8
xYaiGclHomfuQb+v48KnyVZr8srpQ1iD5BUwZEDFmIulAMGNx90q0Q8czFA9mDSKNPelYIG2xeS5
8ikAbyGmBUE98uRLDqq80FgzCkkOECbo7uJxo8y0NfxipjpD5plWgFmz8N0YuhHBjxf6y69fHDlh
ZjVhA4bP7DBPg+znVJToFUIsi0a9GXyz5KuXubKnPMmnA1NH5dxZxduQ/9w54eqeO+lw6OBvF0s9
agLss1UNyHFO/QYNVe54YQ0byzAPsjjaiDIRf+ACBwxqGamlFikmp8xBFwl1+WI4DI3pu93D94ux
agQcI7j/ABZBUeTrqRMmVVpex+Qg2C3ET2II9NlbsMN1G1CexrKYM2Tvqw2VN0gR2oAFOsZFUrS+
Pd32xhbl8srpm/MUCKlQCsHBWHwIlKjiPC7AKkT4R2Vcxel5rAFx9fj9dK0cjS9W5l/xyd2S0YUs
iEzBSme/V+SuiHffj7/iziHXooMXGdJRc5L/6/hpmQMcXoKj186PVv6kNeceOzfHyW9t6fOt/qO1
rwEdMBIgM8jxpIzeJ4XnFgpMSXFnR27vPY9qaxOvVMrRTjv3AoHFaKZtXQSicYfyrmQ1ORhk/F33
RqSYnQL7IM5KFLFTW57RwYqcyokMdKfVuM02noQruw9NDMD3ATaOeHKJFZDQwSHazApUa4/2eG2m
52V3/v2qrc0jqglI96NRbF67r6vWZrHQQAo6gXHKvTK79ib2uo231Nr2Bgh6zichkjyBWeux7iR1
OZuQvw0GnQeP+z3oHv8DsJKDD0ExEckRRN5Lr9NiFWwhezh/Uk2+4K7lk3EInczMAiGGp+9nbm1x
UJqfdSiRFwAzyNeZoxnHK0M6uMmqLLA7JFCy+zhLw++tnL55Zyqlf60sbhxaZZpdQ3fiwDT7mlXK
b7mCtV9a1u4dsuEiTj/pn9AbqE9IVSFNO2+WTy6ireukzoZ0OuRKoFKuB7rFIkN7+f6TVq0YAJTO
wT508pbHKnVQxCpBnaTHWgKilelu6jlIW6tk4xZaIbzE9/xr6aQGTLJRoFsPlnTDZ+w+dp899mFn
Dw0IH4hCP1/6/0hTnO53tHmYAEHDpc/cSvP3f5pFVWjEKkETB+ZFUOZEoNcEq+m0VX9em8W5d2F2
tXhjLB/5seEM6H0bcKqyGlisEQ/9Oy//8/1SnXoHfMonIwvvYCvZiJqNYD5T5GKq+yvbbDY2+Op3
zJcrEjqzbsZiN4CnQE1OY48H19uz6VYbb9WWRtbKV6AWQNB9MxOYnAgaTgW6rJq8qY63tLZ8PEQ2
3PTa+HhYICsFvDcc6WKWwA4JvLGXVkc75j7VC//n/UkoKkOvDIlO5B+hqft1Rxm1nTO8gjk0vsKR
79LHH6/y5+GXWdoilvCmLoZPjcdk2jnpw38wPpqbgfiZb4ElVDkb6kzPqc6OU9v7Bmq61QaEfG0B
AFD+p38L6TR3OT8JK+sxYexY+E38UlU/fgcD4AHePA+5RyTslkXxiXDh0oHII6gvAvSHQxE4/H6G
TmMnWID+KUXKCG/t5S3MrUFv9UqXR1sFKfEr7zLXfcKueA4Y7EZy6nSyYAu4v7m0o7sn95bZZb2o
SFsD93wlxks51T8+DugaAMM4amEQvcK/F7s1BdQvnWx5TMciZFD4SLcQ3KeX4mwBeCvwdoAQdbmh
VKvxibBJHsPGu/G8UKnA8fXhP/kOnOhZYg2pgyVCgRE3a5LeE0ewlobx5AW4NL5f9rWlQJr2fy3M
2+LTTTHQElWeARZKxYM+I2G/BTc9vYswU2hwmWniEEMa8y/4ZMFjrl1UIIc5yuKCVYCknTXqot0i
OVn5DpQVkCJEvhkpNTL/ik9WkhFY1gnH/Ni0AgJLULPYelysWUBXEHwsoClY+IWLddM8HbyEyqOZ
PfLqrjn/8UKApBROGtIuSJwvPbgWV5NeZhk7jvEdtFT5zx0UqFNQgwTjFHolYeTrBAl0A7leGZfH
NpVhbJt+q519/wUrCw1BGuRV0A0yr8Ti0Ok2yFLG1imPytoJ7dqpL0AWWW7RpaxYmbErNs7djBPz
Ft8RO3pZ0r7jR5D+1O/vhfdny3msWgC9DNIToAyAN/w6U44SUIEWA1bCvBD0V5o9oMcfLYcb07Xi
cOf8x4wQ/Id8cnEuCmShB7vFlafZxVXe26HWW6Fsvd1A0ITty+bl++VZ2b9f7C0mrkxl3IH1mx+7
dIwcq43IViPAPMLXlAsQfDjoyKwhC4mu068T15F8GorB5cdY7mic+hb1pbX/+VfMjbiuDjDf7Hy/
2kgqPeU81qujGt8M4x0iyN+Pv/YNQOZ4cFcg9kXO5ev4eum6qqQGP7r3Zut79WVWHv4DC3CFyHQi
pAHT0FcLZd5PQ2NJhDro/aFZFnh25U/5Vi13bRfPHvd/zJiLiZIFuqlqG2YqFln8Tsvv0QCkB99/
y9qeQu0e1XXU8ZF4XhgBjbigrC34UXrv7F5tdWKtDo/yGN5oOPO4pb5OVV12LjAOBBvKQ0TSl1GZ
lxvrvfJAAwKBog3BnDHACOG+2iCG1GiT6/xIiebr6symcZiI9zzPI6aNforqTy+ILzbVOtd22twj
Cx+wxpNEy5TXzWSzo5jeTe9Rl0/G+PH98qwEKfD3COYAGwDKcdm9DhFwlbAeUa/DvECvzDc3KfaT
zf9Safhe8nM+l5nzE0RGZFa/QaD9dSqtFg+cponZsUM3qwnqPE1CH9Lb2HNr8za3g/0jpwgV6EXS
o8rTDjrjsCK7K+ruuyE0tvqj184OOPDR6A2UHvbFwsSQlFruStwxil0C2RFlkvlNf9P0W+CUlQVC
nghvdEhj4dK3FjPWGxYH2nFMjy0bXjquhwjUfAKFS6ftoqF3n3+8H5BGBPATIQZe7UtVHE+25tgU
vDx67ECw3/JHYZj+iH9I/PC9qZWjCwwypOngG8Aov8RpFgNDgNzZCAbcZ8fvjJ9fZmgVAQcYeogQ
BSw3QTxOcd1iWY7lQ6YClWx5hXmFF1cZ6ucoRWH0uYl94RWSasLK1AiLc+d34gZsyPe0ZUHR7Vqy
T7xd3ORRxW9iYyviX9l6XwzPf/8Ux9aO20yuGYvjoPXXrdOH7mBeVSw+B0XLxkFaoSZGOhRZCTzA
ZnEJdxGwkSotQcGEyNwEz1iS31Dj2uquc/HKlBc59JfjPZiQiImdNlBbR2wl+kEqlmBvwK8TeKev
34mOzkSvHSqOwvrb1peeeYU2jMgd97E8S/pp61NXtiPiBaR+gSpHoWaZl62lN4hk6PHMme5QhAgE
heDvKIKkYEFpvzvJmSWjBn0OBui9hLzzzKjyXr8/Ev9gLhabCnlUOPw5mW6e5pmEdAvL6OtjN2m3
eoxdiwpVGKfZzkjMB5MZO9WYLyiNof+U+cwkUac1uwQPAja2DGlXHuoZmPtqs/r1/U878UN4Is8d
z/NqoCt5qWeSMNqlU0zkfT/cAhnjj/quriMr3ZPkx5kqGMCd5M00PTOKal6pTxvcHEQP3Xsl7k3G
gr1IthjD1z4Fb5y5jIW87glngDNqo5HSFuPrPjQww4HXYfOnkb/S6vf3k3ayp+apInivQcIbQFJ3
4bzLIm/NgVv1vRNMQ8TS3ffDn5wQPNegtItlgcOea39fJ8rmxqhPtdPd2+ZHwe+zYU/qfa8dYxv8
Q9bGzbDyLSCItNGOCboIPKHnWf20KobS+tp0qvqeQy2eXOh333/L2vB4OFugUHUB41hWkRpWxJ1V
pvV9bX4kkck/fj48SkfAVKFO5SGP+/XXz7l7WjhGfY9m7T/tVsCx9uM/j76YG6GYo9zMrO8l+xU4
5kZm7yScQT7h8+iLGNfK26SzKH77Wz4etbdePf18bpDdgcOxwPhyUtnVmr7sUKiS9yV/bXkTKN36
8Uad25jxCkBiFUnipW+tQCej6RkWN/WuhwFhs3PVW39N93KczrTmx+8aREm4lIEHwysTaZLFsdAs
XIy0yuv7PkXCjbUQkNrZ7mO81U15uuqwA+gcgBBQJTqRjwHWxau6RNX3ehZVWbQlSbY1/Pz3Twdu
IKRseInhVXOVicfyxwRc8zQ56JUHbQbkNZbpXGF5eZrEGJ+0NByq5FZKFug6CwjlUAfeEv093cUA
7SCCQHoaRpE1+fo5pde0bjIN/T1wjb7evycuNNZufrqTZ4Y3gMURMOCZsYQ09lNSIKzMh/ve7UO7
qkPjx04QBhCMY8ow/kn/RBI3ZepkqsdG9pv0OtV+Pj7KwiCjBPJlpntdOBJMnRwpBEfu213jCeDl
foyhMtDyA0QNTjtElk86TiZWlKPhpva9V7zZ+X0GLROy2+ppWFlqnD0cdLzJ0SG1jNwAdR8R32TW
fXMEUTJ0VFmU/pgvEB/y2cYir9C1bovdBhtZZoBH/AmSMBsR/untCgsAFKIqN+d0l088q1IKLa2w
INKQmTe4WHYlfyfjOQSWCrIFcViZM7y20NCEzrKZp27++6fTTlRXAZZiGvd0ImcFCcFQprXJ/vvz
gWBtxavM4LC5nQKEdSeMkbJWU9zHjnnfDK11zxOIKg6ZlSdAohlHNBdWt3EO7TMjds19bYzgQ+3R
yOV7ExtY4A1kNILcc+R+sFl5Jdv2d0Pd36QAjk3YpddGOkvcX5OeZo+TU6Fpw01R9gosM47Prd78
41hocQGWyDyXBZ/VmL0hD/NaE1GvuLb3amc4poMajtroOb8sPB6h6FK62q7VhY4OkORDyHSn3Bxk
VRngDFJqEE4y9TroEhdJMm/Qz7M4/51rRboTrVP7nlWUO1NP5Xsx6OpqAB3gJactEo+1kb2lHA0H
fjqOBvZoC19YJtZuqtHYHMjUfqtZa6M05GYvtWydwkfv/D2kRJ7KvqnCyZ2KZ+a5Vagyvdvh882d
YHwIOj2ezjLI5PlU6UUkYg3XXFs8gjgkuWpGjUSm0n5PEJut/a6djNR3E8o+tHFIfQUNi8gqhHMj
Rv0x7knxWIP090wXNVQ5bOWWQVJOjh6maOgxI+Xns0xd0XovPapYTUShLbfXhfpVyO5Z9/jg69Vo
XFIPk+5zjyRB3YrhNReVi8Wp7AkNmIw9jqLCe8fQvPh8NM0mYEZu3blZb1U+rTkrQ85NerCU0aMq
kLIglgzIhEKvkzvXrMY/GeneoVjQ7KRo3viEXJifmlqi+xZJUUkoO/rUi/JpaOizMU1j6qNli0CP
uxA+EHigtdbGJCQTp8JnXQL+PscbqjpQmsb/OhQ4nDKJk6BrYn7MkJc5s7z6AdjyN1sfIMmQp0bY
N0OUNeS91fvajytnuPWaqW/Dhiq7um60Su37mn+UveXGO4D30dLfdPaDk3VSBbFA53eotybIU5OO
NjSgw5jdAx/xwp2W4y7RnAFpkP5Y1NmbLt3DmLei8bWcv/S6+DOkUvNlkVpB7A3o5OOqD2Irc/1M
pHTXCKc+9zTlgC0+EzwqRZ6ykKC37LKFxov0hSnBL5GYwidZ3EWOk2f7Kp8Sv7NbEepo/v2AvoA4
Lwr2WI5D4pOqsCJeJc+q0cwnhxvV+Tg2f6XTNp3viIRfiHLUAtXabyoxJzfUXLOhZyyb9L+dDWZq
oE+HAP6tjQzw+NYH0hbgTpMgaGK96kGOWFSIaTIIYCd4gKJm8wT9jsk4A/9pkqKlu1DWbUyAIpia
evKl3VbhEJtFMHSeE7pl9uHkkoduk6s2qqhd+narqnJHh27CVrIN3+jJVT6ahPvWaEl53owMwunK
1gMn72XAEwmWsLICQbwOei2CJpEAaaQ2JGNxMFIQgLTW8BuUsXIPbZEk6GPLDjxDmsauT1HbCpqR
/jUnrWFXfVFfF+Czv54V8gxsjfrRYOxqzLVD6VZC20+d4AyCSgSq53H2EA/lq05zOJ4+s60ptLP+
RYCJqb+oaZZf2V0Nt6Z40em+JsynZjAwdcjHWLfCJOgoKryif+QEcurnra0lZ70tkvsRDAka2oGU
QKhlc7/QEnNPpzg5ly3jWZRrror32Km3RU32bZxlvjKKF5egpx3XYB06+AFB44oqSAtNKT9JjOza
oEN6Vw9xEfZd18lotPvLnkgcPp4JIkI+DPSPgYtyN6Qx+RPXO1XuOqCzIxL32P/owr4dcsuIgctx
EnDWEnpTZwbLwqKy62dam+MDioG/wfpMLlnb3fESi6HpFnkBMIn2vp41aeAVrkwgf4Ne3zRtuD/1
5RCUwP5cJTYtd6VNhl+qreO92VH2SLThceL5K5pnxDk1pH1llI55RSW2B06zFnR2F/tAZLV+rpEs
RHY0RiM3H3cTQFJXWhFr/NJ0um7wSzb9BlNQru1NJLGNv7JxKYjzWssIi37oQwVn75ep5YQoFFqh
cqQEBKm1JxKUTuX5fW95vknLP500+6DUOvhWjg6P80GkOrsuZk6NK8UAxxlRo27CuoQSGCjI7dSL
KgZag9aA4GlmOD3u6gFkcJDajOPmzFTjazWWNHQYmp+FMbHLZKqvmj5t/bYrAcLTy98eTeEjRXrb
upMRNl1tRrYNwn3Sw7HafWf5jSW0V9wbH6OVZSRoq0qF1IA8uj91CPJ8rogQ+PQYSu8urr8inCC4
VuzHkTNs0zSpfGtqzTRoVVb6KffQf2hXj2SUQvguRTLNbOMhBGbkLHe1YCrR46pzDhZI/ERiMuyq
sjf3lWYaUZYaNMgUza/NoWB+qcq9sGM/1rEubYcfhpta3QOITO6MOuEBmnNxRq1Ogj8jBy+zL8uW
P4FQtNyJkRiRnRUxNm3c3DvDAKLDWMhDj9L3mQn27ytgJJN9OUypT9v+Y8RUBrhwRUBRBLtz0OC/
nzOHIfPMPkq6PMZ51NpXKcoCqxH3r7IElxl0ou+AVokjruXtK/xh/1oW4xjCVVcXFU2bI4UcMpyE
C9Hr2O2Lm9aI9Qg0bqoJQIjI2+osS8vKvNaU3r+Bqtjwp7o2A2AqcQpbPX6ta/ZHbxx758BT+KTI
jKAbjDgQmirOnQaT5Lnqr2W2R9LrT4awJLAgGr2nIjd3VKVOHWQD6t8mihXI2DjxmW7WTRiLtApA
NJkFFtRsrsbUySFwzptz+Gbu85xWUZHV7gMuOHnTm4W6sAswbRQGzowyKjcPGN5h+76w1B4Chv2l
58WJT9OBGohc2wlivVxeo/PYejW7/Lk1aPrUt3nl2wOVlyU8i2/kOfq0GkRTwpU4TwNCvDs6SU9E
WjeYfpKb/G/TEhdi2RVu+aYpmT/G5G9SotgXdoI8WO3QDGea0xXtbWfp6Z/GQHzTmfVF7RmH1mLZ
lZzGkp1bKi8KX4dSQx1MVX1FMvdYOH2BDa6XvmPXrwlt70QuqzPNY1lgFOkeQRy1BxBkDrs8jfd1
o7rzwtGsUNcG5xzcaW0AVLL0a9IZ3S6rQFtW69MMVMI9bo6sCQyOxnFls5tkMpMottI6GjS9w//R
hF7yq25cFiip1RH2C/hfHDPMhIBckUenPe7gD3PUf/ei34FPgQNEjgpA4e2tnIYytv8mJif+VMTA
4qOTz3frDK0eOUOiLkt9L+/xEY5oA2TZMMugLg0svYAL7dN3dEKWu0EU0CI1mmezkFlQGs7rNNrZ
RdHat71pgCqKig9WcXqTJ0T9RasKucporB4mGsd7veTo79f6/JEnbRWxmIxniXB6LxqtkuTX4PCX
vsa85JJIbwJVKrqSqdtXXmjUym59SKchKivQCRB5/QgIKsVNZ3NVvaHKmdm+bTH2IkZcgz6RZnpv
gUh2DLRMmr9U79avRtG8gZH1V584ccCmtEFEl0NKpH+Ix2o4yrpFQJjC9VyRpu1EWBZOSYI87yEx
TnFZ/R3oRPcgpe5+IZqoQ2RzbJ9ZGQopeVvLKE00GdlxOUZeYeSX6G+vbw3Wk7umdbKddISNpXCK
IsiThnm+yMb4sWgFEH2x0ZTuVavcyvATq5umMHE1Y6cZ5CNO2+62NPhj7TgsgkvGW4Jk8kznUBYF
1AZ4oU5jya+s4S2C19qpMTuNl+4ruKqgByjgzdLq6hLvCXB4TVo69FfcYtJ4KIXD+RnYPDOxcxD0
gsQ7zndFKYuwyNIHFNz+VgXCv8rOA9NWI3yhwkPDmz48r2vh3m14HBe/vsDyR6ygxTMAWfRqEkYe
DTlw0CPO9H3rTAjtK9m+ZYbdPmiWdivrDignz4UoazKqgNgKRyGP8fQRPNUfsJq03etjnuUxBM26
RLs0RsZT0ON3ELVD1IpqQqukRCw58V3SE7THKM157bBAr3Hp2cm13SLV7AKAdkayobLORaffoJLZ
gZewM6uAWYqclbltqiilNfI+yYgCCgDc1o10MorupPKPkduIc0G9d6N7WQ+Gyz696BIAbHwdCaon
TVXJeWbGSR8KA5wVGnfAk4RmgOrCkwxOB04/fR6chPqaW2IeAMwBlZao0IWgm1WE9p9fjj0VBHh0
xMbWQO9E2wi/qVMJmOSUBUWSPxB9hNh9ze8ZaR8rZPUvLE8g9EumFnc/ZP7ilLHbijAeDKgrPnOH
300iRZBGlBtAow+nOq3Sc90A4WSmC7oHpYOBw2zSEOBkfgE6Q1If0dti+NSKJb9O+lSyG3BWHFuH
vEE/qFFXcdJa9BATArKhiajSj2X5h9nqgZjloyFrG/vV6p5TYotHWjY69KSNcXoWlhpuOgnVO5Y4
IS7RArveo29dNj1b9DdPOaTnhUbOEsfW3nKeEx+8M4B7Z6400l3m9uwYgxXm2Unw662qcn93k8I1
aJkHkDbb0TiKpypXWcBznAtGm/emowlOWfVs9QOE0ic8E9NBVr4rNRtCpSUPGhMtL2rwyANi4seU
WtkzmMvdX+DwSi8mW5e4Rhu39Mshrm7iyhhUUJV43JZoxIhK1O+vFLiXyE6fkvhYUe7xEOIEXJxN
ljo23Cn6q6yYWSlLB++91EMLl+rjd70b34tWXXYSouSNw36N7nRfOQb4rTtbdOxapfSPGXPLZxJw
ykimCpdST3QFqjoKiA11OXjeKJifUL5tKyw4WNeNc6+tXDTPWPLcrshvMti/Le+/SDuv3cbRbVs/
EQHmcEsqOcqyXK5q3xAVmXPm0++Ptc5ex6YIEe6NRveN0Zz68wxjjNmETpZyQWqJ+EOu4CTKXEX2
GDAZVJ8S6sC9z5wVbv06AlFxBlNyOUFx+6dQR8GONcNzhtIYY1IRvndfp21zmytCo9hRl9+7oyfA
3dNAmYRyq0mbyNO/9jkweikYnvpYNzZE/USBXRBysVgvpeh+FfJAsA0tVvdjEOfOMCrxYexMf5eF
bsNPC4qT3qUt4X0+kQ3csHyDhF5vghHvO41yLmx/yB57U2EMHdy7aIzbF6Eb4+8RTbW+wf1L2wNp
ovIYgja2ZZ6e1ukM9TyiHPWlQKngYHRlEDqyL0b3SItpX/LICzjhelmDWKNhkY0vqfyTQ+q9GeW+
azZuJhjFLs0Sfd82xU7LU/ErsXK3ScBAPbaoZW6rJKtA3ivS9zirm+HQehCWiatA+HncFLyClm3V
YuFUpjXu8978xtS7Nl4J9AkTJ3YYxZcsVrtDFJAYMNoDQeLOCmrrViyNjsYHbtA81nVUqvdW1ozb
Rgvk26Cizyql5nKjdvUrWVPloAvyP5Zf9HafWV/8loEpkWbrvnbvhuK5c2uc88j7aVT5Pzhmxnb0
FeumK4kNLSr1vRF159zz63pblmLslGJXxo4giummUNxgU5rEOvXg/jCQsHI0IUazT40PSSwf5EI/
ZMKQlA7uc0EP4HFb4F5ZenxQym+mcqj1ypYG7bfce+WuKnLpTvF9UIlkY39rJEW++0ZNaJ6KXrPR
40lKNk6PhKGvcuVF26htE/zOKtx1llHZUVPF92pHdnUoxH8GIcjvksQwkk3n5t+ttFZupbittqU/
6o+uqnanrvRcwk1UZkQjfEnq8WfoZdq+RbZ6sCvFJ24WSfO0fk4rxrjS+hcztr6kghj7QKp0snFx
0G5oXy84US1ZN0UsJJsQlaLMdnlYfrq8Il+AYrTSYQzDnzkuwp3XK+JD4OnFpu/61ha5ZO5GM5eP
tZSo5HESQbRb1UWj1hS+WXL3pI4jPeVTtdtmYR3cdzJiui40LDto0j+mL/wutYymymZ4NiLEvXIc
5g205h+umyIv6oIjcsfAuPE0+kje9oh3vaojuTCpEaxvfVPq0ab1StN0NE+qj2oZjsgDaDl+gCX4
ZFQTw26kNkcrPMy/BKk39W82vraW3G7a2JSeu07JfwdNQRcRl5sTrvw4fst5Dva1Qri76wkPT6Uu
E1Pqep7/rJQIudCqeC6lWkaEF8Fepw79rnYkOX1JI72/5ZWloDdYcX/fxoGx69v8R+9FXEZ62zWn
ppKLb6jGjGgclsnWKwXr0U8LkbsGEkcIsdCwSzfpSR9abyQHQserk+rrCLLrqPey5zmm6Y4MC1fl
VpeLQKR5iGvsOnfoHLEJkZaXzdehKoPfFpnQJ+SUvoI80g+jPCgOmeGRy8Mf1O3o6l8lUnnxyKWq
o+SOpJ4f/WxKuebXh1VMeqENg41XNcqblLn66zCQRArcjgvQ8pS3miD0ThjN4pfbTCsuqk/87mrT
l+5QOwWJs41sNe0WWFDx4loEuFJrPcut7zqtmhm2rGQcxDTp7FgNVKfnwtnVauZ9D8E8PCNgUD9L
VTXu5LF+aPVOeQLJFjZ2JwdTeCFEKjtJ6XuuWKLjoi2lfRqM5EJA7YIyyElU3Y6K3u9VMRmeoMuZ
D2pH46wh0dL9dFE812VnjZtQTE16pAut7Yt0yLGlehSIMCJVdwpJiVbKsks1BxRGpKm6AaNjDvbK
c1XCrxqUs9F+HY1tqxyy7vMFLdRLgCagYwFxRJ2VaSLDxLNIIoWK3EYKD94aK3mpnAFQ5C8MS7rE
rGvkshRyTso5EbaV5kjeCixo4ftTCRkQB3h+uknOwL5JJLpWVFnmudZ+cIWyEa9XZBaW4P3354BI
vTI6EnB8P85bckcHNb3xyMRdN7IyCGWGpCJJP5ikf0wK1fc8I8JKVWnp8yAqkJAHbgcBbPr7u9KV
TNaHViK6AXz49re3prh/+XXk7kBzA3ShOynaUB+/bg6WIihBo5zBgAk3ZnK4PjcT8OMD4gp+0fvP
z+aG8E2VK5/Pi/m9Zdy040037A3yEdfNrI1idg7IVFL+EGrlnI4/x/4l+PF/+/ysuC7nVe5RLFbO
eX0g0a2srPDiJFGehABJKRQG28c1QPAr1YNc49eLOzOyh9xWf2dr2qNLUwRAnE40FiHihYaPm0t+
lIfUvpOel3HIbFpZfn6WJsWKSf4SrPNc3TQIqzQJkMA9q+QmA3WbZJ9lrbGZ3hswZvMUZmOYo5t1
bpTW7syNK64BqJcmCSQ9rScUOLvY+mhBKFqFXJOsnl9zeiPq7hq5Yen76HpMLaYmrPu86N1ZZhQo
eaOfO95DPHajE1YWYZqD2YGb8Bn8fLCWlw1Mm0ilnKrWxrntHkdvg/xCty+frfTzJ+KDmRloSkjC
yLNMzOSUEDZevPIuLJwIGXwiHaYn0PxFW5MiI93h+5mBg6w9RP1GS/YqleOSJMz1PXv5QKCZBUwR
fDSsXYgIHxe81iWlTXKL2EIdg/tBS8/UKrRj3rTqiqWFIcH+gm4E6WTSIZpZ8nxq13JkimdJ+k1N
y+l6l3JeAMeh+bwl8GYTsHgCTl8oj3UBihRsvuFcDzLhQNGV7R2AA/kt6gKykL7pfhpcSEID4QiA
vWw7BOk/TiJ1tgH0W62e/Wpbtdt6TVf7L1VmtqkBksoAX+EOT8CajwZKxSBKyXBDJIsknSdosZME
sQlkuKwexmT0epj9Od2oKfp4G6GXOtAQqmHXo1TcjZIZ3VCCDJ4lUAa2R/y8J8lkPOK6DvdKMojC
ftD15ihRpX1U+jc6jiHapR8iSat3seh127SEJRSIuZHarhZWR3E0vG2vicKPKo6k5zDE9by+Lxd2
C4RTiDd0DAcwPZdBtmjFIOpjqZxN7lIrfhlk2e7HPWm863YuIegTsxVTVPzwAdg3H6e2j+BiNYGq
nKlb20r31CDHQFZrqEhQUQn3+vum2cvJDWEgeeaVy+qS+wNmjU2q8zBBwOBy/2hdmRJPqSm6Z+lY
GRrqvB4T/DNXv1hB5gg5sR+pthVFiMs7mK0KOgcCC4blOcHMbfTMNPrcPfuet3cFYXe6PqUL34dW
DXdhasmFvNxsRo1B7GLdzYOXIuseUym5VaQV0b81C9PmeecRZkltVcg7Bi8N5dZ6K+ifpdIzKROF
d8KYIU1pzlYl0miL1ChR8BKGeAnOKsVv8fej966z48DLzUlrVpM3Yowm3lmSAckkewRu/8USvDMw
u5Aqt1fzocBALu6qF1FeuWAvfz8BC8Uj8LZQ0C90CsW2dpWM7NgZZl+UIyz8aT+H77MCSOZOoeOc
DBBJnlBnnSucE+MulfaduXLsLh89AKl/j92kBYtuzcf9Iws1PSAkLXoxx5vUegn1XTrcfnYFPpqY
+QdpX2gi8JjoRRM2sJuSNVmXhSX4S0GF5oZPe3HIPISLIy2l/5wq3iS3mffpE2BJOlBRcK6QqC4e
nLbz4y4ZhfAl/ekDcG4/v4GgmQN85ILg7jNmsxMViZwUgxW9KCTHZTv7+vnJf//5WVQtt6VeGy2f
T9I7s3kojZWfP+2Pj8/xxJL/78+fNzJWqSJGrcr3pcbJDeAKsk16npq5E5hrWoELe5XMCfhvMJUw
mue45j7UdT+2kvTF0L9kTWv3dDhbIyddPraTyuz/tzFttnf3aZFU6Krgnr0I27wL7HYrTZnL7acX
5YOR2bNg6incfxcjmULvtPBuTD/9rjEKZKjg6kKZw9WcjaLQ3L4K0/SFC307qsOtGzf7fzGGdyZm
92pXuXrqunH68loND3346WeNxlMoACFwo/H4zK+lKG7L3qPAe06iH3XmKPKKr7NwZ8BAA55tMVFQ
2GfLHGdgg3qSm+de3AQ3oGQ+PTkfPj9b4EiAzAriXz+3Qb9DByyLhpVztzgA1FJRIsFvwb//uMKx
HOhjO3ZMUAn00aCfTbdiYfqNs5MNkoh3jcZSpBPn8WnoVhIJWdM4d+UOwJse7dx2d32aFg4bfT2I
sUn7/T3VHweRAeWRMwqcZ3RtHTV8zIS73Cud+NMtDFCEJGNJI0+EGydy5Uc7OQFCgDqkefbC/M69
TVa9pIVb8IOB2SXuy75fDhTrz9EfQEW+tdMCx4ihi64curmTDOUCMAjSVeSHpuBnTpBvJdWt8t4Q
XmoDf0zeZrF8KzSvBuyFprkZrWED7ouihH+4vlJ/iQTvdsPEJSGGJDhADouodc7BTetAkTy3V16G
HmgJzMxItT3wD1+scVD2AT2mKV9kr0Gtdb/dRG5+d5lu3aV55/5JLD25TV3xNacnxi6RXcsWlFGm
mtuCTFMEQou6qJCoGGLffPbrgjZmjewfEent6PKO2r6T3LaKA9GkKzxgCP0XwUyBJ+TVlnbz1h4Q
RL6XGgVsGoDEmwqsCt09oh7kemJF8T3IU/+5s7QXmJ3i5vrEzLbwf+ZFIWEKzRE9l7lOtSdbbeIb
rfISaHff9ll6H327bmB20P9jQEVrlIYVC+5HXFW1JYqN8iK23gbcfdnKK0NYszB7LCr6LcuqzxDo
KyHs3X8xABkJW9J1+K+TzPrHw+enpNGySuLzqrAPQv+w4p8pC0sAbQ9upgpXUrygfipdQB7NLJQX
2nih/elG0aNnSPkXqc68J1FD6UjQRjrXZG64cVEOcrQo1x4oSHua3XZGtTOURrvN5Uh/Tqqs3pMy
kP/oXffgApk7iHJnkpwRwk0RCvmNNVbSPtQEaAJGgzsoVSDpzCrftTWgqhYWwl5S/d4ZAphxDsX+
ys6jRvxVIERsNy70inHolTuQSWvypAvLyPXAJEikE9kq8zcnhErq6736osh/rO+e8np9H86eg2kf
soCipEKaQsV+/hzktWtaiekqL+QUbRXYQd/fAhC/buSv0vrsmplIOTB8kKeiUjYbRDIadR9Znvpi
DMYmi/du9c3at2Rv1DfAeKDBlWwT/Z6A7/omGX7p0kk33loS5UK74kJJUyLp4qegoIQWhIFHOI+8
ZKtykVHM1Be5yR7KIt52qv8k0bO39ehP5I+PigvSCcEDJZO2cpatnMqFXT0Jsv3X/OxUgixqmjDA
fFsBpYwgOjwJ+Z2njisB4MU4ST1PjEqZtmuTXNBccHGsGktzOb2P5AqPAmIhes5l3uXRTomLcNuF
0bEwg2+9sJWq6ElUg5WBylNJ4/1EI8/6H70NUoZkKucXRNQpxOjk1o5yQ8k3ayzJkQURxGCWvySF
GD/Q9yi78cNIndJ58g17pwapyQmMyGhr4qExY8/xWuvPWIfocCdeDmCwRzWhbLsDkPdP+l4q9Vvk
/E1o81PUf9EAXdfrJtS03kKcckf1ezDXTsHsKP81QMabsJO6A27wzLcWcymvZb+yjpAlSslBN1RV
b4rBidSzqmyKf2iPmKMZFjg4rmP9uYzDhfHpx72LgMx6GEoEyqwjJZbiBzIl8a4ITfnm+kmfPKJ3
i35hZX7QVTNTQo0har5qNwAbpObJGg9p/CiFOoiE83Vzc8fpP/bY5QjATrnFeRK1I7NaFGVnHnVX
Jo2lWj5YFRFul2bUmzIqJRuYX3WXcr/vJbkwbxIxKl+u/4iZl3jxG6Yj/25m40AnuGwb86jVrSOH
YO4L1QKoI8Nnkk+xVqycrNmV/f/s6QZXN8EyxZOP9toMnriQx+ZRLaptik8UuO6GCvXaDTI7wP+x
Q2sLjgXFkwsRoJpmJHLrYoeQ7dHTBtcWwefWlhKDQfefmsz4nmX9W+1qjkoXx+uTOm3Hi430zvjs
nhRrEUCJFZhHZTQfwjK8scJkJYE1T4z/HSB6DOwavAv1gsobFaqQRqWhHzXxyUqhI7q3XX+Sx2OE
rnSHJHLTbV0ZVSfd29erwIjZS/Af6ygfEaiqPAlzeR1KaxVEI6wnbblTxuSPYZW7UXM3SVysVG8W
jwl+7H9tzWYzAt0oZhDLjuVYFRACAETxGMvp+FKDd6IEkN3kebMzenEP32WtuLO0lrRAwoX5O9a5
j+H7rlvLoaAf/f6u+qLUK0/62udngxNd+kmGPp+fitI7HMOVg3B53iYHCao3dHXKCfOXtODrnYtQ
1DHLf6V15/TJQRN+f3a7Y4N3egplDaLAWShbDlo9GEarH1EV1m5kdSXOu9xrHz8/Xdvvrih9kDOU
9Pm84gv/pHL96BXZvSBXd4D9V16Ay9XA1FRrFUlgUNya/K93pkJCQLnwBv04WvDPACdGv65P1eV1
iwFqO3Djp2LrXCMUsQ3SwmqjH/Vk7/lctuNbz7PZ5neKuXbVLg7mna3ZvBXZGIStV+tHyla7LKk2
mrW9PprLB/PjaOZhVAUBx9cZTUjLWGOT1rVTWQ8N/F69+Q3b6Lq1pfFMWV2O4iRZMXd+x9iofXp6
0bA0lO4L19qP3ct1C2TxLm5uRP4ojPE8kAC6SOd6wmBCjB+8Jz0TC2MXmUp6AC3dbGpe68rptUa7
8RRz3CZyV750Rutvwr7wbvJK6e2W5lBPvVBoN2IRJ09pmvs7z4zUr3As+nOW1sOeG6z72piC9gzv
JzpAFY8POXRGexwt1ynEKtxAFoIa6IL/gK0lFdvIqIdzlVasoeurexcuJ8z7ot1nRtwe4lSON6Ze
B0el8s0toPpwp7QRHF4x8m+jGNEsx+ib6DY0Wghr+h8D63eVFItPtV5GpD4ia0vz6X/GQqz3ZRy2
G7+M8nuhUccd1FL1rskKDXAa0BPYi9lwjGFbHLWkipyR1ktOQaFop/nhjx7lOCjlvuR4udJs1MIV
Hq0h7e4jK4jg1dXtnZRH+c7qRBV9gy7b6OqYnZVQBQEfi5mT9Q3Mz8D3t5YLQW4w5PzZbUDY+m1k
vLqCnu2AnicHtdWEfVZ58R1NRnUHTVH5pjDUb7nW+45G5tAestE7GaLbOgJEDEeqIECapZTcCYX4
w+skf5NWwtlvm/G3la9cuEsnHLAaJBEZaZgLITFQ1gGIaMl7ounHzoqjO00H0S+rX8yh2qfSWki4
dL8D1+CFogAxYRQ/3li1UUlaJ2nw8H1/h6QewnPeXWysqc4tmgEThGIEfXH556MZrxZ1H5aK94QK
eAMBx79n8Y9do++un8ClM65SSMEfhixA4f+jHRpQe9Wgcf4MGCXQJWD7XDew9JjAaaAN51TeJSnx
0QA6G67ol5X3BBPKzsQRJqxHkYjykLa/bmkexOIjcZcAHEXFjAaBF2Aqcjs9aZXae5JD6WCF/Z6T
e5eb+YYYDukAcVMlHYBu9XtUJw9uLK7ETEtL9t78zLNovKYJeijeMGbNf0ZNftX8et+18sqELq2Y
ST2YbCB7kMrFxwlt0TJQjMx1j5mZ/VS1SYZOclec3SUbFFKxAmCB23n2zpS1nEDxqISjPAhgtUO7
jFcSdgtOpjzJrvyvib9/f/fyS/B78WMa4djquW57udXaWRKBWLagXjUnvTQ2TTXc6D3Xm6CtWF/a
lBM2CX+ARhbIs3ycwygcTS0wcvfYG/EujL/ndbSNh+/huDKPi3YMROlA7sjAS2Z2AnC6DZr07rFI
BzQgvlgi3T+MZzX9dn3rL64XKm7EXTIXhjzbevkQ55VeRe7RjbdK9BDlm09/n6dbJbjjQqLbwbT1
3y0W5zqAUmy5xyZ5huOYPF///NLJ5fugS6bWiJTZ5/MkjJaZuoFw5DKX2REk+lNB8W7HMvUeQJ60
G7FKTNv36+rQgzXdpF1vQt5W1vJQCxNJX0NEcxXekykR9XGg3UgmDFQeu7LaGA9a71wfqLzgwJHY
nDoGTyKbF0iRTC07pUdh4TjUfr6d6ndOplmto6WAakJ0Cr4NHTRQOS3MPapVuVPCXt3ngajxxrr+
rxonY9dHXu4YVRE6uQTnXcnHf8zSMzeR5OIZRNFgJ5lA98+8+RPQRj1otd9N1KgPYyU3G2gdiWNo
w1p5beH2m1K2U46BCVTN2RZUCykNQtF0j9BCbTdQtl5s0LssO1yfwcUFmno6g8SgOdU8vMJLlUkP
s1MUExZtHDrFioF5JnJ6RRjIfy3Mwdedl8ddLPjC0XW7TRoVdk990skU4ymhX49Zp3eIwNilnG4i
6E2q0Ty1mnk3dBZ8z/QG8Jwj+OXe7LsHOkxuoyQ4SJDor8/C4mQDc0GFEueZ/37cppJGJcGTTLZp
/qCbm0zy7GKta+KCX4Uw1tScgMw30nWzBY1LrYNtKAnHoXl2xS9IkWxkEaSCpe2SYeUCWDoWwN1J
AsPiIrKdOQl6pHZaGsTeU5CzqsVPwURtKdo3wX4QZAhKn486J/IKNJYJTHmB6oZUWVSaZgnHfngM
w0Px6/rqLG4hgnO2J9kacPyzW4QEHwVtuROOXa9Jd4Kriw5kxsoJ8xCK0jhJydaWfEJ8Ibx3DVjh
6kih2Kvdb0Sx3gZigbtNFCU+Q4Z3f/axITl5ogJxN4R6pxStcaeWhXe+/quX9hS6ppNXoRCNzUUj
C3xLuYMLdazNL3BigFvATHeF7XUrCy8ivSL+a2Uu0aoNQhTlgSYcRYmN5YRvTXcXhisZrEUjUyWD
ZhSErnNodW1qhd6nKZdEpVkbQsxkUwedS8PlRNqaRbmGDls6KgTmU21cnhTlZus9xl5HFJQJRwHl
kJyUbmf9idE3gdnciCtHZdkWGUggAGSA5gkNRaHheZUxtkkWzEexWEqaTTbqvAVQkdu1DhJLJ5OO
4f81N/393csfq5mM0BxDG0PN9qS9NUBSsF5r+RSUsl2mKxfbojm6L0+NrZADnAO7lQ4RgiqfHM90
X/jcoDbk+r1Kh0Vxrba2MJHc9AYxA8HPlK77ODKtaf2ykPDNGr87CF7w1roKar7BtqyCPRIMn847
yu/NzTd+2QVJ5ps9Lz801fqxSb5dP1gLD+OH78/2YGxUiTHofB/JAPJcySo0e5qPjzl2BgCYn4hj
ggDPq7JGLSqVlDYMoFJ/yQaVOXvcay3OyZZr2ofh0/H0dfpWTKwz4Is3MWntCYiC1/fad909MkgH
VwxWzvrCjuFnQanknqWwM2/Gqg89olAZHtXo7lqhtuPiVmgbehX7h95LHLPU7esTvbhv3hmc7tF3
JwIBjzaC8+QeTaF90CLrNqX5IgIemxaxI3R3V07E31jkYt5J+lNlpBh+EYvJYuqm0dgx76022Eba
PCjIg4jVmx6fMxsxo6HbK257yEd1H8msu5frK5f24hwDMqMZn4zzOr9zBqGG6y1MYQwkf1V4bPp9
i7pKfbSsr3G68g4t7jPIB9SlaCd0EZuVOeCDaIrNGmj6aqxtTene639lagAVgI1tOq6+Eqb9pRVc
zDE3N7EucfUF0lBqTXFostI9+vpz1kd2juBjUCv2qEq2UZ+M/ps57AWVBjqitG0RP2jhGudomFRI
UwlQvqPEszOfGG98iAwRQaPOLqmmh6a+z/oDPTRR5lGcCg517x6EDlFP9c4o7gJx4K3wkTM7Zmir
iO7e1B5DYm6vewyC75p70BC2kr8LtLLVbsbiBp2bzfXtPEdbTP4uOuAqVy71FiZgtp8rvyPYaAP3
6PVvkHWS4ZiK5BX9ETncn/qQQqI/yHr7JGiPaRfaGcKNVTJsZatHQGmifod2bZiH679KXjpl009C
0haI2wXk3VXjQZcSyTrq3kMv15u++Wrh8aOA6RSFsh0Q9EASPx/vsvxNofmyMTS2WvwDZMDRtHGr
hj+8qnDUIEcJ/tSiuKymulMNu6H+44ZoTqgbt1jLzPztiD7fRsAxaVaE30d0MntSarcwmjDUrGPE
r0nDfOuzZQrvT9qNG1m6FbrXVK0J+L7W+UOWGNtI2bbkb2R/jypwooakLxW7St40mga77p0kxPu4
fByNl7zdt+qxyk6V9dqph7F/a+v4Rk9/JUVPatc85P7N9QVYKHdCWflLwpl6FkEK+njNmeaI8lLl
qtSpJbv1H4XqNonuhvKkseXD/LUufqvBDYWOCHWO67YXnjJaMuA/T+xXiEgz01U5wFDzTJUy/VOT
P+Sn65+fNvRslQDS4ZrTg4fUzHzDq1XU+k1eaMdQVx+s3t9rOnm68ZNU+elcYWYawJSQBFzzcQKN
ilxljojQ0ZTDDepbtfRJfu2FhWke371EvdeMbVU12lFUT55W2aHy9fpMLS2EOTXvnsYBDGV+Nag6
ipa1ph1lNDLQnVpj4y9+n65eLAQxwUV6DNE2AFZkp49JZUOk/vkvfv27r8+mpywrS2lqvp4XL6n8
aFZrXNGFZ5HMNgk38jnTYsymx2oGpfXSQj/mrfqg9s0x7M0vYZ+/hLK7GQzv0GtVsuIOLG3eiYQC
XNqiId48c2l0cie1IZu3DSsexcooz1nbe9u0RfTx+vxdmOLgQ6eZ0lW8/OSaP26vUCcJEhRNfBKV
2zJ91dvd2Kwg/NdMyB9NyEhWt21exCc/HdqbRlaoWzV+fMxkcw1WcPGgMBrSl1N+AYEJasIfTY1e
loaejymx8zZFV+/FMDRsS898uw6VX42X7q9P30UQOhmEpQqlDVj4RXtHqSs0xbXy6BQFX339VvLR
OESMaS1ftTQuAK8Wmh/qRB2a/v7uEvAST06axopOoDbKXe0nu9ys7sy8+0nYdtBq48/1YS0tmYIY
PFlzkk8XGKpiVDrPtfToVA16jQhQ9FJ5yC3J6merKUzfxMkgNgNRDXH947hiOSHaHsfoFKOcVlY4
nD+L+uv1sVwc4JmN2fYLvcBXEZyJTkSIv1TV+4pmzC3IB2rr9U/Zyx7BTK5121m2ieaCwZ6AJD3f
h9Q9wM6rEe9oQE+Ds97lm1p5oxCitndgiP/FIWZn/K85a6q/v9seQjygAaUp0akDOZ4QG4pt4Xj/
ZlPAdcFh525iyWabsBUiL2riMj7FENnT3jhpg3Uakd28vl5LRwpIDX0seY5gfs/mrjMHV1LCPD9F
leE/q96ofQ0LHxWzl8Dlyv0XxgywsOg+TJ2YZu831H8vJj2QnYay3KBbcvCy4MaCjDAI6coiLY2L
LnAUBCDAXIoOxGqO4kpS5QhEcRt1rwMyXNX4k1Dh+pCW9t7UhIKDO6FX53dFomVNpCh0sypiT9oJ
Eer0wqjtzFD6pcvhGa/1XqzVemUiL155ThndYXgnUaxBKHm6Ud5tQV8IK0TKsFrL95Jwb60kANY+
P03uu8/nEWpiQeHlJwTEww1AzutztnTfvf/1s62th1klyNnUAewtK4jb2t7RV666tRFMy/ZuBKFW
xmhlM4Ix2NJeTPk/TtD81IRqmZTgoU+IgwqPkry/PkHT//7BnWZ5kY8BxiUjTnABRkNp2W9p65Gf
amHcZ8lt3+3y5FuYPaf9QZP3xbBmcOG08OARnYC/xnuf6x81Za+kDeKhp1QsAOvWnnBvRCiPW5ks
bLwhXKPGLNozkD3gMaJePb91+nLM3KLpsWftwjPlz9+pub0+h3+lcGaTyFuHbzLJOlGQmO0ybZAC
XWj99ERTCTqqmn0oOB1nygGkZBr5U+kL2zDrHAEVvxrtrVILjqhra74DCKgrnmSNqmEeSKHNNd28
ZOPY3zWmj8ixjLjrmSWURnswY+UGOz3ofjoPIM8p3ueKFmzyQhe3eRqUKCtG3g1ynZ2NQGpw5/kh
oiRlFz1VBTJZck4DBtS26R9CT8wirOy0pO1Hkjm6p25i8qb6ONInoY9aG2n0mDDcsw6+KI73BHQC
Ou+Ku2GZwqMXJ6m0UzqF/DUQFJtyBNo6cpG8dbBnjmIhvZmZ+w/ymkO1C5MaDGIQidtOMBAeNcyq
Le3EUFNbCc0/KLa4r4og0kC193RpS+D/oudV9BznangSJd9CW09H4d8d/fImlBR6yEqedKtLovsd
TWO5tRsvtBxh0hOP1VS7TWJoZnollbaUC8lj0g/Kpsui7rFElZHp6cqVS2bhBgCeSOllSmVSdJvf
AEbb03+xink3m/vfSSWtJJ8XtjDcdZC6E82fPTZzprTaTJMIIemTh1hqML5J0UPQ3bZM4PV9vHBZ
kqjkDqB4jiMwj4hopNyULh20Tyh221Z0n5cmKI4V8MbCZOEDEJFM5GaIiDOvzZcU2rTkZXJK/Bv3
bHxSqYCfjxYWqzBV7whN58WjbNBgdxVCfDK8Lx2yp0qurJz2pQHQ3lOSQaUv5DesHF1vgabZp6Bw
tOZVX6umrnx/XsGG6Tokbsv3VWtrbUlBXl/ktc/PNpNnRa4mDnzeuAP8XYeb65+frrrZVQjVmIZJ
8ARJAM2vwmqIvRJlsvg06o1T5c2Nohxx0bnxbuhlseJRLo3lvbHZwTO7WENHPotPg3QHnVSRz9cH
s3TwJlQdaQLDwrObfV+Nkl43QRScam+bITLfwKpKpE22u25m4dzBxoMshA8umheheuvXCtWfhCOB
xJcipaihage3l9/+jRkwOvQkNUF6zF4p/ET0ptUgOflKc6LWYHedfMi1YWU0Cx4FWZUpUGcTXEIs
Peg3tFr1ytMgdDYyolu9C7eq9OCPRz2sbbftbDdeyUQsbIRpiXD1SdtK8OBmPpiasuekrDz5T0KS
bsss+/yhR7gMktuE2YOYOdsJiRGWppFlxUnJydch8L+y0xaOjYbCEHAGej5yAc9OZZBZCor1cn7S
5E3y/Ny/lv0mXDktC7sZkR4KpohucXvNu78XaiPR793NT1Y8nNt8OwQhkFTBRIP538wW9d+paSz/
nQPCjFRSi7BnNH2S0zcpd07Xd/LSckOikXkTUU+44B0MFUuUiiFbzI8dWtIOa1O1aMDiOQdMgRDa
fLlFgRseeHR5oh5UbGL+/fwAeM+JF7m+eNdnyx1LmYWOfMkEGfKhqf2dIt1ct7C02O8tzJ7Z2iik
0vRaohIvtj1D3uA00YzkR7amPrQ0VRaUcIugnmTPHILsB+NQDr1anLzvhX+w8pXbZPHzuO+UZCY4
tTi7tGiN4YnIuRWnKnsd6EFgrDF+1gzMTnbYRXnjKxhQk70k7t3PqZRM/ghlV9JFMH2mzojKx5tJ
bYpE1QshP1VB+UepcO7ldK3+efnkEgAgBD1VQ7g/ZpvJjPMRtFKXn5RJvwfA24pbuLCVPnx/tpX+
h7Tz2o0cSdbwExGgN7cky8pRUktq9Q3Rlt57Pv352LvnjEQVqqA5WGCAxe5UKJNpIiN+00hiF7Yp
vz+EzSERhidqOFvdj/ZU+T7/td+FWs2WMjbUiEJCTbUtIuj8dH5TnLho3/38shbePNWRqpeLGoPG
ewNXZtP26U4Nnz/6KBzje2pwkX9kxAhRnYVtYBX3ql7QbQfZI1j4op8fx8kvogBDhcG8aMesrrsM
Y5FC9wu+CC7rc9N8a1R127XZxi+zz9+s1H8W9inYEUqDq/0njQgSRLJZ3sfJ9bzvkgtPm5Nf5M3P
r3afLlah3KHPfh83ycEQN420Gerkwll4You/G8NquiSMxUZq4eV9nm2xWBv257/GhZ9f62fxGhiq
NDbKex0n4MIWLuE3Tn1tSiYKLDiktT/AG2S/LZOwYElVeR/djo38W4j8yGuTQDyoyjBfuFyXKV9l
8OQf6JSwjkHfrU+sokEFR+GleT+kuXQztwZq/Elv2dmEeYvEZeX6SWR+S5VIvgRXW6NlFggp4GPW
wwKGNz8gycW6T0Y9UsK7phW0TTRK1UNUjxOwZ7ojPaqet1Mp5W5T54Ydh2BnfYV6FWZUYtn/ivIu
cc9/2tXUg/xHjgQeKBkz6AprjZpSYpGyeJZG90Mg54dySNobQ4o0J+2wCJsj/ZKq88l4sCmJSIGc
Uvz7A8oSGwz0giK+D0MXB9dav1fwlVM+tx/+M6o3UVYHeiyX01x0RJGkXxadc+uS3fBqV38IsDrG
6z4dmzwiQO3jRmg8Sf1D3V84aNesg79BaDEtTTpyWiSY388VejRhjWNrcB8N01USFbeqoOwMqlt2
2XV3I96WEgRrP/I9Q8IeMDefzq+NU4OkNwPQgZo8vZPVINvWjHD/EIP7NOzcIFJ2jXFXTl/PBzm1
IN4GWd1YFN4TBSBNcC8D5WmiGPNdoHrCvdB/OR/o5Gh4sC2PXXbeB6KXNlj4VlnhfV0ZP8Ko+KXr
+JPSTDsfZnW4/OejmXQTeB/SFly/DKR8HIooV8L7OIoyuwv7fdPhbBNJj+D2kYZW/lTSJVbIqZg4
rZIcycYChVl9KD5PQTs+Du8t/Yel7ePoSxYd1dqyK6sBlH3p8XNqJgG/UlYHCYswy/K/v0kymgLv
2GCoQtKlg1R/ietnxILOz+Lqxvk7i3A0qDRT56K3tbqUE7rTSHKawT0epab0mF9CYJ/4fYOHFdNl
LZUucVmVb4aQS+E8WVhJefAUbGmRz/lcVrwMAFEUWvl/GX84IbwPkAK6hJGuWl42bMStcelsOPX3
I1hqsp4l8qP1800yS2OSAs3y0v72utf+xR9P+xy0ncwTEWLx+z9+FJVcEgvD8oQQzb6XIbuwR07s
eYonS62BC4AX6Gq9gtyIlSkcgvtGs/34p6I7smXXwedeDcsneBdlmcM33zjAeTkfgp7jK813uBh+
N+rkc7njf0PQfgPZAK5+zUHpYRSTDHNC6tO0w6zpqsam+PxOOD1X/4RYzVUWNG05j4QI5KMiuKbm
hPmuvaQxfWJLozmIzj+4HVbtugBvKaBces1iPdUwuZQHvzpUj+cHcmLJokHM6YtEF1x6fbXlJNNv
5xoBEw9RALXeYwt0/vdPTNQiy8GnoJD50RgkEyMzmVqRHVf8FinMidax7GUHCOj5OB+nilUFkZeX
gs5Emcth/GZZjampBXjaWt78s03u0ueu//TuI4AG5Iyrl2/yF8X5JkCgmXmtBabp5cF1dKj0T6/Z
RZhxcb3ApQmZxNWCkoQGJe5UNj1k3qYbLb6Qen2YHrQSELSgbqUu1ZK1UNaoCaafRpWMos6V+lse
rqRLzcgPC2lRY6BTD/KPq+6Dv0wtjH5N2031yjp01QZjtPlzDW+qDNDJoBEseCwanuvEB49aM6xj
SfUyxIGyQ2ZeWKofXwF8YbYZAGLePDwEVreD1gcAtP1y9sK0czNUy+Nwh6acLUTHvAKlbd5G0+Mg
vgbapvb3fnVhCXzMLJf4MjpISyl5oSa8X8O9Nlc1hruzJ2kPak3pDNUjOrIzhCCUKu8AlKBTFlxY
GSe+G0WDBWCBLgxp7SroIAlon/ry6Ok5HsxXSXvhgDmx8hZ0ikjhHxsxupXvB9WlsaBmXTl5Yur6
3Y3aHIXwc1CFZWEslyJKexIJJEWv9yHorFqKr4qjl8q/JMi90iXlnDWs+b8RqEUwFMBba/CvHGDT
FlTDyOKu7Qh9HriZPGCG9k6YPeWn/qrF+kYbQfk0wf6TB9syOByb4Big6UZm8X5wQBMLsYjK0VM6
67mf8q/JpD8q9SUx0lPLABbaUhfmLcxV8D5MNuHrA71qomUv9nyoqD6kyJJc2GLLr7x54/+dR5Y2
4EaWAt3eZbG8OUQjKxOaPhYm7691ZctZJP4W48nRxMypPtnQ/BBsuZreBNMDrCTzMmA7N9j5ZS42
YReGs5Yj+E8IyvTL1YPizXo8lLrZz4LG4rYezRQbUT3dddVrKUHkkEMnmwI7a2DdXMjDT04jyYcB
qE37KKjZD1QEaIFMXtg1sa33+pcRk4hELxxf63ZNKl46magBrL8ccHRgm6iKLLI+lJffT2Zf4gWI
f/nsCXMbbRs/mf5MamYE+OBJNVaUSe34ECYznNJv5ySvXCGG+gtLvXUSOio2bdneGctmtFvdnzdl
b022GWDkOOe4peO4mIU2cgTVvucIsVOwOo9Bp+A1CEBwH2WyuQmGRr1Vp0G6V8ZOcdu0N2+K0URb
RwqelbIZXjJVGX8lWmbttSASnpNJ/SUYQ7qR+zp+AKOSbZqxUl2DU96RtIFvY+Y/yk7CT1AR5zJz
uwJQmJ2Mmb+frTLbClhzH6po1PeBWvd22+mz2+pDdmVF07SpRK14MpoEA/gqVjdRqPT3SjZq9IMz
kB/9hFNfWJY33VwggkTzcNuknXH0exxBpSIvXTyoVEe1cPqVMnHYGNXi0tK3mF3LPowwWQqmByOK
o4dBrKM7S8XFFrjpn8KEUG0A/0LjR4MYQkHK8Wkd2UFSIOuMffFNpiTqpqRH7Y6KNrhV0vebrm6/
xwr+1apGL7k2J8nlTC0gIGX+tRHo4m1Gc+uhydTrgNJPib3qlI9YLPvZJrIS3Q7zOjjoQTvhZZrc
QF2QtoFuUPaIzV+als1uFNcRMBu4yGkciZtY1JjSIRY2VtckX5FkL65HLRcpWqCqbav6aEjXbRQ9
aFQhnRQW4n0cWz8UIDP7KenLnqlvEPgQqQ/sBbUD5KiFr9ZUc8yOQ/lVgsIyOG2hBp1T1/PrVKMK
6eSSmd0JpjC4ABrlH/I4N6o7oMj5LTID8VVu22YjDLUQO8JkGE/yJOc/fCOTvmAgXVyLGauxkq3f
tZi3AHth5TI1jyyMaeNn7e9MGIVHP/Hn6yyYkm9mVqjmQYkw59WMbtRdVYsw7m4GudhTh/oT9rP+
MDSYfUaBhVWuOQX7PNd7R496fUcZJ3ygn2iWtoVn77MlNM2PqIx6RxRC6i61PHz3Gyu7R2pYcH3e
9oETG6HggPsxbpRqeDSEMbyqo37O70q1C3ZRKQDYGpvIRlg6OIxZVt9GZatupJZTNlwWyaQZBVas
k1eqRc88Rz8TZYq/5YHZ3YXKXNo5k/EUg3DRDz70su2glPrj5DP3ti6HCDaZHbweKQ++pFX5TTbK
7KUp5dfE13mjQP7HqnPGO3QAk4hD8tdZGLUtH2m8Y26tF2VqZQfHDZhyatG6+CYVcIEy1AgS8VWb
BU1zp7bBzCLqSphvJf+oQc8GaWs9g+2LbCRgclcMlGZjjNAZA3Zm6VhGFtyoVdsxUDO1WxMX3+mH
Ef/oOYUDP0dM8neQarOtlUniSkPW8ZFL/o8a/t06Ylw7KYsbxxys3p3pcLhaa8XbdlJxlcf51eEZ
A+6sr6sDgpEqxquh8dSosXiEARc4aTAFTt4oqjOx5uxh9nFCDUbRmSuUELPIqI91Nwj4F+t4V2Mi
jmlbNEQ7NVGql6ZXhR96u2iLqXinZkaJwGeUCld6GA27OTUzJ8MNF53PXnQiLc4cGbGRyqkitXk0
UvQBZD8yd1laF07dGeOfnuTgquYR86MrovSgyKGG63KxgPqSDKNWVDz3HDwijLJwcFOxl55jJW8K
x0qH7jqLqvCHJnD32BHPKUeJ63ln1Xp/VOCP7EqwdJshlfoXGXGQ1hnNUnJhY7S7YBoglCHJ6lZF
3D+ibmzacVInX+SsjXZ1hABzr/fhVY8y/f3od7QNRwFrZHxDnVjqxNsuibVtKgjNQ6br032cNp3b
tSZWW/msu52ZFF4vtPpRgGGwbzth3kBZTb5ia5/t42mSsIPVcrtNReNqioriqDdYzPpJi7VxV83F
70ZJOeymNHYFsQVHjyV67Fv3gSD5Lu6Yv3DViGAj542tpukLNd7MLgJQj5mvt26fqdFWFAxODSuf
b5OhjWzBLCQ7qSouBhzqb5oKB3reRb0tpyOuCm0i2rXq55smLUrY1ZiEH+uK3oXPH3Xdx223jdqk
u5llTLPFwqw3Ci4omyptJ0edhAJ92UndB4Eobf08sDYjYuhOFUjdN27fdDOFcbSZR95ChlDihRsJ
8QbdNp5GhaofalCjzqir6N4LaYJIl2TdVH2XOnqdW05jqX9SS58fadXXD2VcZrtGIazR1eC6fTG3
rSAZn/M2NRbSC8bDEH1u/bC1bKWLxUNi+e2uFBqoipx6RwuZhE2a9fq2buJy23DwH+pEHB2hTvSD
ipr+Y5d1wFAbSbepXFeuUbJ2msSQN0bY6+6coX0uTMjkOwNgUS6tJkDYYrTsxG/V63QyhT2md8Je
8w0c2kO81K2iQQ9j4NBAG6I+6tYobeIqTx6a2Ap2CtbaD3WRloesnrunCvCvK02mel83En90Xqeb
Xujb70mHCOJoTpVtwY9CFrMddnknB7UbM1mgiIJ8o6WwdpPSyg+p7CuuoRTVVbnYzyuTFe1rFjFb
Omof1VGNfsZ6F7t9jXW5HFkAjmQhQ7qj+1VoC+jN4E0po+tij0khXbFlfYeCobwtjSTcGfh021Nr
znsU3tlkvhm4MSbeaIFWs63MqXpoc6G/JYnX1SM9IMR4ANqiI9joj0kclMcRY/ZN0YqsWX0O3dQH
joRHln4sA6XfVplm2GYvZzfwVQJHb0rDFQotw2mB7Co0kCRXxpIUMshfkxzJNV+d1QPVKX9b0cXc
Dqba2aKYmvaU642Tal2JxyhileWI/BuEtp/m3P+sjdF47XtfIhWNOPI6WdzVfYEWGNpc9oRSC7zm
Ur2KpzC4aYQw2ilJVzwns+A7sta1uyTNFSdrrNqtgih2RSwStppY1LscTf1rsgLW4NQX9tiF4rZG
cBZOcXPfBaGl2eg2RE4Ke3IX+QUGEYWuVu60XDZx2/NNp5EcYkzUh1EtcltNBLF2oAsJjtovEoly
P7i+nowbv2mifY7hrDcDXNoXTdfcwsQuUJFv9Vv20bQZ4yC4K5pEvK3zInTxkRC2sSQMu2Kgbzgh
+G/YWSrGLuWMchsnrd+6XWd0j5Mc/E61wkkV7a4iv9xIKEm86Kg7T04xC/U3xZgaT6q65JeKwNhX
Czm/jRZjOz2I4c9ESiTbF4bUIQdB7qqy4If3pLILM3ZfaL21bWtf3GCcAoe4bwxXm81x06Ix5/hZ
XW/6Ug226OS29lzBCbZorG5SQWLR8WTDbrt4nQpL4sCwsjtTnWNXyUN8M9R5sgO9NO2R+smGLq2w
CaUp2uhaEIrOIJWytlPzae63CGWXD3mPKqAaBi/BDJc5aNv6lTQi1DYqbUYP+lR/rSFGlB5jC1AH
ySz+DjQ5OxfWgXLUaqu5tQLjFy35wS5h+92qPiKdYzeSlA6BufetgWsn4xqM0kLfIK7Q0sWXOwxR
pXBrwNp7RYjGuKaV0X4xWiE9Nk0xezqCHTqKanNTXNXwgETac37lxHiGS06IZP1dM3IghPI8Oh1l
Ea4UZOzTKWlxS9GAswONeCAzQ8PCL9MtAuD6dT725hMIN7904qHsjiPO7XDbfXGo7Fzyo99pn3ee
KhjZYxoYyRWSoKLNDRlE9mAmo9OGeulUZHg7v2iFrVVPHA9ahJX4rJjuLEvDPi1AOBXW0LhqYnxr
WQs3flm2N0gGZ89jpcfXfQj3J8mWetHUR09h3E3bUdELt5tNxVaqSvxiymXkyYEQOYkWhTyHqm6n
THAS5KAvnvoUjXhtznIH7uGS9NBzDyg9H8N2zjdFUL4ITb0ogevZdR535RUiZO0NL56AO1+p7rS0
Hh8N6CgHsY5ZKrjeHyot/sO/FbvhoEBsl9mbWjj1Owu3xgPPrcqryorMvpZMTAPUwd9AI+i9dCoE
WxiMeANDP7UzlSdGFgbDk+Jr8lavNfHOYmN/Qeuy2KD7nLl5PIRutAiHFGPVX4kJSheT3k8PkZq1
D2oyY0m5aDLkQ9ds6wRuRGwe8mZ8TnxVcLsY14BAHhInzvL+Vh55KzUch46o5s1WllN1u/iFOkoj
DrtQ6yXXb/PfflJ3HBZ9dSzqSLqFeho7qYiVvY44Qz0PiLNFZnutSGH7Pc2hcIpRpdwUIGTtFJyi
C/1C56oek2MoFokTIOyGMpi4C9HjMa28tIVZno8DDb9N68eok1hdsFU0v7aDOWgfaA3IiKiqsju2
dYYqsW9t0zIOHHMezGsJh2a3jC1r2+sR13pdNF9UKf8VR615Jyocc7pVkrYMlUBTV0kPUxCZ3+Ua
6dUk8jtXbusW6eNcvZJyqz0anfhbRzzSkbtaOsYjGroNfug2Bbl0URPvtyGdFsfKWxCqdTFtdDQt
HT809Y0wjtIuwMTPxmg1/qPKHbV/JRDuKj2Jj1HRZdskGESHfmC4aYYYoU85wiS+5mKItCbfDWJL
EmrhVYT2Wu0VkjbvhUlF1S8pTVeMEsFJrDA94DuqXY0Yt9r+UIa2FgXla1vF00YcfP8wQ0V3ZjGd
j5Y8Jd+x4NC3KM2O13M9/JniJH1SFYG51JLnAQHLbdH5P7umyR5riINem/rYFo2y7BWy0duko8Gm
l/V8RyIeOKAsZZf6yODGYaHYEt/n0EUCNkLg745dEPWlTeVEvEWc03e6dmjdVMpvQ2mQDj5il5vA
mqBxthQl9FgtrqhAFze9Gg/3WSSMTwgpPM4tQGC7XCRyfEu9U3pReBKsSMIfJi0iu4qt0AuT4dUK
w/GmUCykFlT/j5Un3RVQsfEo91V+ULmynAgpELvQa6QSZ2Ds97mcNU7B5AiE70TjoPvB4CZxnNkV
UhROHommPTR14PiRhvp1BVSxz0XTqUqz32ahnziVoj0rNH/2c5Tmf5J+0ux5apcnV5huEi3oeYrV
1Z3eSondytas2UUpzQ86ziEHvZPQ4ktbcWcY2Z86Tax9L1eJCyOHvCxqlKsK4T4Ec6XrsBzQ5QlK
0auUfplCYzq0lmC5kZJ8z7Ik2qU8vrYxrDiKCkriIIuYush5kXHzAtOOYBrGp2LUx60/i7woxzj7
mghC/eKPkX7U2Rs7enoVQnJWfyeQT9lR4geuWVWUt/pM2uOlOd9ypVZ2H2X6fRXhKsLL1b9KACRv
snIU9jhmpxAK8aonuzDCLXB0kPtp2tpRmVnIPpNkBl3124y6yk7Z4nuBOtOmrQXLNsZa2MzlwlMd
2QcCiCS7EllRgaUBaK9H6cbsxvQ6zOro+XyN+WRxD1YxrUQ0rQCCvy/u1eOga2hpzl4noRtzPV8i
Gpz6fZPyIb8MwAv1jPe/jyh2owOZmb22ux3jQyhf6DFc+H11RVce8EYypYjft+5SmGeftLOjn8x/
6DuhLgTH5AMQbjRM7rjRnz3s1qkUHpFdmeJLlOtTY3gbZNXAbLRMG/SeIEnoJIJ9SYjr0s+vPoEF
aKwZW37eoOQIpC94/fwSspYGD6hQCfvuVWV/MqpJT6g+eVnzzWuU75/+dSSsEA9ArRZqv7aM7k0p
36+HVqh7XfSEWv4mUx6iAvbZ7iK00KWMT5MFJt0HDTmkF0FkN6Xm+WJ2RwuIuvqk/Dk/jA+9sL8x
wCTQX+EtspaooYNgKaAFNQ+FIqnx6pxKxZfzIZamxrsOyxICGVrYaAs87C9l9M1MdWqh4uZVaF7H
HdnIxqOWwqq00m8GCvQXeu4fAU7EWiD4IvSOj94mE4XGai5zjQty3CdZf5z9DvaY9EVugp9IY1GO
/KxT2ULeXYCRmLgTE+j5+4UglsJoxmqleQXequkxDH6dn75lG6ynj/Y4exyYEHCFVTcUIQLymdw3
PDn/Nbc7OHE2tVR7ZOPj+LM0Kc7H+9hBYkA0tP8KVsgYWa8CaqVlpTkm7V7eG9Kmkn2NBkl91HzK
w0W4SaKekm3+ZVSEzZCXvnM+/IlTASgRr3cmFfzHmhRNVbcV4H3qHhANZxqOsf5JN4jl7HwXYXUu
9Nzp4RDLuheAWkKMuTH+xYJH+3npTunoM60x6QXJskk1iRWBgx89lgHFt6Rcrlnhs5O1YCjwt1GB
fsLoNpat92ZrTRJ5/2B0itdQQkO1TaCOe/5znEIgwFyihQ0a2YBmtFoN8SzXYlvVsjfTMgu6XZZ7
eT3YRnmcy2qrZc2L0GZfRV/dNVa+C6nnqePv83/DhyVBv5ljHPQdEFeIpqsdloiVxjPWmjyDAmkS
Ztez0lxoJ54MAecQmpYBPWUN80NyUKKWoEze0JR/xNo/Gpm5Oz+KD8fgMoo3IVbtbJBGcZDW8uQl
7Xcpl+wsvxvz1A617fk4l4ayurV5f5gwzomTZ1iPlhGJ94UT4lQE0mcOOzCFSCasRhICfIjHMCLC
UgoM1MweKdNeCPLxGAJ4BM8QHXVAFB+l7cWpUivsxAevbowgB2uGaWE11jiVxFYDYT8Mq30aF+kV
wpnRU6FHJjT8/Mf5yTzR1sYhchERRj9K/sAAyIQgj40uBepADcRAFNeUSXzV2FakxumTS/aFJ8MR
RVJMBVX/dcoSN9Q2O10ZPA03XKX4OnaNnVLDb7oXtbiAevxwryzzu+iVaQayhB82tlFjcyEV4+CN
o/gsa8G21vXahmGPZMI0xbY25G6kpz+l2bxwppyMbJFrLP5jH0X4B1Upa1+SBq/DCXLoDFumtYzk
uK9cS/19M+SOL1Sb8x/yQ2LAaCFRLIAiiMUf6ARhr+m0lczBQwN9dvMpu9UhY4ZF5RZmq9sThxnO
PHJ3YainwsJkxVmRrfJRi1ptmk6wamv0YBtTAt+FqD7EKIF3XN3816K88FFPbE3QdCDFwFqQ/qxz
rdQaeUkbCusVa+GMquAlTN2HfJF5BOVPs42UVPwgBkjDSsuxQmHv86g2UfzMMTRP209nAUsY+myL
AyxqLOu0lC0A3EJuRm9WDXectTspqQ/nV8TJqVp8LwGN80RYQ7TCSaDHUfejl5RFdz+ZVJJ5j1wS
Iz+1AFD9orcpA7wHLfX+hs4sv9Y0oRg9liQt0L1WL/20Y9l1Tqftx/71/KBOXDLq23Crw7/tpn6K
/Gr0pBAIx4iV1pfJ0rdz/PN8nFNbGFIUwFNS+o9U104srTDQ8tGjtPWg+SWH8PQal+qz0Ug4MUWO
1Ru3GZjqC/vp5K3AfkImDvDoYpP8fj6LtE/x1Y4nL0LvTvIFKkHVRtMaKnW/KuupIDcNlB/qJZ7Q
qWUPTp9Uy1hENdY4SEGwtLaJJCCJ85PEq0Wr/5TCr/NzeirVwgaPHwdpyZJfI2J16HNNOcyjF4h3
Giew3ETo5Nx1vu5ERoOKLbS6vSLehPIfYTh8ngu1iPYAtse3hJsHNuX7qVWHoobJJsre4vGSUfRF
VW5/fogn9ty7EMs0v8lXzbZa6taz7JkIZY7ZTpDvzwc4cYG+C7BKiGtVSTstZAxSTOtI2YbdYSiB
qMSvnXwhNTg5FkR9uT0XK3NptRLFGdHUmM6gZ+g/df/7JVzihZ//a83wZqrwjZ7NKU/5ebuUY3tO
L5VfTixptGF4OyznH8+IVWKPDw5trEiiQlUDHa6mTnqqQAkdk0HSLtxK0vJb796wEIBRDyCHR64N
Dvgq1lQ0+SzhmQWk37Kl6FVVrmch2obFsxr+MuelZ1btTYBtl8QXTxy/7wLL7xdcrCVKgPXe7NVx
8AiseBMqL/7gtXKD2vC+uyS+cep4Ih70BRYGiPA1E68UcoU8tZm9Ug5+6In4o5TLDZ0sWg9hYEdx
vhMj4+fsV9dKD97l/OI/sWTQYuRYFvEOQy92tSI7q9TMrAODKcOWKe3k9f/182sFxj5PoimU+Xl8
iSlJb1rzz78IQMq/KLBxU67Pv6CJmtgcusnLAuG5G0Uy7sC8JFu5TMJ6KUKY+N8gyqow2/ZiLFpD
BVAVCX983JB3S7Qnqva/xpB2hyi+ChYWRrk57s6P7tR+Q4eaOp7ON/ogx1TXNA+QCANK33zVybHb
Hc3U8yFO3P7oPP4TYlkgb84MtdH1sW+y2YsMV/1eS5us3jfa55/KBEGtCs8znuRrj5BGymSlmQmi
zK42IZJ5YZ5OD+Kf319tWX8SxFILoDwM5ba3dug7Du1evlS1O/01/omivJ+qpjWnLu+JolQbUbGj
r8qlcZyM8DeB5RkrfaisFvrUJm34970PfD01w2+p3NxKtbY5/9EvxFmLZJlh2KhzNU2exjtuXExu
6WPbWthcoDScjsObDag17pTrfNnPG/B9HXB8rbjJAU43HgCV80M5eYBhXPC/IVbZqxXURlClhAhA
OjUICGjxv1lcpI0Q6jG8p6r1/rMLAB+KJtYpwpA+5gMuBp3u+uVxkOt/MRYO4qXUqCEXIa8ykQRO
9DQJKs0TyqdA7y78/Kmv8fbnl0TozVZPebRaGbBW8PaGK//uAeSq/+I0Id/lsIJ6yXW2/AlvQkyN
oERTXIheWLnYDwQHICj6pXf5qU++tAYoZKJpA/n4fRCjF2aESemTmTMYJbEt7djUns4vq1MnCpU3
mJeUYyGcrebKTH0/CqRA9Exj2FhxvY99xAMtHJTi7flIp0bDzU8WT93K4nn0fjSgZylACBMtrdrs
dxKqMG5AvfGCUsipKKqoQec1NJbyOnMTDUHThYhsami2wgYA0vlBnJquxTFBg1FN73Wt9KBngCP8
WZu9SQE4GlROahibrtjr7YW08NQapiijQ7LHIIVO0/vZkptcU0M8xj1a+naffM9B+OTZhSfHhSDr
4xH8caN05RKkwK61eukRjjQvlStOBuHZtLCxVGZstcLI1XN8HrSRL4JBivCHWHZ1ibZ28rOT4FF4
pfT6gXYlU6+LYeqNnglI+NjMpbzzg+7P+Y+//KXr9Iiv8X9BVisY4w+/q3Ueuhkif2n1mgM6KJVX
voxV/JtQ9E+RcKZ/9uEBMqh9Zs0GsP94nApbFusrS5Du+2K+KWP9qQYDfX5oJ+fPgjHGYwRr6fVR
U6a1WieVCjNKK21T4mGoXDiUT+6cfyKsrbESqoANZPzJs4xdLLhzerMAAy8lYNLJ1UZtD68GEhgy
/ff7BkXMsmxVJi4Pp4bM4mbQJ2Rqm5egTtsrv6tA0tAwoXKcmV+FTp8gC8iKnY2juevQyy3C3o2N
rNudn99Tby2Nph14BGozKDK8/7P6IpUSoaMtUGb1j0yKbjTkxBzBaCOnpR1mW5nY76o8+/w73Hgb
drVip6AcQNmEk4fPowMscXORtSedWjnaQrNk3dDS+/vqe3MTGlbUWSE8G0bmD1Q8AarlePFtSbb1
K3GSmiuhj6xbkO9QLfDwssdcyDZxlkCOt6pyF8hF5eCLHl94kZ1aCAtLlq768o5fN2I0RN3DXGXG
4+Eq/NpVrhhuzn/TkxEW8SN8OlCW+VuyejPyKITSFqEq40mAUBOzBuj7VDSX0Cyn9g3mSDizyJD5
4Dq/XzmVCZK8tzij0xFH3Lk9UuxtWvgWhn1+OJcCrdZKYOZ528cE8ieAGzjxgY26G7MRQRlLfTkf
69R2QGJgMXKnPGStH5pDFMyc17QUc0G4kYdpU1jCTo0Aukj0jdIhfhHF6Nv5mKfGt3wnaKwwEz6U
zYOqD32zhhKZ4qqt3pupiJQ8VvYXzrlT5GPSlv+Ls75URQtxcqQOSW7H3C0gIjUg0qxRsMXk2Uiv
lIIKCxs+PvapeCjbS0Lmp6b2bfhVFp9Nle8Dops9UKvN5NTzS9EcJc3NZFs09uen9NTe5z5kMrnb
4bau1maUjFWkdzIPxRrtkVJtbV6Ol/wgTg6IThy2CQB9PqjYmXFkFFbAd+Pt1e8UQZivlSrwHV9p
KR8lqbGJ1SF5bLLwkmrIycgkLqR6+Iib6yRfSWHZqRpTWTf7Wm6dmr7BLH+JJHVr6Z5kXEhdT6QX
ZPoG/c3Fq5JnxfudXi9CUZ0P5ksT7nncZ9O2rK+YV/3T4humSGJMJraYbFAOW5V51FYfG/QSRA/W
gzPXv6BBtOHzp5cGNGuWBVICYAbUZTe+ORwbUZqSCSSyV8xf/HmrDYd/8fvw35dUn5fkmuJfFkEm
9WMleY3ljJNdfVKvdKGK89v//P7q7xfrOcg7JZU82YqdRBrt6tMIwiWCjkgBFVEdXbJlObyZIZH6
R5ZOiuhhr2PL7mwFFw70E7vTRB8OZQyZO/DDgYdD0JBl2O545s0UK7YA8+n8N1jeIKt8mKW6/DR3
P2jL5YJ8M4JW7FO843rZU9PEcDsrO/ixBlu3u1JGbV9rbeLUgzXDhUy+no984ixH9whU2dJho2W9
eh11eSLmwgKPxOtmGBz9WbA2ff7wP6Sd147byBaun4gAc7ilUge7pbbd43BD2GMPc858+vPR+5wz
UokQIQ82vGcAD7hUVatWrfj/fyKEvjLgFKk4iUkdLfaUyBoC+ZTIbegm4/jYerK3CZzpzdTSFQdx
cUUqiUMqafp8Ny/3Uu8dVZLpLDu1tfmhbaOP8yShK6XRcbTXkBYW7BpF8H9lzX9/dm5SzWSrOsTE
/N23JPmmVK9muKVPBMQKaIdXlGTBS7IphdJ2SBOWQx/gpTDNymyrsug07UpablTVbXQC2iBYeXaX
lJ3SHN2sAMaBjC3YNJXZEMubKC5kWrNxHAbL70/tklRwKIezCOyZoOyVrzMLX5jkj5kVMJ6joV3Z
qOUV/CtAsDiaOdFW0GjTSS/3Zv/U/LqtzUvnQGCHpWGLLPDCLs9hqHqrATV3OkVfR/nJ1k5e/SdH
ACqggg5TghaT30BVB1PkUE+y059F5hrJmkG7fiABc9HQIzLs/FO0+YrqJRGQQtbRCBkV8J9850vI
KLcWDNvhbmw7mowQNsNJg7dzZZ3zjFlJJRzNY648hc+hd7c2XX5euIJhD8rGlPH57J3NKPeaz7RQ
LqdHCqs/N1pSbBPNiVOMJlPfjXFkvCeowI+Yjq3vM1n9qBiPhSpvzeanMs9OS88Kg6XK8OlebbuU
L6zPGcec8bneOErOW8lscxU+tamycmOuVRohM0AWaVj6l0Ssnc7ps3KKWaQSfihbxjNTN7Zeby/k
dw/n5SM3d1Uym0U/Fp6G2OOZTzRbRLjAR3Lz5b7qUrOnr08zPgZtGH1mlxl/zdMPzlg3f7WFquGI
FiFkv4nibaakYBC/cernQbWqFxprqT5OXhR+bqXWPjTQST7rYeCfmqxNH6fITw+GX8WHQqPFTR7p
OGBQXG0ecEXqcWtk4/A04Ds++CQa3Jp+iMcRitjvXRn6r1SeBmr5tvI5ngbpsz8aICaOQXHqAiAz
22pKXM9MGFbwpxjaWiXeWOlobfu4VbIDD0/HeNtUvETMOtLKrGtvQ+R8bPLmn7CXVFcK5ISJuSls
pj15sOCxGkf/az7a03M12u2jbZYhvU5daf4z0Ev2K1FHaXv7JJZOe36Jf2Mpgv8rvPlWxrSVnMJT
qpTHhKlRhrnvBoTk0p+JEEM3rfaqLCgQ4ezbmHGp/e0VLNkv8hE2gFQwOV45FHnOTg6tbx5lud+H
0sNU/irSxtW9J58pxNuyrl+TeSn/yhIu4FA2OhQryBo7++AD2wTN1N0S6JAAeo08G06gWC5Scj/T
Sl7+o9Lti52xBqR17RDhFWPlZxG4DyIqpOUXpAt9xT4qw8eWEKiE+5a5Z30ti7OwUWBozVlPiIZm
ZMXLd7GOQr+UlM4+hvK37jmzv9zepaVlsA6mj/GU6bEU/DrS+1IR+I55VMB7fR3sCfgOo5Q+TYnW
vxidnKxgTakqv/fSXumgQs+odPSP0s4pXBOvbf1uSqqMLqmyfO2L8VGxmZDeVWE8gV5ky6A3ZV9t
uYh3/RTXL1YDhlKUZYHrNcCUySHpgtqunY85JsqGWCgp92MFiRS9rtZGK9T4u0FD3+sMfbCBMq+9
++WYLTowWXQhzFUW4fdDx9h0UjqlR0ADZKNzKVG41d3FFd0kN0xz7wwvfFWuDfC1dQY6o6Mll5uJ
RrnaHECTWDFY15o1SyEXgz+04K7AmgYJWmtFR6l7Vpxg00/3m0Qk4DFSuGMEgVjoUncD34dSQ87i
o5bKrmEx+C+3bj/8c1uFl9YBqDyBkEKgTTx5KWWALIviXZ4cx3ADUeYa7vJ8oILCckH+/fws/iwa
iZSmD3qDz3vG15kbsXkHmMZr2Ryi5nAvmzb3QocXGI8Oq0XiSozpqKZYozygXWqWvLcY7gaI7d7d
AsMWQvC5bAtQvdgNCdSmFdlNXsOWu62lQ54/3P7+bI8ut4vvE4I4tCKa19SyoS4HoaNF9VFR6+h9
J9vBJxlSwafYMKt3OrRJj7DkQe8R9GvzY9d6MEuey/WwA11jDgZ6odZJU9bH5meXuNHb7XWtfV2w
w/IYg84RVfWxjMKN2Tx2f5APoRTCnAkFQgdIUnGAwIkTMCwweccBvIIRIvU1f3RpCZgsToVsITsl
XBTNV3QojTj6sXqRvHeytnoCcxQrHL5qkgploMlWUOPZRzq7K0qrgrlg++qxQdbOz3pj41WgMW3k
JLWcB39qw0/EeVA1OpkOhyNRxsZpupKo2xtDFdtgSN9zz6k2jexVG272GxqjuAlYqjJjI2a7l6ij
vsadam+DPLD3pZNIgEGMsCsmwCkNmvrR7xvjxfYM6SEKMjr3wGqf3gbHHE1XyVX/oWYupABJzgJK
MY+m514t+7e04Q3vzbCntaSWLGlTV/K4zarCujuymo2u+T+WIesKIFXlLphZGqjHQN2WGtjxdztW
l9+f39+zIwiroq9rcz6C8WOqf9aN77fvwbWTePl9QYmaTomyVJeUY5+E8qmvmvq9QscEoItypzGs
HqjhC8Di5d1mC4UyuBikuoFEF83Wb4KVsRnLUzs9WtEnu1x5cq/vxuX3hW0r7ar1ipbvd4zrKpiP
YcUuLrSXIoFrjQ8zZ5vE7EAd+EM/gMBNe/OHhO4MYwA4DxiHBMQ36X0ZJNu+/Dpm6fb2eV07eISH
IHdQHpBnRjbhvLJoLP2uAebB0LoRku9Se1EpOx4wzNm7YKDgfLcCIpD6Nqkc1kmy61IBJyeUppLc
/lFNtsAjAzIj7W4v6fqs5rEc+heJdnWm2AQrExNi+v5Ev3ERaK/K2HyYpGxzW8RC1zMy5qKOQo1g
AfR9MhuvbAztSLxFxU/Wh7/zNDMOfZS1mzlz8WzEffjAIBtYhXocbA2v97b0kZQrv0Sd9+vSplJt
QW2Y8SbZc1Vf8mJ71BKnomWvk1xot1yTkmfpRbtg+Fx5z5N/ULwvnfnNY0pV9h96kGOU6KPdvU0N
UxZWuklqa9Pr/wzJ8Jj2lVuU7/Vupb/w2igYNJvNpBTW0iR6EOtWUviGchxzTHfgVk67zf1d7Wx1
+f7DRxQPJPsxT6QLh18zJlBPNG0eAZRMzFegcVdOfsGBYQwB+hCSkXRCiALg+QVmNauUYyXH6ZPM
ePjeaLvuFdw+ZdeZCcy9bZ1CU8wFlh+Y8zefotGmjJr7Kvmq0XgH+EWzB1pco6tgrHYAI/qffNMK
90XZjGtjh/N6b6iH2Nld23nXmG1Tn4p6V0jb3Hpo7qYCmUES/tVAcag8SLS0mJuTT23yOQ/puo3c
Wn67ve1ryxDsr0UIF1QayzCyVzX/lmqN22X72zKuT3ZeB8jXuNaM/It8GhKTkV0LYfQJFLj+ZUxl
6Ri1IW+wAwBaNOXaduiktxEgvRXbf704/O3fxTRME82SQszo1WOtVR4Usrqxn4qncdqP4cralmwi
gA/M2lIzJdYS4nioZxw9qU3tSHoMADk6Pm7v3ULbAG0kdC3CpkJschW3l0k/VoVidcfA84C90rzy
TUuaIIHxvIg/aHGgfpoK8+9x9PJ9lwLTFBRd8wLAV4rVcrzuceX3zNXmS72nXkOrI8E8aCr4BpfP
jNxYEuNjUn+M9LjdFq2c7DK7o8ulAsWZ9B/em+rAHWAHTvuR8WCmzRqYSHyPhMLK3iwc78VPmZ/g
M5fLiP1ULeV4OE7Vo+Tsfe2dtja6uXC82Faoe2FuNVBiQYOisQ5G4OuG45i9zOPMUGDe3s8FN+Fc
gFhzj0nuKkTqw9H46HjUwB6saePcSTE3W+sLIUIHgWq0Uj/ECAGfKKrAc/2DgzjbJUu9PAhz5IjV
OBuOtvwtDU9mcMjyD7f36TobMOO5MHsNkzI3QYyhAvhNHAUUsWOVjL0ONEQK3DeDO9nP0nT8v806
9N2qcKbNYOXq5OJprUVx19o2Y6bjzjHXPmPFC6qgTX0QhI0GN1jPyLMDbqRSWS8e/WR37+aFILFz
bpymyYg9tT1KylYptmOyH9YY1q79BjxA+E/m7OPcQCZYLUNPBx3YwuZIvNvFNBBvGBxp9Ne2WVnL
gj93KWl+G87uKKOZTT5pYXN01L+UaWcEz/XwpmZ7IzjYcb0tzUPYPCVpuiL3+t5eihUOSxrNNq0N
xEaaMT2mgWk8jWnbPt5WygUpdBmQAKMph+FxsfYrK0God2B8Hj0apKfoc+pvbwu4tg7mhQDBwqV+
NUwVCMrHMZbKDcBM3SbssvRNSuN+H3vAwd6Wd33L5qoZUHdcNGauxFKtbUtKDJE0C3rz3hSA2sZD
vNGzjZYdqv5PAvKZacaZObGpSFxqRjgAJj1ZsXrMm3dReQic+/eOgB+mD4IJnlAxHoJbIc0tvVCP
ff0uAmkY9sl6P/64vWELRoGkoTp38ELscTWKIeXgBGa8k8dRfiij51TdWmsV5xUR4gtR+3JeG6an
HGPAi4D+U6FUW7ktayKE92Gs0yZzUkRow3P8rYuAfV45jAUJvzldcJGASSLHfnnYdpJJuVZm0zGW
wfHPkvgxUysw243q7e4DIdAnaqOhAeAbsa4Sq4nkRPE4He2qAC9Sfe58gJqj0VxzPhZMKIJmrDSV
lCs35nJFrUE6y6tqVhQOO3t6q2kBUsPsvQ525eDsbq/q2oMm6ALMnYIXxYkrRzbwgrqfASFPJtDT
vvaP4b0OzRezfQyB84Rw4m59uBAn1ju7NpzytERcO30zk8c878BF+I8yBJ2bIKVIDFXKafV9n2QP
ev+RMePbu3Ztni+XoV4e0TAY5CEDLz9JxmNvj6Cd/vhvAgQdiEylbFSFWvrYRYe62QO5vvLCXD8A
WLA5+aBjY67LhACeAiaaEvxZQy9D+hCAJK/1rl9Ye09P7n81L6UJj7XeeEMNO0J4Ck14TOzoJTBW
s+0LqgzLE0mqOSKb0+GXh9K1XRj6oRWcxhQYmVNXv8Jl0lLHrV9H/25jAPoEXruimTNIlcgE1mZA
yZSBFZ6YtAeJ6KkqfNdaM20LWsZcJFUXXmqqCGJ7rt4Fba1XHYzK2uNHw3u4rWLXhpMlnH1d0GFZ
qeM6Uvg6FctXWv5elFx6od2wXLmOS8fCdOeM5GXQ/iu+Mlk41uAaKSEgKIchevaTxyiL3FiijWNb
rXU0rwkT7n5Qdlpr1TKRgv6VXiB5kiBbANHalze68cur15oAlzfx38UJm1gAup1LJouLYSnw4F5m
kgcql5U+7WVFwKumA5VGN1HbUvhHfHL44Skxq/itiMrqyZJAiLitEEtSIHd2GJmTYREV4++woNaj
G17I6PLHdtg41pf/9n3B5Zw0r0mzMIxOqSq/qunXJlH/ui1h6TTOVyAEH3KuDXQfswI/fZSjh0I+
hPmKb3n9OIMmMUN14XRga0R3w+rCckg7DrxqPjXZsxfHAJCrrhkWLvBSK1dn+UT+FTb//VmIYxsS
EXyINstmvx1zezP+fXvDlq7L+WrmDT0TQGul1fuhGp486eNgbP1ocB0nc9Mi2hKBAP290iuytCAG
f2lOwZFieEuQp3qjkhF/BifvafwKEPLt1ax9XVAwVW7yME664KRJuvtSlGvO7NLZn/96Qb2aKYVc
zOHXh+0MH7kjqxnL3zv/eH/WgwLP2TbNx3Z2LJOepXYxCzr20t/2Xkq+/7eNEl7KSMpgDYMvi9Zl
OCA25u7255euISk8yt5Mz1w7sFaeGaNmJ8Fpgl5CY0gmqy130tbQA5aOgyCWPIPJjCxTM5e71I8+
hWn6uk+RfXCcJ0X+oCk9IEagIEY/b69o4Z5QN6DKh+YyUS66Fnk09IGnjf4pKww38Po9JFVP8lC/
KUX2QGv4YxpX9yMCgfaKrWF6jPn1q3So4mVyWTqOf5L8rfTDrmnUfLi9qoX7QmMgC6LrbXYyhMcy
Tu1GCskCnBTDf0u1R4XBo7slzOOQPFy0pdBEINxITZN6CRov/+SFT/6TM6wY42tFm0HvQI+YdY3W
GuFCqkNoS6YutadCMV3JH8qNbXeffDVdMVvzz7zMTCOHFnBmpIAnd8SITE9pwaWdtjvlsa29MKDY
bcljl6435NahghVmRd5SZRmBZOeZxAetxBbcCmOSO7ka4LoI6RjyNMihgEdo/g6td01xrPyBnqVp
0yj7e0+LABBoxBl4jKK22HictDygutF3p8yaHqo8OwZBumIaFrJ2swwYPok8GM0QUYVsdbTCMRxg
8cg614ddAl4xpXjIoSdJsmbTApIY+rDIhJarp2sAvb+zj+JBEuwakFv9BmsQNJ5erabUybWeAOx4
P4TBNq7srWJm+7CLnsygzV0HPP5S03ZjBkuSX5G2NFNpp8egHxXFryLU+c/lbVl2KxZmSZVpLScV
PZcqicUvjZlUj2k+GWUD2pwmbVIjMp6DwKbn2qucze1jXtLmufRMhoy4/6ppKLK1pKaJvz5F2jZn
Eqyd9gnQ1eOX22KurQvjbJgw0ASouNM/cLmiwG4TKMfU+pSawyPT6B8UKVnxi5c2jXbEuZjJUCHI
LoIIq6tkM0gbwvCdAgFGV8f0162o7NI6zoUI67ADqyKHlTQnB3Yp9f0aJul1YnQuI3IONAly4a8O
Xm4UitNqe/IMm96hX0MSuFP4PdetQym/KskJCra7/aRLkYJ7kTL2Mxay0p60QmHsWfmUau0fmJLz
VQkeRgPVENyCrEqe3gNgl92P53OxBFM4+cJrdc+M+L6f/Uq1vwv1T34/WVduI43adLxeahZwPmqt
y3F36mAQjZJ4m93f+c8KOG/Su/jDULtfSkgS2ShN5lVPUfXqbLx8ha3g2mMBV4PyHFN3vPHwCVx+
XqkrSw9KrSWvFz6kDMA1VUsE3r1LE+8t0KLvsaJtb1/4xVcLV4V+wXkA9Go6JvR1M6hTB5nxwRm+
JMELwCZu7OvAMPi7sPkal9WDXh1ui126n4ww4mySa+F/wkb2phUooMi1JyM5Bt+H8fW/fX4Wf+aL
B6OhRK0zcT9pSIQQsF5pg1uyYfhGwFMSE8HvIZiXZua31CYuo1r9Fc5Mx8bgFuNKL9zi0ZxLERwK
29ZaZVTYJM8ek++JpOuPqecbn8qykl7ySQFrD3pdN5yCr6FTB0dVG9OV37B0TgzvUmElcKYTSzAJ
emYWUwPL8ynWIZzYG9Jan8/yTv5/AWLfjN1ZueUnenvKzW2kblX78Ee6drYGsW9GsvxQHgZuld6E
O7WWtsWv+7XtXIBwTiT7wgBUnPbUWD+MH572J59XVVCWCUoMAqdLZa7gMJImY8BsPigqL7+9ludd
8i1m7wVGeobXwCu7FGAZcahIzshlDL5CertL7fhgqo9a9e0P9okhGvrd5x410Y00ewCzyhbrKXsv
4ZNc/IH1tP/9vDjbq8Ep9T/rKdvpU9snh1p1jmbMiFwxvvgGrb7tmle2eD002tNoicX7koUXDZIP
OtSg1Ts5DyHMpe209urPWy/4vjRwMxMEUgiQzWJ6T55yr0qgdTvFFoSM3WtUPbZl+Si3HhTrf9LD
Jv8ulREvsRxBD+oCeufOq8uTk+u7vugOMpiRWbGWkVmyaxcNYIJRUQsH9LUmrE9WCk+Y/qAXL7DM
7YJEdSP9ZDX7uDhNwf2erTJ3N9Ayhdd5lcWCB7LKFAOhOjNMFeOsP28r98IlgmIGJClQY4kIRDKj
vuPJgQevOEFxvAnLb7VmuoO078L/KGc2qGdPGx39du8rWnHS9b1sAoj/LnQOSrgSzC6YZaBpZBBN
GEPEOxAeuAJOwrQs++JUtZumeEymnbcGW7jg7JBhoOlkntQG0USwmhKzulXtodoJ0FuG8sHOjzGs
ctVfQf4YrvUcLlzUC2GCv+FFciJPNsL00S2UTbw25bh0T88XM8s/OxV9DGMfhKvipBSvTvp1LB/8
+mcNTblurIRPS3pG9wJYOgSCs5t4Kcmp6GHwHLk+acF3KwTAgHoZM2la9fdtfV7aMd58Rt/m7u4r
fVYLoM76oa5PXiO5bhuvASAtfJ/CCAoGrhPFv9+AYWc7FqeyPuUOKPTdF1V5DvPHu38+WTjaZedY
wNTFZEyM4vWZCckC1HrmN0v//Aef/50SZ6aceSHBVMK4KVtQcYIzH34uwwjyiz8RwDPJoBBdWeTj
Lo95IBNjK5M6nDrY6iUgKutVMzybWeFt0aBfI4JlPBASP8EM20piDmltkiBrHWUf6tXH0qs/a0H5
MnTWxgo7t26rd4AJQyAcPsuZ/XMksWUPRAb59BDFzkZNzKcwrX4WunliIPx+J/7894n8fwHIJkzp
aN1JJ5cmQyi81hK0pIJUneeHFRtHzu5yj6F1NIehGLuTBa3zjMzWxCunOKuBuMWkUP/HwehcpVOi
Mk/7tpI6OA/gIh6N8qPdpg9l2bgWTKfbsR62t/VywTpQTmfUWgH9gnYnwSGpVQYWnS7sT14FKm/d
Tj96u7Q2YRU/DnX/z21hS/v3O7cKk/MMmi0okK8WQdyaZHIttxrfOfmKpVt4g1gHH6a4STglvqgQ
AxeRXtvQdRcQFu17aauvZTyWtkuFHZDkIq2cXLRLDdC0orFTJelO46gcrSB9bSNgG6bkw5CvJVEX
RZEdpjUcpMgrNs6oluzanNLuFOnRl3IKt02UfLIH+6FptYc/OBfebXrQIDIhaXi5Kp+0JOB8U3eq
i8TdFfzf7e8vOXAa3Sekg+emb7IGlwIceC4gBex7IKAhYJbb/v0gl+8VzX8omSF/ZCJj3ynxixFp
hzFJ/8AsMOrPcJNBxwhvx6XwOE96qr0tdDDqq2l8iDa3F7ekddQBqOThAYNwKlh2phflKu3H/lRL
FTCf32X96EUrJZCli8PkAxPZWPF5uPxyCV1VZyMxfHfyG3P7QyKdfXsNS7p2/n3BtSomclcO476k
J6JHaIZhGYu/93H3yaFWfFvU4lLohmeSjpkEOogvl5IXbQLoXtSDRve9ix/U4HD7+4vHQSJ6rhiB
giY+UqGnDDIwA9zQ9p1aPWvhsa3/QKHmXPf/FSG+M1JQVc4YIyJzIujtU3eNrGvpOOg6BX9u7q9G
p4Q9GiVFGhoQ0w1vb6cvo/rStw/yyqVf2iiwk2eQ0dmjurr0sdkOA+RFp1Z9VcvXOjxASXL7LJbO
GisP+u9MA0bt8XIdSjWWOfTd40kK36RNO3y8/fmlMhPhE/b4f4NOYvpz0GoZTIpSPk1WmX7paUHd
JrrlH3xI1l15pqwn7z0+NVNsbnsQfLdpVpWv1eAoK/dnYaE61KeEigxp08Il2IAMFkOgpQCsVEZy
bE7jptXu9loXfK8LCYIRg5Sut80BCWW1B+/alz56yrsYF6d10/hdL68sSJm/JzgiF/IEFQyA+rRA
3QNeza83zfhZTrW9xXh27EFzsIdZhSHvD34z7mfu81LbhUG98U0PaI2D3w2HLDnl8lrHwcK1IIrB
f7YpljIyJeyyZWe5HsoFL6Kav0ut/KExv5QeOLJD8tft3V46T7x02gt5e1WgHS4VF72SjVT3SNBV
3cZId3q4hsq2cPtYCtyaZH4BqRDz2YGjMXhp4av4Eizq6vtEepGrfOUUF5YBVPHMw0xEM3OuXS6j
12qcpZr6xhB9T9y8+3L3Ll18XtDJaMisyErCjr4if1MfcpCc7heAswUowexyX/V+VEM3GGHuNCcA
Z6O9Mv7Hz8/6dhZRWtGohWXB531oXOVjZ6zx3izt//nvF/Y/KczQKhKvOYWT7Y5fp2itQLagRRS6
yYzSOspjKh6wrJOi6oHkYGRqM9jA7Tw3w0pCf1EEFJhk80E/IHK93KRx0PJ+jAn6qiI8ZNjVqd/l
f5CxplqPfzhTE8zEuoKQMLRCI/SHU2lsAHJYmwpfOofzzwvukw9m1Tg5Un9S/G2ebf7kmlE7BlFq
buK4ghZKOquVezXGwWyKrcKfFX9j6Qhm1k4FHxNTIWZwrCCfaBSD6QAKmMZ363Qz3T/8T8WGrJoF
fOecwRFOuQsGL7Z+0+AZirsDzeF+r88kcLaoFszJFRElsrN9ve3MZjipw6aF1j5Y0dKF54qhN+pN
cEqCLGDNGnB2lQkJzWhIOGHPfz9pjVto1UYL39v5c8RQVTyslPMWXqILccJ2kS+ehtqD1CycNj/k
73XnFuaf7BgY5rgVZNivRqmSrupkwOZ7WNX3U3oI3m6b1gV/ggk3bhvDWg5xkfC+N13G4GsGaaU/
KNIziUPrIQ7s+pc6FfoG8AZouqUx9Z/9KTd3U1wGd0c0pNmIZ5A+A8qJsXrsSJo3zLmaPvwFIO1g
3N8meilAOKK0bRoDwHKSQa+j+hwMj7f379qk8HmbQgvZex4nsUaYKQreZ0wYY/VUVvTP6hp/3/z7
Lh2wSwFCnNR2qdF7QHef9ArOg10VHQf18CdrMPHQ5/7Aq5xkHwal3UCac4rLF186ruGULa2AND1x
Erht9NUJRl3SjaZPu7w7pXr4bugYbcddh5Xdvp9XjJzCrMo681qYGcG8VxUNqkZVt6dUzndWGh5k
/gzjWkJm4cghm4Hnl8ASUyMSv4PEGWbAuzWn5mgyoaXKa8mlNQGCu9BEqpzpiYaAHgBN23MDbcVM
/g7qBK3CTyDBbTAPRIujIKLzm6BqHUREebAbjdfC+JTU/xj9l3R8kPXW9ZvShUNtU9SJ247VdvSq
XXJ/2w0eC90qCtnauRtCuzTWJKAyaeb+PUpl79p2uTGNlcruguoR0QKBbv62b6LTAqF3PbRtYx3V
QnO1ttplufrBSLLt3ReItBa9z/gtzCWKC5H71tGLpLSOwIdulBTWpqG5+xmY0R1BZaOvg0dA7K/T
PbsOPCeyj6lZuHmqbRJ5pXK3oHW41mSVEMNsoCHcHi10ellSQmee5Z7HQrr7Lf3F9wVDZkm5Zzhd
5Bz1cdMk2/rz/Wdw/vMFZQplq+vHhs/3xWZIs01or1W5FzcIVEf6m+nbxNpfqmvpN32RgA1zrNJ0
k6b0763Ngq5JEN6qqhrzvlSREGSv01+E2be36No54o0FgRQ8JMpnhAnCAtSizmwv4PNV9H7Updgt
Q6dzTcn8O7Tbh8qRHkGY+wPFPRcq7Bo9xswdV7FzHEoAfiV5k61NBixd8nMJwq41sVqNjoGEKdn7
0SasH8P73VZqMPOYoUpQQopXuBtDEMV1TQn/CJ+Ca8g0Dt+daOBcMMbAkiow2Inc8Y6W4x21nnWE
Rmn41KwxoV/7qZefF8x9YfSToXZ8PgN7BGi0wADL6DFem/dd0F+G4xj5n9E1HPzKSwULfU1Lej31
jnLODPOLkX2/rcBr3xcUOJ8y+ljJ7h0nbeOUe+3++JCIhg5jUj0kdq668/Rs4iWaKu9oDR8iN41e
b//8BUW9+LywPZFPFiPr+DwILW3r2tN2jSp9aYPOFyBsUNIZiT61SGA2ot0l948MsD+4DeQaUFbm
xS7PtyNTFmVW4/HOye6jHq8RxyyoKeVUvMR55A6oIuGa2aEke9lQSdi/rHIzH1ahPDvVjeZSHVop
Ei7Koodgfk2pRYoNiooZJiCR9bi7zo+6/WpoHzv1q7TWDrN0IDza/0+KmNBQYcDp6xQpk51uzc6h
HH1/AMJEzHzpsO1EIvMvOIt4B+YmQq3tvePWTNuN3ayRnS6v4N/vC9Z1LAJDDuzOAwElcP1nbfqD
BwIadAIo+oZm9RIiUMaJpLhjSuKYSd/t4Hu4vf/SnX3eFqIPvdZrr48x3crwnBg/fOOHKq1400tb
RFWDvCT90LRECFsEaG1Ra13hARuf75VJfu/nyqfbq5gNtOCvzyjP5Hx4uulVnH/C2SmriVWqWeA4
xzJmKmiy/E1qKjsjdw6W6u9BF0w3twUuXQ+eIXKKxPz8EU4F3nbD7xTWpEj6pu5j19Zi4FtOZbDi
di6u7F9BYm1oSoek7QYESeEHtX8N8nqrNQUIus5R8tYM/PKqHOM3ogcTZMKqVFPKR11BmbVmZ+66
h2R6Hq2ft3duSRvwoSkww4EFsIegcCW8oADG4cRNSUTGxi1AeLwtYWHLGKzHHZnTpNfjCq2nRbKU
5OZRs9+i8qEEoS0IvkRS6Br5iqiFxSAKTpcZkm5m+rjUu7yNbb/KOvPYvrfVj0b79fZKFs6D6ilb
RVuaCRiWeHNKW/Kj34wrmrIN07/TLH+y+5PTrZFh/VYj4QKBaT0/vwoAgki8XIgK801iF715HLp8
dLMpeo6D7Kk1zW0QDz+GvpdhX9LeVKPf9ma2u3+ZDHWSw7NnOjsR/NbPklENm8A6dkP2FOgPwYuT
7/3Uud8OQZVH+nl2v67zw/RI61WbI6ZVDv6uXeMYXdzD8+8LymD0AxkWD36cSs128XAw6sceerHx
KS8L108Lt2sfvDXkklkFxIM7FzpfhjPLN9VmHnkVi5KOpvMXbWT9X7cPZ+E2Xeya4NSQDxukTkPA
0I4bOaZtleRUUIQu7Y38+6fb0hYuFLjqtM3p2FYGcQUXJzIrL1BMLpQUHk3pWxmu5TuXlgN2xEwn
Axb8FYN0lg12zjylBFCa6Rbem+H3rmEMeyXJ9nFc7m8vZ+l0zqUJKhFHnt0QVEpHX1UgvfUZL/fj
Z+BjV7ZtSQ4e4cxDgNW7Su2lWeDJCZDgx6KaHtuifhcyaB4na9X1pc0DC4PxPN5YZnRE2+1o/eRX
LEcNobNhbvRIGqSHQqUJ7w+L6fYmxYXDQDwu2iPJ7OOk1iXga/SSbNsmdlZM68KOgYgGZA0D2fRK
6/Pfn92b1kmsMNdT5+gnW8OBM3enjIfbh7+gyxcihMO3slI1wiIjo/MamCArr+jWwucBrJkn8KkT
XeOgyFMp6W1u20eQ/x6rvNilabCSH5zfe8G4UK6j0IVrRbO6eAoTrufQBQQ0ji5tHP2tMF9zc685
jH998+qXenUsY2lN5wLnvz87lTCfBuixEdh8qf1kwxuwolcLx+4w6jNDrIPzdFWm9Qn0C7nJgEkA
okR6cGJX0j7efex03oNZRnnNps9NcKK6PuqzXtMY83+aLPo+Hm5/fuEOgoCHn4vHwXS62BFB1JdO
fqP4p6HKtE3b2G4ZDA9F91PSYH1rjenTbXlLRzJn8efhIqbwxapBqQz1QMtQcOrtZxiu1Mc/+Dxg
CPOkz4yUKRh8isLhoLdVcLKsX0MTuc7Kz186cL77/78vJBVGL039ziuCU1x048Yci23odTu50dfo
99YECR5UnoEfUaYshMJgk2zSZFN3K0HHAkgx40Nk2WAtBW3nqhqpTqYdWjUgH/ng72ureAeN90M7
aNvUVt8lmZW4lMO2jCKVLjyMp0BxyMSODPHfPrPfmVDRLpz9DjEoiXy/1abO80+6JdXHWouNfFdo
6qvjeGAVJ0a8o+hQPOsDTrjdGF8S32yeJ9Br3aIa1Z9yuYYfvGSozn+QoEXlzKpm5WwMj9ceMgW3
ST6Bnez7J3UGu6LVv59WArPfXdhXmzB3USsQ09E0NF/UM1uV401mlsnFcDh50C++0V7kWkr5cWDY
39WLrj5YfV5sFLv04TNzClfNQwh/27ZzyyodtnJdlNvQb8MtAa2+jaIweaawVO0dfW1I6/rEQHAG
pQ8Mlbk7hXaqyx9beY6vSdXoHb2mqOiLUJRXL7B+6bmUHeqxcvZhlcCgrvj5Vraqfzop+8rAmv8w
WSMkhlA8vt1WIXV2Fc52D6wFUuzwRVBPwVReGeICUGlfSazs1VMCf2unYXAoxrDb5KHJYMTgjf2L
Euf2rmzlr1EXpxtG3F/lIIJGQutsV8ky6bGslYBeRfsj05fxVmv9aAt1VQMWZftmJflallu8fle/
WXjQFRWsWyUFwb3Qi0PWSp+dJnj2SuWzI4VAhnebrBpdRx8e7NR4F3n55v+Q9qU9kuJK178IyWwG
vkJutZPV1V3V/QX1NuwYMKt//Xvc9753Mp0oUfajK82VpjRE2o4Ih2M5pxc3usuLn6Ao3exFOU8z
bBsRXzXt3oxuHB+6EKCE+zZaXEgi19h/sR1QB6+4MMVL/ufzmOYD04NUALXGgrbQsqstvTqyptrY
4qkuX3vIua5cypV1IUT+/cQy28wtupRASFYGMw1WicnXFiH/fvL9lNWMF3IRlgtc/c1cBsZaS59y
y18sQVE11s+um42kOpbjt6y/s/Rm2zePFhJohrbWHac6hwthilK5Xom51dbEeuZvXHvAfEiQa18q
UOyW3WfmvRCb7bj1z0CcXco+snglkJVruXAFJzqhqNxkMKsgEcSPtu+YhyK7B8SEGFde/4tSJJcs
CuqAFVeTDGPBIoD8u6gcggzBAMzOPu9929leV71F1YCPRc4cnZjosjpXDYoWT3BMwnx4uTX0Haow
jK9cPIvafSJC2S4hmGv1Lq2OifM5H756zsr3lzYKeRjMjEtuGNxv50vA/BRvEp2zo52+WNPeDMS0
b7OVWuuSfssQHCQHsk9EHRHzkiLG2waLQHvDIB4iIw4y9qWI36ZhLVUr90NVL5QYZNs5ajIXIOxW
b5iVlXvs6EyeH7N4M5G3eLzn80/WHUr723UF+PPLL8TJ5AVIquX0n6IBmEDKRWxBm9HQiuLxWBtD
kFV2e8Bvq/1iIsJP7D4PBDgfd5Pp8g3G3MZ9OU7UjzStOHiaq/sJ0pU7dyyTe2r2xS633SLAsx8j
i0ltJSCjauo3jrrlJ52KeJtlnvPM7aZ6Jbx5s7Mm31q8+2HPRf9WFqnzVlGabSrDne4mHTEIhg2q
xm+YyzZ97I0/2zTrAiCsRfuZRtyfOpA/trWo3kpj5Guj95f666INBHUsNOwB3l+dwASrxhzPbU/C
avoSlV/LeK2d+NIGzwUo7p+luluLFAIAqz7SYZNqAenW4GiXheAiw8MYvXlUeVcYblaCQ8kjSFBU
m0Z0gdBeLb65rkyXpigR75HGlrNgAG9X3hQ2HmSdofXNEacSmPRprj5z7zNQ8Fdu5csjQZMRHmA2
hoHkWLJc7MmFRowuGTQowRGomiUN5rWHy+VmnX9frvPk+6J2umSq8H3Jv+zuvGnrVSv1ysUlILaF
40Ju6mKocbKzKte8KD0mnbPhnecnbMUvLi0C/bGS7Rq2jSHQ80WgsYgkVlOlx8Z9SLN9VW3ycqUH
aE2E4tqHWMsxaFGmx6EPDBbkNjgGb46NcDOdrELx7rNTkc5MsArKd125LesVlV06h5Pvq/VElpqJ
yWiRHq3inxh8E158d90mVvZIvccnZ6atF2MBc/pO63+Gtg3IGurAmgzFuN2mBh9YARl9E5B5X5j3
1ryyT/qCbeMgYHIYzELXjGpzcwZycK3RkqMD2HeioysrPzT0KatQaAH+pBEA59rwvgEErae/NO93
BTa2fpe3fPc3+/nv71Bs0zMHHlV6lByFsemNnZugDv8XIhyEkJKCwtUvOPo0cFzOdZelR3fEU3c/
RJ/aG5ucEMLiYj8RIdXyxMM47TA4eZ6keFcEJL7ru4O2ViNbOrBTEVJpTkREicVbrYWI1PnQy60G
rFPZkrm/fhxL9nMqRTkO3AZ6rJUx9ira8vHQkL85C7QwAnIKWYWL2ze1xZzFuZkcGblrsm2N57++
/YslnIhQzsIE/+7ACwOa3flNFbhrGdDFLZJVFcSNmMq0lFuRgzyl6VKaHGPgnJKAr71RFw/65PvK
7/fMumdgMU2Ovfccl5gWenZTf5XRbMnHoGXhf6tQ1KnqKzttIzs52sXOQLkVHt89Xj+ItYUouoR+
T9q2pYOD+HBtoMEGXnZfjStC5IVxHu/C8k7WoVyLIzhHRFdht8ak2jUdAWeU5rv2997a9s6RkrBY
46haO3/llrSnRE9Q1UmO07yLnG225prXvq9ckYMZVSAkl983A9cEft/KLb/yfRWoU0srD2lcfB+J
Wf67uLEP9z+u8N8DUZsxzS5z2jbDgQjDbz7oj+s6tfbjlavRyDvTha9Njl13bze7YS3/tKizcjYY
44yYiFCjrG7krjObc3LMRWA3+zJ9xkxpdSNlyX/26ESKokIAsHZGo4UXzF3MrR6iNQSUReM++b6i
QpwCWiV2SHLk4g5zuOXdNK442ZV9UuOsnhmRxUesYCT3rghY7g/j7zr6uH7aC+sAuROwLmRpWeYc
zu+8psvRWDfF8bEDEPAU1PV+6lZqjAsKhd48tL4D3Ev2NSpHMQ9datVJr4UgXvQ951dDpt31RSxs
FQA1cOayjgwpyn1BrIjkeJ9E4TSamzl/8LJPzngo+7XWAvlLFU94Jkeu9CRA0E3NBWmYFYWF9g2z
fYHmHQ2PbaiX+lPzzVgDNZWO9Zo45QIx3HgyvBjiiPlRZmGU7OcSXL2Pmbk2AHypBaCTQj8EqMow
aHdRAoyaphRzHpHQpgcaB0713PWb62d0qQVSBNJmcnDoMulEY7waRrPSw8oInNjadslahLgiQe1d
EG6R8fKPhPSrR4NxLS23tElyBMWW0FjIMCrHoXfgWUN3iR7OMUW5x36tMSuksWElPrw8dYBEyIYf
F+84gDooFllnNhEi73TgelaHqOz2Wlv/0gEiN870peFrs1aLq5KAN8C/oLK1+VynRY35MKAp6WGp
Dfd2GvluRXxCfl4//UvLQcYGaEGyzQDtZ+pbyDYbINomiBXaZHrImvGVO22BDJn4OUb2QyXEJwBP
rzznL70CZBrgQMZZ4WGi8tYlyeC12VigQausATKdl99neB+zGQ+tCYDz6wtcUj7gGPwvW6S4oNw0
WxujZHro8btOvCBC+ovvU7S1obcNCAaqctsUKIkpEl+Ak/2Upj8LFCauC1jSA5A+YHQbAFjoRVQW
gEnexuSAVg6TNKU+pmTo3rDdZsMGk66468W9krlh0N46l2iZzTjW+qBhryzKN100B/aNU9y4B3D0
JxKUK0dOsYBf3YW6kfpTkrFPtl6sZTnVEcL/CMHALngewWWKoahzyzHJOOZa52DHaBb7VoYbICGP
TcM/a4mJOrGwgrjlv5lAcyAYTw8DZYeo1n2eaT5t6u3181vSdlvSiqObB+krdQ7XSPuB9NNghLYZ
NF80PeR62Ii/ODnUlhEsSFoDZEXPl0zm2Rn6yNaBpZ+UB3eyy01TOzfyAP3ZWHQGAv8AQS69aCDO
vTEeCCd6mIJgN37DlfsXxnQqQHGxbh0NA9yVHjrZYzo9zP/Hzxvnu9Radpy3s9BDEfljsmHv1096
yXxOf71yCI0Y7IERfF5zDkN9x8jK9xc1CS2GjiSAwbSysjt9PVV52Vv6nz6XZs+9F09/NG5Pg6D9
70SKsklRU3rEqEw4zAbsS2iR+Of6Li3U8l3J8kgR+AG147LKpdkZYo6UhGn5buufKqC0J3aYGM9G
yh5b0fl2F22GYgqYeBlu5GT9o8Lgm0M3hiFRm9VblXWibjFULkLXrdABUm0O11e3FCQAiQRT2AAP
kDhA5yoW54zVhS5EmE8sQts7cdvA1vL+y4QAZTdgfvrONudhJZJf0gw82CQgl0Eu8T2qTO95r6Pu
MlagM+xZIZ5sjuoX6+z+HsW+fqWGuCQPhVyC+qGLeFrVxHTOE7ONOYEvo/uycw+8uivoLrsRnuvP
aZ3KUXRxnklpsxnwWWMVfYi8BRvM/OX2A8OAEq5RQF4DlVEJs5o8ouDdnkUYzWxvJ9mTTaLSt4bp
qTDsB0KK23Nc2LITgXJvT94qRaJniUsgsOIf9nDPaLOp57fBGv/C2QHsCyz26ObFILvqjQwtakZ0
soUGmgoAEw7g7c31rVvyd2iKQ3SFyj46YeXfT1ZiirlGwW9Gngmsc3a9T/Tbq1cIbDB0h7epHLpT
4dXTGkyatpB6jdnpyAxrqoPb/cf1ZSwEWKdC1LGYuehaJ0sghI3ggEWMvK1LBw0KxhqqwLIgRLxw
DQiCVAibDMwGeSnLr1534NqvqHtox7fra1k4EtzMyPXLLlj02CvxVZ6XACrSchOIFh+x97u4PUeE
Lnc8fuRjy5Y38fmRM70TraYB5C1jTy3/GJp9nthodHy9voyFnUK4BLwCB8MIuO4U3R2aRmezpokw
5T443OlHbYd/IQFjLwZmRcFDoCa7eBvbM3JFIjSnepuW41M3RdumzT9uF2MigQOeFgwp4VI4369a
by13dnHXCe2JCB44IgvaeuU9tXDogKlBYxdKFHKgUHFhbKoAKCRwp0XsmczPxe+/WAPGuVCzALYn
JhDO10A1L48TN4OZ18lOa4GWUnufRXQj2qP09eh0BhgZNAzapXLbzaOjuVM/QrUGYz9rAyDzuw+w
UKxUq5fCD8CM20DoA4oxYFkUFXZaN29pFcP/omfWjwxtDswivUPXxi7nAGbqsuRQxfodaEIeq5b9
bA2P+322Nvi+ECjgZ8jBK+tPu7qSp5xoMqNFJxNhMUy7ERw1ml1+6TP6bkYJ0vdrLFgqEuWf7YWC
4L5GAzNyJMopDpNFomLoRGiPmbETtZ796ltvOKQI9zZJAwCf2UN/1kS14qPtHbphkTUCLtYp/8aH
IIsC6FC4dYLM07k+YYqlBZArfkmcTH47z/4ceZg3yINVYnl1Luw/i8YMHzB+IOgCNGy2y6ThQMYI
Dcr6pyTO33NtihlyDn2yLyhjz4Vm0nvSoie9i6i76TXnL568MHw8qdHWBXpA1ZfRqKidstdFOPFk
a7r1sTOdmxvs3DMRykVcjVlVcdMUIVICPp2eLE/btHEeZPFaw+KSq5HPjz9kakgRKP4sEd4U9Xoh
Qs8M4skvSHDd1yx9H8ERTguGcYlzkI8CiSoxz+EYDPGzQ1biZHn9nSduXUnIjZ5xNNgBT065V7wM
b+TBSOdQL2p0hX1LC7Jt9E9lHAdT/KoPx+urWQiTpTeT+/THsyk2B/aWxKuidg4fDOd9F2jx++3f
B9q9DQeCaqauK46/byzU//JuDrtD3G1o8iyM5zTZXReycCTQLgM3DBy0TNqdmysecZPTDLMdehja
e8vaz3/zedimvOoRh6l7ZMXAW887O6zKb5V9lyJlf13Awpnj9/8rQAmJKhOo16B0xAuz4SDJbLGK
YeO5b4Y9bKe4CQYj3lyXuLhjmB0Gp4Ury2nG+Y4luTvOJC1s5FS3abxfYwGVp6ooMTJoQNzDxCFC
e6LsWDcObcXbzglZ7Kewk2OV/cUCTiUoW5YP9UC5zZ2wEr9yFGtS01k5lLU1KLdfn8YGxyKcsI+2
ur4l7Srq0rIEdJ9iYBL/U/EWzci0mcQZCxN+j9Qsyx+NaMVZLZg3DuJfEfInnLx/tKohM0fmDe2U
no9Rd3hDK/9Wfb5dm06lKO9Fu3AN0QosJCUHp9gb6Yp9S3W5UCfQB8mhNsT1lvJ9j7IKXaeFA6qs
7xRD7tO+Tr9bX1txe38aqhmoJiBRIcsNalpWrwCQA4BkJxTFV6799urbkxJn35dmeXIcddPrFP7W
AbfcEIxky9FMGVm/Vknsljfs33Uox97xyUiHAesY9f1gHaJkY+W76IfXb68f/KJ64e74Q1oMXBvF
8YI8TZuR8KFgFf1RaAF3X3IryP5Gu06EKL6qiXqjstyIhqRz35PSODhR//36OuR+XCrYv+tQLt1s
NkhqjhoN8Qz72gz5Lq6GGXNG0+G6nCW3K7lfsDHo2wWQxvn5TywuXJy5G2rMn5tNHK14xYV1YOAM
OS+QcSKiVB8ojfBSfZoHGure3i7v+l/OjUTYMlxFOQx1clkYAxq7euIWH7oRJBFhX9zzn2m6olBL
CzCQNsYcORKvQIg83yDaEK/ig42bsEZjfNYESfto3ggjgDWA2A0lJJkjAOW2ugY64olnTZkR8imY
Td8b7q6f8uUikH4GjyhIBzBVcNEXIagdM5oiPc2dLEBrwZYZ+T5O6EpIfWnkEAOkCozugcgJN/n5
Xrno02etrhnhPKH/QttR51jqj12+N8jn6wu6NPNzSYrbSjpKctZCkjZ98pr7Eo3aOpopi9t7JM7l
yI09dY8000pWeEao0zGwzJe+Kfy6Cyez2rTtY3d7lwzmS1AvR5gNBgcE3efiXLB6xUXuGKHjxNCC
xLfjp8HRfUO8Xt+/S7M/E6SmWNhcFy6RgiLX2E79txaNcNclLOkCxibggWWO/cIsx4RWwLxp7LAu
m42w8sw3svFH3eWg685/GGL8uC5vYUXo+0HqVr5SZGvG+dZpTRwNvT5NQO51fhUUrsa5ka5FWil8
jAOyeiLBrtVUpG4yi2eFNYWZ/ZrsrGTlTBaMVEdghBF8pG7RcaXoWlfz2khifN55z/vHNnkq8pUz
WdyjEwlK1AJIwnIqI3MKoxz8od2neS24WxIAaFbp5/F/8GfnhwBkMSc1jWoOs3QO6o76Q7yGibe0
S6ciFBMpY/BlYBhzDk1Ejp3YjMgPFuNKkLqQ+EHqQWJVID9IcOLKWcRsNo0BRCrhwO/MKKhMv2r2
FBQkWgBztOctWLXoWpFjYfdQXyPI3CKgBKiMctXEQ1vmbdch1W2Mgct7jA7ffg9AAhLpKHtLqhvF
SCJr5npvMswyxT/cpEKf12bI99cNcSF/BBArJG+BASzznyrlXlGYETDAUKup66fZnnc5RrRIRX1S
3MU9wNTui6G8q9nNgSykot6B9D1mXi76mZDodZPJQJKdg5AuEcPPsbG2AF7+BsCWm9PgECUpS4Bm
AXetAsQZqV3qpGdIunqHavg96s9a8uX6Ji6pwqkIxVKzvMZsTd8g39ppm3ycnzjPV3RhUQRqXJIg
Cj1yqi40Wqk3uZYit5kNsT+w7tkg44oMae/nUSx2CqRwgJ5D3hhKd+4PEgCLAFEfywD+2670ipey
cQNaDt+KJtpEIFzzU96suNHFdaF4gLQIxlUuTDfXMjzzK5yOCVIFGxnKX9ePZsEBQZmQOAJMo6wd
Kz6OUXdIaR3NIUufSJP7E8v8Ib255xrRMvpe8IYFzhie4ucbN0aTm/MYKb1CaJusFUG59lBa2KYz
CcrRzFxo2aBDAk7E/dqvTbHK/1w5eUk+iLkNpHRAs6socI3ZF6O1NYB62M09K1PLz3TmV9383GTG
sxs34JbXLT/11hI9S+vC9CFyoZhUAjCc4kSbKWlZ0lc9QqgxAMh2MN7em4Q+CDwo0DyLOABO4Pxs
zIjOVj8nfah1wOLij7O2n0bf9LbX9WzpDoIc0Heg+QupeDUHzoiGpggNcsx6vOvZjnD6RLRD291T
Vxz0LtnkVbWPXYEBxZWpYHk6F6eHuA0XLfbxotyDepXQYjPvwwoMXyIPiv5+BpyaXdzeHIW9PBFk
nO/lbHYW3tkFuB2pmQU587OiWSudLGmEJMPEwCjBy0QdEEd5KHWyuhjDsngHSLajr9jq0mZJtCkH
bzjUkdWUQ2H0U1znKPE1pbvr4Ev1nt6ZsbsBf+R1lZCapR6LvLpBg4lSHNpAz3crjok9lmUFdg3+
KuJxm9ffYw3FiyjepfXX67KW3BweIehvxev3ErzXskpqVR20z0icA506FpQZ+6URshIuLFwRKF38
K0fRAMEHfeytrA/Tf2jMn9qf5rduZE/Nz5WQbkkLkKgDVQ3ouRC8Kx61Y1lZmPXUhSCXBgLcGov1
0nZhnBcAMZKS0lTnG8Y8LYeK8z7s5yKcMA8XNe2r4661ti+tAl0dUDPghaLfTHlhUzQqGGNJYS95
svkd62tj4ktuG0lNA1fnH94dJUC0WFroYwqGNFKByfcfa3hHAK/3jzXmsbJvzhod95Lp/CEWl02Y
3sWkpauZbVUU8DMRz/wq+drWP0uBwvFaumABMgSI6ZLB/L+C5L6evOPBhQA951JQ+WzybGNV06MQ
0cGk9efG7H0Sdy9WznYlsGoCq/iVxXSDQ17RwYUyugRuR14dD1U5Jq9cHZzUrugILqfKaJ7srnsa
0wpVXBK0NsXQf7fpyvKdkPyRD5Xno230kLrm23XDXtxz+CoUQxDCXDzM61H3WtbD4Ize8svi4A5H
x/lg0Rr56J+kleqtgM2KvgS0biEfq+jSQAtAcUbwIDZ4T6a4emDz9FaPAyYg29EnM92UmbVJq3e3
i39Mfeczu3SQ6qiClrg/QVS4Mdj03Lsoaer5vjaLF6fUtxxg9Nc3ZMl00feDcQEwMnl4QZzrBpgO
UXJPsSEFPbDmMccUuJvf3ljmgc5CJg4AZ4UUnHLyyOJ6Npo259AiT5W+179fX8OCX0DaCGUbNJUB
zU+NF1lixL1VgyY8ZQAte7fn25uM8WCEe5Owd3gPO3ITTwxIjIkR2RV+P8tTEBsinbvWgb7gegBx
KqEh/6RY1J7CkuRxTZpxCrXCDBy3RDr62M0/TfstIT+i+cFtPv3Fnp0IlIZysqS4Zl7uRnjjN9qj
xg3fLT/+RgCSupKzFiwTirNGjRMQ4zGZQtvatt5m+gvFlQQ1CGwQfeioEp0voGhsaxIeOPzqKfKf
XeNzE600SS0EHJAAzQWnL97VKmx4bHQucxoyhGabfWjC23UC0KkeGiNzxhN/sJPD9S1bcE6nAlWk
PstK8y5tdVCxFwTgM7uhSYM6/US625/wZ3IU3zSx3OFtATm56z2R2b1vk/4t8drd/205SnDT6qNR
VaMAwTMg13vjmbZv1fB1WkNxWrJ+G3RFuFfQvwiHe64IBgUAUs8RgQLqWNiPEV+5MhY8JGZoKMry
sn0RbOLn32dizOomkVTb8+BzAy0saP3gKwHn0iLQ+IFHLwieEd4oe0Wt+b/mWInU5/krYyvViSUB
SOkhH434BsNByiq8pG5JMbZj2CcIL/kaQ/Xa55UAs3XNPmOCj2EzbYQT5GsR5pItnv585ZoiKfrs
xIjvu9Zu7Pyo2uv6fV1vx7WS84ogleRibBnVMwzrhibftIVfuEdvDgobGdCVV+ayIMzeeHjcXpYI
gEBqa27CQHNqD75npWAanv3ceSWi8Kc1bPolHZasDni0g9fv4u00Mg3/Pp1w+uJrnX9yyWNtrTiV
pRvsRIS6cZha4JPnDmMowLoNqLOpw2Bg0LKHon6kNPXHNZVY8panAhUv1laWznMBgXT4XhYPY/rI
mq+FvnIJLO8cGi6B5UMwjaXYjTY7YNIxyRhqHi5ljC9ZieZzjJxc95WL9oPL5v+LUewHNe6oQC8w
1I5thI0QKe3vrktYPB/wuCIfhdlwDHGfu7ESjfdTG8MBNC0ZH9CO0DwhB1sEkdFWD87k6MiykeHg
8Nk7JPlsr9xtS/uI4B+pSXRnX0KI2nOO/P6EsWQWfdLJvTlthrW5yjURSkTAGSZw0aBLQp19nfN4
o3ufPIxKXN/GpYP6082Ihkbjss+cTk1FS26giOB85ZuerISyS/UDlPQx6ip36RL50I3GOapFj9lq
dOjZjc+7L1X/OBc/ZzvzGf1uuZXvpLc3VwFtVgIvY5pFB3SZouXAjJ1pYQgSdkCYC3AbFc8TtYYX
UWvaygYa8ipTXkaQBTk2YAQACSOP8STyBCIMqjQTyjDuMO84f0nJEen+HVLLgd1uOl0EBRyvOXK/
RXJZIzuH3FPtAIrmqox8S/9Rj49d9ZP0mB7K75pm2F4/YRUrWFY65Vgu9gNot7LMcf4DQUs8V62J
USVh7aPOCVikv5g9DfBsBmjso5XuMeuKyBQIgN9t6y5vjjDewJoQFpjHYbhDQAJc5bWUtSHFXuyb
xJNG0hCwmOojijtVlLsFpnPwirfKRy91/Y4ciDYeS/ZDq7Ij7beNzfzSeZyap5T9EEmJ1l7Q+Ip2
H5nefd+DiqaNt272MvbZ0eV6EPNxxV8uHy+2T7ZBYHRV7ebgeRUNlY7jbbIvnpv4s3gm3atoGrAJ
VUHtIpUWbVvrLuI/reqxNO/rKkymBI/xamPo7bYtaGA7AC9n4KDVsKobmcvk8cqRB5mXhw7i3Xt+
vFHrjlNUYvZh4Hx+nZkRP8aV2WxpNa91NEivrRwZ8h0Y+5GhKXAzFbPK4kGzW44jqzVeP+a8nHdT
Nsz39jzwwBU1f3Pzvn5tNbAVXlfiRcl/IDQxBIXoQt4GJ0ZmG7mtZ6ixhKMLpDBKNvr8zOfnqo13
I8AuRLti1RduEXlyZP/Q7IQ+/Uvym0rPM6vOSrDCuw/G/PDP9dVcXPX4ukN0qfeoCMG0zlczC80a
SQ6W2oTZXlD1eeKjP7cPwCWdHoAXGq9MfFzcJIo89SYZG42P3tiByFkLpiIx/IqgIwHZuZVtuwgC
pSBZKUI2Cl0D6qUsGzXzbpz6UG8GGnAauw9o7jB9V0s/G0My77Hfa31Ki5spceww0oIKzoWv94q+
NKnVhfr0yEGKrmUPgn3mNz845NJOxCgRDSKKbjAmiDEriXKf+8n09bpWLJwSiniwLpmWgXIoOs6p
WdS6LtrQEcmXXjTFa1ULPTC9SP+4LmlhyzCSBeJyTEbK3hfFjt2SotcxrSApot+BN/Wild5dNBbb
oVjlTV1YlYWRJnTbIVxBE7qyqioVuhM3doN5vCPrj0VxR5y368tZEaHmGTBP6mQlgwhdu+dx7Df6
87g277sowwCCD4XhyvzPucmWqG8maRPVIU+dEbmSctjWelE8l5FwVoxo4XTgEhwXYlAUuBj5NOJm
9jpWtyjmboV7Z4sDHw5T8eP6pi2YKpoFML0sW8MRyCo6UEY1EnQ0a0HoVdqlzzp9OvRaY/g6UikP
rEuKA+1FutLYcZk0/3NHSUhZVJKRJ1WCkWgu+9SMsbhiuMfYRh091M6Lo8NeXyzUW7qPPH2JmrvS
XTGuBYeOAWfEaNhP6Lya9RB9Mc6awdqQdnl+B+pHEbiOuxayX4a7wLmACaOeLCcREdWcq0njlNM0
UsHCuO/eCt14Hww9GMx4EwFWHO0u+Sbp643e2HPgJWTlyXqpowaatYAJjKSRjeedYmp6BBjKiYxl
GGfDJicxMD6IfztaEqaRT6So1maZJWtiIsrQq8jnEXmwSNzIqAFHfi5CMbbEpsDyG/UypOU/M3vt
UakG3sve6p/6+BvoVJybO3QUgUq6KqlNQ8ODoQwTkNfqjq/pa72nl/qHJcHcoBYYub1g8BZe3XC3
gwT2T/tQrFjV2seVn591buXmMz6eGw+zvhmi1+u+4tIjnf94xWgBkD+B+QHnobn3zdtMD2V2sOrD
dSGL2guOHyBGePinrlywMfW02OZmGWbOfdw+zskDtVeK+wv7JPOqmL0gsqNZZXLmlVflNEvKkAC5
0R+y7fUVLH8e9Vy0+qDXR+2YbjNmUVPLy3DSNy34WESylla5dNrwKxLw8r8S5C84CYNLYxjQ8VeW
YWHQ3VTAtZTJoc6cvU6jx3kuV859aUFo+kUxCu3fCIgVb5akPWUc5aewY64/gmQ014PrW3ZZy4WT
RBpXvksBXXYRMZKIuWM2TVhRHj1MXvoRi/IxsnvgW5MHrdOCjhZ7S+/vE13b6mIKpoY9pbQ7Xv8d
UrnOXjbKz1A21nQq7rGclKGwhzxI0+kFXaNbzrq9AyQ9tNz/TluxciVdojD/EYpRT8QUgBK5gBIA
qK+r8aEM7cEJJ684JDx9BFHArgUm6yzKLQhRnqZk9nWv3phcBPmUoYacvSRAniVtvm0wr+xf34gF
KwQtHeYpkVWXs3vKHdL3HqfCIEWozy0aK0IA8W+Keq0AKb9ysd0YjkBnpy5x0xXF6hymjbPjFGhJ
epxdMDC8JNlrUtGgbnO/G1/b/Mv1ZS0KxIsEyE1yDllt68H4jSbKISvDtnpxBu4n865xPD9NnlrL
8XlNkEnIb3doALYHTRrYZhamZTSNiSHr4A5M8GQV21mPMee9kp5YPK5/Zait/zHD46ejWFeCdJqb
QEL6LRXJ7UohIRjR+YkZAJmwOXc7rkAWlpZOFcbV+9S85+Xn3Ph8/YAWXM2ZCMUAU2E5uT7aVdiT
w2/D21//+sI2nX1d/v3Eb3Ywpoi0WEBiPFI0+lr2dy3rV3zZwi15JkT+/UQIG4xMNxsI6fT3jpR7
s8yBsTUH8RqG75ogxXqatm0n3HFVaPd+Ym5itBHmd6W5pr7yVBUjPVuPciFbKTVFXkEMFX2Q57+c
AoTJduJHyQ7p761T/HAa5A4rK3DHZl/RwqflvhqjQLAXr9eCAtEveSSl8Kn22Ihik7GveNwE4+D4
npcf5nzcukbjT8Ahru6Mcgce3jehzzvhbUEn4nvGbwCH+FX+XvAZBCIVUlqbxtE38Uw2GTi7XPsX
Gb7kVezn2etMfkxIbHTMQEfDZy95Ivra7bugozA1ZDZkCR2dDYoWpcNkREVZ1bLHgBpsy+1sZc+X
JUh0TQNvZrxXFBWy56qmdl6Hhj4Fo4sZwbVG1AVLwBr+lWCcS4gx7z0zJ61D0KAP0T6d3m1te93Y
1haheIu+GxzPbYs61N0fhvHYVpvr319Q/7MlSPkndjZ0LalJju+P5KkY0TN7N4sdaFqvS5HarWj/
mRTlsAm1+8kycBSOSR+Q2PLjaI9YyKf1TtPGrdf/+At5QEd08e53kWdQjFrPSaERw2Do4C+DOi58
h4WE7uox2hjaQ3zzhL6NlmrcThjtAaQNusfON9FGxsTqxoiFkzAfLP61KG8uoUsJqP0DtNMEF5EK
lDEbJp6hcV3jUf+YOX631pK2qGYn31dW0M2kwxQsgzXaH1bxg+Wv1w9kUc0kZKXEaMF7WnHnZtGL
qWkNKAAIdlj/mhpfigbFhrXm+jU5ysFbIwLgNNIhBx4udfp90z9E7rNYY71aVGgKEAscN0I7tQyk
ZTwHAA6tw5z6qP5wcah0v87eNRaItTHeRS9zIksxUb1MTS9m2Ltodnd1KTb9kN8N3L09LpFok/9b
kmKjlahLNzWwJC3au7XtT9Wmy9Yg7ZXzkQyR6JKDiaARWAJyKe6sA7/VXI+S99QdwZcwvhYifYnt
fON59W15+gtR6rYNMQVsa5aEjWOCrPt7Yu6c6MbBtD9C8MRGPRD0UdJEzy3fmQWJRy6iFw64a7s4
MDSnXrccxTIvJCiWo0WTHdWoZbwMfTjM28z98n/7vmIxXZtnSUHxffK7zDb2cNslfPHzpSGd3C8z
oWVXtfh8Fb11cWDVK61LSwp1egDKE4vyjJDS1aOXkT7wYt53VhTk2bGwihV1kvtwcoX9ZyHSyaNx
F36eKOpURVldGm4UvdjRk+bdjXq2cXsdvJovkbUW/C7KgkZhkAG+BXjq55uWmhOphtbSsKjkyUvQ
WVYf6w6MpEzfGs5KHmdxB5HKRS8yshIXj9S6KYgHpl/thWXTFmW6bW1F7wnTfo1xs7+ua/+PtC/r
bVxXuv1FBDQPr7I8xEnaSjq9u7NfhB4lUhNFTZR+/beUi3vapgULycY56JdsqEyySBarVq21aAqp
HPTw+mh8Ukt1tK+7kuLcPBUN3ZjJg9GMW1RYc7pGkrVmaP77mdcNNogezQmGjPxIjTLI27vKbjdy
jXpcOZrfnAJt8CDIBg3addcox61v+f0QnyaS3vGCPSbAxjRjsrJEasPTlR3FIdAGYtux38UnJDRe
0ox+H6gnAJv0t2YxPRJqbCq3gUCluWvRhtKaa3jdJYfEuiHUBNcVaFeU8CCxSV6iYg75+KwPSj4E
hOM5Rr7k/SEvP992kreGEHWnnRtTBlvNLTUG5AtPSel0u9yyEiAm3F+ceR1kcnu6r9E/vTFrilq1
qXMeoHAtD76Yjy94VGD00LgYUFfYuqNR/aKp+5XoxT1YSSAoPTUPsWNAzWzMjQdbb/NQxCbbtTmx
0VXgFphIzQe1lgPe4Kn1w8K2OIRwyuTZybL4jjfCvy9GJFd8dBsFaNxAyTlr4oPQ4g6a3Vb8KS2Z
v4lH3b/3k+I7z6S4nzo0MEztxPaDBKF7JrPhri6t6tPo9M02LltjgzJi/Ciy/I/s6K6jXVcE6GiC
Ihpz+k+kbfhGZCOSKwZIBseyae+Mzg80G832owQ84p5Nfr9J/dEEIiW1dwmoyreVlRSHrKffRoKW
OJTi8IOd6QeUvkVQ0JGc4pJqu2my0FDRDOnemgqOEqkc/tgUAl+3l/XqHkP7sQZkGUAfSFNdEduj
gd9O/KLIUKsKTPupXIMYLn0fjF+ARYHl8xpDVlRTWk6Zn0UWYr7TlK1UBa5OlLl72pyziz4wuADj
XZ4ovElrXyZGHgn7O1Qbh51v7Jz45fYcXe/z2Qraz5FOh6om0OuXVvJsiI16hJXRqgPxWbLQYfd5
AoHxkBA9GNopGJHFNd/Zg4HOAtj1AAAGzQLwBmryFDgV3QZZHuxie7wM4u72uJbW5q1jco7+rnkT
47x0ZCmGPGJJJNmO0h/v/j5OYSRYsfD4rVevo8QGX6lJaRR3z9ZrXa/Q/C38/IvPK6dflo2gRPTx
+ZQHzKJhKtdEU67uEbB+nQ1APV+romz1ISdp5MTWsRHaZzkwFtjinX0R8zqD3WRmQkRYMZeqL/3L
ACiiKa2CRloDijTvd9s/UL6y2ItjObMx3yVnd2/Berec8opGrUTSuy8Dh0KFul/J1S6uCVrAMRAD
wCKVSoELhw66zmhU1xNuohetWglcrzb8THiMcwR1dUwb/r0cBtTqS8aIh7i7D6zpaQdivxWQ98JE
oU0R/Mc6Xg4zSOXSghnjGulaHMMeiYb+X85/F93KXbowSxcm5r+frQXxMkM0+kROeQ76+4CvZeXX
vj8P8ez71ugAgWDj++SzvK9WKvCLH4cm74xuAOZIPXJbZpEReB1y0mjaBVPuPhJPrEyQWjaadwRi
eRzpaMgHi7aKMZjixshbjnPJksUQ1C6k79DtEx89dN7u0EmcfsdVmAde2/JNVbBxV2qG2GcaYxtb
5/Snxls9NMF6u7UnHBQBqcF/e/t0uwq+lJ+oPKHMHtla0eRJ1Pv1z5o17bbuxieX6I9TLTYUCODb
9pbn/e+UKFcd8LfxpGc0iVyabsEdsqHDz9sWFkdkI/UL/AggLOo1Z3BGHJ4ScnKcr6MPspri3taT
cOLPvvx229TiYEDrgkhMR5eOigNLBosWkzckUczGL3lhfa7JsLttYnEf/zWhEr4ztO/anaMnYDx8
8Mt/iLPJ6Ucm7MyEcgNRtEyzodLgAl4WFM2vLu1CtwdR/jeKitsHhoPrAWRFeO4CW3S5p93W6WKt
bRIktcGIVh6N8U8b/7ltY9EBzmzMq3Z2bvA6Lm2z6hLcESQs0DqlDz8qwYOmv5fmO1XE/98Wx02B
Fkrgta+CG+j/UsQM2OJktMPE+HcojF2txR+YNnRPQesQHELADyuvFnOkXuFleLN7Otkn8s7O9uD/
2N+etyVXOzeirM2U0NSaz8WTAI02cB8/Giq/azJ9/xWOrfJ3LMryENpPwLMhJcC9L2MWVdOn4gNR
wrwbQa/oAuR1Rc/eIztncOmSU897thlJd9Blz1ASW1v9pQMAfFsAXiC7CfyxekWZiQQeXeCs2Uv7
n1JfucSvwgQczjq4DUB4aqL6roYJHESULe1wlPWj/wnV8kNCzSMd01AbrM0HFh+QXNzoaMXAK+Fy
08xs7LKPHdyH+quT/ordQypXEg2L/oVOaTzUNG1+g1+aSEk1tqkhcBtm+5iij2GbrHHELJpAx/Rc
lQOE1VKOsrrWLRDRmOTUcJbejYmQe6eX8b5s6rXk7HwxXiQSEFND6w73NYIsIM+VCcs9ORhtNeon
vRs/Z35hQ8om+TaV9DNO7N9iQmJNevoaHGPRKjocTMBOoQikgj5KFCMnG7p+J96l20Tbs1IGdv0P
gx7EdD+la8x1C0cpQExznWtmk4LO6uWS2V6ckL7ytVNc/UlKNxCQ9hv8LjDd+xrNz7ddcL76r2YU
KHuoOwK8cMXCGEMYzOlYqZ8ylKbvXRNpvJH2+U7oNQsswrZj6dpbEKRQ6KS5a2W2BdcB+fmcEMW8
XvcRAGsvhixh+qnX241mfBPiOUbD3e0hqqjT+boACwr0SOYaBeCfioMmjKc+bXT95BlPKZR3u+Fo
VFqQ9DvmggV2iyDaX9OMefN6ZWJRSEbqAjHoDKtRTqk2RlItR9v6yarQHivdCoLYJgHfN7Cbh0Jr
zLAr9C/ZVIg+cMXU7Pu2LTfT1Da/PeHJ0KGV/snnqQh8DrGZTHPavSFS8dqbTfu5FGIKzHrMHoca
1F+4pYxno57KnZ4gstbGAo5aS/okRudVjnVxkK40NprW9Tukw4qNy8c+D6ucVltHaFDtmDK5berR
pEHuQzhY4ig5xRNxPnfQvtnUOtdfbq/KwjF7MT/z388ChqQ1tbSxWvsEVEjY6Lu0AlkawhP//Wcs
HpMzwzdySXhZKrsp7yy/kkL3TrZ3qIDcxmtgjQB/YSgXJpRwniMkLvIKJpDQMfuNI4/peEd+vXu+
oAaCCgIyYia4TJSjj008ywbaeycv+2zpB5DzQlcY/rGyWRbOgwszSqDQ1inUlHKYyaEQiGypbv5O
h1DWJ87HoKhfvTWpXBXyPu/OC4vKRskNIMGAJPROce5vptaDyoe+tWO6bf0qiAv0F+1M5KgN/Ycs
QEX5/sAIrJf4H7iMZt0HxT1k7SbcILl3qql9L2vnPqbNy+DR8PbqLZ1BoNFD2wokbHBFqoCCVIxW
5hIOiu662vhyG9dNQCBvYoOL2km/G9mxtOyg+MABe2FWiWGLbGIiG4R3cquXXuxZClz9+yOMCxOK
Y9KJEop2HO9UJNVPc8x+9JJuJdhtbs/g0iY7n0DFMbuiAVt/ggk05dcqP9RzslzbD+b2tpmFGwm5
G9zoWCq0YKgpCpcavOGj4Z7Q6xRw47mnL7lnfWAsYAvEoYF81/VrWcMx7qIJ0j1ZvbktR39jTsaG
F9+bNULvN25+5RbC1YNkL5of0WWsurddmV3JtMQ9DU3RohvRczd8mvovZuGn29Gh4ptrUbKLdW0M
WkmHnR3HyYGVtb8fmwKASQwg3cWEmEfQN9V3JRArm8502RZQt+zIIJxxdGidImFnGZvJMMdX26nk
xqmBGaUtjo5ONujcrT0AMHttABitspl4bvvJ+c3yqr6X0C/Y4YmY7RpuIUPhMjtsuth7SCkZQ9uj
YscqV37SJ0bvRp/NbBwd/dSORoLMDXgWeeOQRya6NQDNgsPhuHUQFIFLD4hfNWpwU/BTxyaNbHtC
lPAna+udRe4FCje3XW7JEBL1kNREbDuHKJc3oSFcLNIEQ6b+o8yPFf0p+tBtmxUz8wZRXOEtyntr
sbimWNQ6kRTWpNNoMMYw9tOgKqr3+zVMIJqbexR04AAvRzLpudDA+5RGFOW1wNH4wWPlF9MlB8LX
cCcLG/XClnLsGGNNwTEAW3lv+IEPSuwNHwnQYHY8rZwJC/H/xSZSFsiCot1ECLZrPXyxxN5qHoRj
Bl1z5NPTUOze7Q2ghvLNty6lmSPmcg6rDA1SiPCcU8+qgBaHovoOVw8G/fm2nQV3AMwJ6ACE/ahz
qwUi9D4KxhrLOU12tUn1f1HJW/GGJQsWvj0LhwAur3pDYXeMjV3indKN6NLAX30oLbgAEo4m6OXA
o6OBY+Byqoq4AzakSnF354GVhSw7aN4HVuPcxLx3z6JU0884sWYTjf6UJYGrbWL2kHx7/1LMjaag
DUYP6FVCw87ZaE1Mc0/CfiZx9M6+m7cAC+QGM9IF/7+KgAeD4rLrG7iviVgj+5SQNdnkhRcr+v9B
owCqEbT3qSmTHiTEDAib+ORBWIX3/S8cqHcV8GwmZHwDwduVVVmzp2zIti+0rrEA0iB598kU1r5M
ukNioBgf+8eqbVcqU0t+BgQ/aHDnvmN49KUTMI01tpQtgEL+aSC/++5B9h8Ios5NKNFNij4Xt9Bg
ovUfTf05b58rbwVXtbQdZ7DHnDfH2awuksWo5/g1jU9U1v8ygmokCOwPtz15qfgysw5pM/E65kot
e0L4uJlKx0eNzZv0wCqCVD+gVOikASvZgYjqCLW9u4qyfaxnOLD9O4e0286Nv+a5tb/9YxYHjJrE
W/4W3cLzU+ds7w6lqfVmlQMUkeppULL8a9OUK5fqkmugOdiwZoZShFjKjUdaUSdWacATbQItRF7v
6s6SYLJY6wRbNAT+IyRxAdbBW/ZyMGkruUdTCQdxi8dON3d6ln9yprWnrGHMJ5oSJoCm5a8hJexB
e6CevOEf/d6k9zVnzs7waL7Ph/gr8rvTTgOihBFhPkqT1LtpNOO7tuv5doptZ1emjdh6dt2Ek97X
QcczPIkt+6cJ0Mw+H+vkWE5uF7YxADvEiIutA0bN7VDIau8mnjcEnSCwxR3/1R6goJSXfhGmUFq5
nxBQ73NXo1s+diIQbS7C2qDNJq/1EngZoHhKv+/vcyrpnd/6UGURHjAXblw5IVCdYtPT0d6VvCqP
bWL6O4tO4OeoJchnOrsMCPoFdw1apPZZhQMyYc1w0FIgs1FRnr54I0RKqn7I9lJQ+8B0Pd44GuA7
Q9Nqz5aLjPeEUqLTgHOZQ2JVixPjzrSnL+ASABVH75fbyZ2mfVNYr66T/5gyy90Zkjj3Sc4eLLTD
5HjkbkltFidaopl3GGS+MesBugXcRJvylKCwPzJA3accDGVeYgVel4zPWo3gm+fQcRScxaHjTvgD
0trbMkVFqTPS6otdpiLswNESol8x34uusjakMuXG1az2E6Gms7dI52w7T0sOtqxkSIXtB07PX8BS
N+ig2dONLZIohbEZWmCjUbwCgqrhyPAnNHl0M07DmsopkGgrDXJz+l2PaCAXna5th8qoT74hWjSq
4P0ALGb3qS8rbWvJMQ9HM823RmH1981AQUnldD1+ZPxvJxzjSwzO9qMv3MHfjBnpv7cQXbXDkph5
aOfxF7/NygBE/DPZfven6HsZuL5e/Ek68t0YRPk45Xi/tH5Jn7uRsKDpBihNxDEYfqxW26ARNvvm
+btUPw7xZ1l6fpSSwtlPEJfHbx3de16izzJJ6nyT+MB7hVUHvsGspMVjkWrTpu+4H4wNb0OjLPiX
1HDraPJyOCNcqbyT2DWBNkgNOQyKV4rOeOASYQCwBZWbnUY18GSI7NXK2z+uEMUnr+vMDYoSxh+r
TrydBc3JPRD8w4PPTOiOCovvJPD8Yd6WY5BbbnPK6xaMSUbCd2Xd9Eda5iAVBx4OnUBNR0IXN/F9
Yw/OEQUzDFQWNMy1/Pcg4m7fDyl9IozSDZicky+GM6AfyGc9ardJ0mt3bpWN+4KLOjATPT3qjPgH
Ay0FEChO07si1r191egyrPSh39ZcWMDoNuhtKof0jpoN3/fTn74zNin8tkGJLTQtvtaMuXDAg50D
BCkGinNIzStnoju5sTCmhkXC2gIyYm1v3x8LR+7F55WTUOtIn2qxYHgwxTvfYp+Yp92BQHzlXl44
cC/MKFdInPZNOyQti5op8OJ/Od2lfBfHKzHmmhUlhqEjVsuPawad6aPN74j1UjVbZ430eW3KlDAG
JCAub32sCM3iADSaG2o9NP5K9LeUMcSMzcAwA3VGKPBc3oVVAzwpOuRZNIJjBDug9H4ZFBk06PiO
j12FFCw2TJbs/MIqNqwrtNCSPguLJFtDXy174N9forgIyKVJUqX4JW4cmuMW7GW3XXDt+4pvtGkK
wJKrscgYt044rtE4LcTRHlIc4FHBMxBJcmW5hiEjEKrCcsnmqcgeje45ziKT3rXJWviyOJAzS7Pj
nMViIFXUm6nuWWSR3wAHTOX3D0zU2fdn9z/7viiIMyUCm8gXpQhiy0IzPg7M20YWcuOYLpSroIzn
4tGprPbYky4GhT+DuAKuL7lJyY8J8qRz00CT9EFX/GrYismFFZoRkLaLIxJyc6oKgoZm0AEq1PGp
ggpnUPAOFIFlusN//KeK2wdH9L9uj3GeKDX8m5sh5rY0bC01YSiTzgRtZBOfaukf0K6bB5VsDpWI
EfgYa/miBa+Ym87fesjmKVUOJQhPeZXhAxeeJiEuHr7WMLT4fVRQgSEGrQ0eppde0QlmlIyilaSw
uq0h9KdmpvS8PWELR56N1zWehSguociueLZbZp7wG+qcsnyv0X3JtmRNWWjNhOLcfd1lxB5hAsIo
XmkERkKC8t1tPUh2gvgDrQ/wMmSM57k820E54mTdTCl2UMCdo2Arb+iFpcACz/0oSGyhS14dg4G3
3pjZ2DsQRQqdd/dU4dcDHYOuYzDHAZGsHJRE0+dmtwkXT9EEg4ui6fhye52XBoCHF3rCAA7BGJT5
KaBO46Qj0qdNshHpxutWdvra9xU/kjpvGxw8NHK/Mmsn1xgCFw4S4INn4gptZj9SkRM8EXj1UWB4
ue0fqf9PJn8w0IW0LqrP7c8PTNWZLWWqEM/bpQ9e4EjuRuuzpj3f/vziUGbyf1D0Yzwq/kd6xPOc
sWIRNImf0AKCfy1a7ZDdCsu1I3/NluK2tIRoxoAnWmQWRQoJePZt6jUA9kC7sjHQ/Y8OUevr7eEt
7HYoVsw4mjmfcAUKItqYmO3IWJSWdK+Bt4ZWRxq/3jay5G1zvg6UnTi24BSXuz12zVHrERRFlv8J
9Gb5WhvVPC/KNeIBdIHEMvpCzCtCEcOnJkMeikWxcAOJN2Sr/dTjYRv770drXRhSNj70yTwv59j4
pv7L876VxApi8WJXKwjaBT+4MKPcVEUp9JKWCMTo9G+FJh7euAGKD9AsfWqMlVhmwQEubCnbh3g8
zTLdYFHHIzPe9zyiw/728i+aABL0rRsRO0hJoFpp2loGx/Jn9FtrbRmiS23FjRc9ACgtkBbNKo9q
wRu0SE6J1wB2aZZD5jctWPqSmix9rhuqhbXJtZUU6tKzwNdNT0e3vo6WHrUcQHKWtHbapxHCitBH
lESr6bfXkKNRVqGdpn+MRttKlEKC2PW3faz9zqx45UcsTOzFb1DOCygYTmT0UJXqdTB8itLbNrR8
wgv+A2/fC0Ozw55d11MzMS+uNPSXeM5D3iJ6msCWtL3tJgunBASt0UGEAgvyqGo/Q9nkBUQwrDQS
3abZAJrx3z6vOLrrjDJJYgflQi/UcaX++MDnEcmgMgE/vFJo1v1OaEYi0qiQDTR4bPowJD5ZGcOC
m78J5f5/I8oYulLU+jB0aaTVkWl+Tx1zbxjFRjc+3x7MomPhFTDXiOaklmKnSsfCbmY7vns3tnuk
VpCtWcNYLK03UJVYaeDxkAJWjLjU88u2ztDoY/5B6T7RVlrulgaBBAmkS1FTM67UUofO503OPCx4
ua3y0K+2+VqtdnEIZyaUgzotiylvc5jw6y1YQdzw/csAXAj4nXFOABOgbDtk4gyejIiSucOCwtaD
sd0W1UquZuGdCWGTv0aU07nS8o4NDiIAPMvtJtLokUC1hx+y/HtX/2j7lWa45VX5a055JbVZ3SQs
gblKe4lTGrj63jZXklzLy/I/G2q8UVayyDQUnKE7dZe5+zWW+ZUZU7EaBZlKr+qxLNLWw5HIw0jl
oda6rZd3j41VPIvB2iFdvrL554VQopzzhVKrP7wG1rmRGcySfxMoq7EYcsYRK4c9hGADIHj/k/O9
Ucafnfn+MHaOVmASE8hwVgQ8ZpDBitHA2K081lY8wlDOgaGLJe5PGHKqX3H65HjIiMvD7cEsHZxn
Tq5G8W4C9nehp0jeJltKDzV/9OugXqvfL/odcPRz7XumtJxHejZlLKHUcaFaG5GC7uOMhe0Hetog
b/fXgnLj68RE9h8gq8iteDC8oo0juD1Ra0NQjhxnFJnnEThZm53KQ5984GIB9huKcG9IJ1tZa7C+
IffsEMCCLEjUyqd6/FrG74+eZwnA/9lQViHJi6KVXkyhpFZtoCI92S9Nt9MmNEL/uT1Z82Rc7cgz
S8pqmG6TDHaVIE4ftu0kAg4SAEPvNwxlmiaddretLS/N33EpS+Oz1jGTBnNHIBuqB5KunC/zr701
GuUiALrXhiquh4e0/sDiHx77p8q8oM9+3h7GohkbiAAcZoDCOublJqm7zqvdSSLLXPjRkFb3FTWC
mkwbllkrb5vF9QH989x+DhCsmqep+mLM286nkRiKCfV/o33oWxTLLQgj3PciQckMrV0r07i4TOgi
h3AccEhXacCsai0GNUoaeSmUfIqRDIFVrr14F43gLQ2wIJqLrxi0ZY5+eCS4aGTVP1hcIkG3Es4u
HspnBhRnQNtxBT5yg0Y0cQ+VBySx73y202R72xmWx4E2Lh05iGvGWZrnAnQnOG7YsNNQ4Czv/tv3
Z/tnJ7IAlWU1xrhbsn9qVBPXeGIWf76HNiR3FnC6Io1tUheaek2B2lD21Wr3CM8+8PPPvq/kGySK
jllL8KzNpk3SP2Ec/+37yl40ZMMdL61Z5A2hX2zXnlyLW90DuhCcR0C8q+1goO91KzD2IMs7/TLA
si5L4LOcr+WkrczTorci0MdjwsK+U+nh/AYs9gigcS3qTgB4BzrV9Y09DOHt6VoaDxAi6AUDAG2m
zL/0Jt7JIc6KAVlZd9bH+VmAI2ayww4Sl7cN6UsDMsHfpCH1ixYMVVnbZJwbCRiYI5H2+zQuX0iD
XqmesCKIdWAfqhqa3mkflul+yMHo5o9BXbiPWSz3VW3t3fTb7R+05OiWjuYJEA3MhJtKMSpJkJcs
PVTUxuHw2g4r0dna1xU3N8ta9H2MK6H9Zo6hudaStTSZ5z9e8XJrJFwk2YisXborm3AsT2b7ent+
ljwDhU1wSAPuAqJWxTMmbyyGoUbM4WdWwF/c+67YSLGGfJwPXfWGRuMcBJCALdGvkI9Zpcm2dbGf
4gSil/anFi2c2WGonrnvg+Bgrdi0uCxn5pQ7QDhCjmB3Y5FOv+ABqrfPtydtnpSr4UC+A/k6VP9s
tZjlp46T0dhLokkzIYI1jGEaj2PQmMORt1boIyOZxN1r16/521JcAAYxHEzYxMhxzA5zdisMRCPM
10Hth9t1VwwyNCtjJw33YBjtZzGs0byumZud58zcZBTS4yXMQUs44IPcZQ4JUfXZ2MV4As7uA6cU
eEeAVDZBKmarMXbWcxr3E02BJGGvtZkBP5qhXkECu1tjf13aWShTQfLTB9ITjVWXI6NEDHbbNylo
LMO+3oOgCkig206yYkJVuNA4RE1bF3k1Xr7q1T9N8lP6v26bWPLzmS/JB3YcUFL1sG0zu7DBkEmj
sb7Pmm+p/8/t7y8NAQVhpHBmlhb0XVzOkqRpkXg2zaKyxvvAkveW/sy9NXDo0ihQZNEspOtsUNoo
hyi8DFkiL8siO/5RJt/kuL89irXvK6doyQmDv4KAyxI7gIcysZLMXjpCz3//bP9sl+SeZsamje83
/mdgC7X0j6b9dLKVx+HaKJStj+5ML2nTMouG5jQ+2O3KIJZO6PNBKFs96TJWoHiHQbQPA6FBzX7n
FfCd3T1aUzhZe62vzZniWWTkvWu0MCe7DXSQq/jZHveraY01K8o9AJGQUY+h1AO17SZgzWtqecEE
CO2aLsDa2iinieN2qaANRuPxP2Iq0Yb+etuF31LK6o1ztjzqYVJqM3awyrMoc/1D299n/j2J70j8
paK/mCY3ffncip+mf9fpOxMCVv3aJlqZyjcCtzMn1106tTnDD4j5ZpRhkh6SCV3Ud7fHuTiRIGTD
cYbLFdKul1spzV2DDEYFdJW9twBHWfn80n0G/s3/fV4JBovGF7UByGaEbiFm77LfUL+I9T1NV5br
ehhA24EXF3ikmYVKhdSno58X/YSyLt7UgYUMZ78SZl+vBlpxURgGOTYYOPEKvZwnnDfSTb02j9CH
GQz0G6iRhHaU+RpX/fUFAN0JkIHBEFBjV9FhNTLU6VzQ43H+2o/Pwjwaa2o6SyYsC00dMz0ico/z
XJ45lgUk5KCJnkYladEZwIO1zumlxTg3oBycgzWWZlXCQFW0AfAI7WqP3YIFJEzAXgDMiw2aP2U1
mO71LWRFi+h+5F/E8HJ7TyxMECAcqJgAkoJXosobgtzs4NeEYK0hYNWSEpSVeeCXa5XS6wsADgVW
GgdpGVB4qCUbJ6mdKbPTHIXoJ2iRAoz9lNMniUC9aI5W++73+6U15WQmpSNs4cFadrA/0bXu/IUF
MZ2ZOk3H7kCyTrldpOEXsk4gT0CYF8hnrx1W9t+aAeXno8MBeMMWBjwWglBQrsnaLuzviwH4l5ui
JNLVJo7vl/ybtI9DsWnlkdmfb3vWkhXo0aKPEuhBtG4qO4My2dZ+xeoIcQs/9OadSA7ZmiDX0lTh
2Y3DEP8gwFPWggs91n3q8sj+Wfv/WGuKLwu7Az//7+eVlegGqlVSd3jE835TNZDrDr142tyeqEUj
UIi3IMgFWJt6+7oumSi3GMj1u6NI/aBDnyYdVwK8RSNg7TGAncUD761H/ewghJwGJWkF6QZXjPKQ
0bx/tSjrvlhD7Ye3x7O0JiBugqI0GrKAAlMWvuC1bTMKVYoqu4+gC3H760sDOf/67HZnAymcKYf6
CL7e2kdBeWBqPBDDSqV0yXdBVgJwO9rnwBWh7JBMz9Oq4FiSKpFAYt6NY1Shg2VaWZSFmUKBH3OE
0xcYsDfK5rOx2GSMXRecCpGlPUGSOXv/Qlx8XglICC5e0uT4PCRBbUiRrBxTCysBBAFyi2hohJ6u
mi4AZY3r1tKsop6gG6cGXN1GNTH0J71diawWLdkg0kXGdDalXIG2xgrbZFCshM8FGWjN9Z5uBpB2
3HateVUvw+AZZ/PXzLxcZ8sRIwrtYxNmMv5PLSDjlviBYZ9iiLyRyCTtZhh/3ra4ODB/rlbggQ1p
duPSYt2UZZtMFpZeFoE0w7GCzO3KObzoZGc2lMlre5xhxWyDil9gbw9b7/ftQSxsljkbBoAPZFqA
Wp4HeTZtHnHKLB+mJDL4wzQ9k7Lb0646aFCTv21oaSTnhpSt7xbMI8BqgkZtQzP0skFn/baBheV4
ky0Etxk6wRFDXI6kd3OOLtOZOtZ41dxda95Za3iohcmyseURugNGdM0sAGZyiadpT06G/9liYFV3
frRuHUxrMugLc3VhR5kr9GP6RdfAjuUMQZW/1muEc9evHUTUJtDe6GKeKS2Vq7FM6AgoVJIAbFFj
p3jQAzKCBvr2APoFpng/P8elOeVERvUwzkoO1tos+yrsRz/eNum+tMLbDrDAEDS/E1CzmtEEoEtQ
PKCtGkurjRQMmjqY+AXaS4udDiGKln+R7jcXnOFZ+RJzueJ4i6sFcoY3hiygJ5U9mgH5g/QuTyI0
dhavkv3Hz8/mz3boZHSFX/sZeE6zZkONuVd15YSeV1s5OjFvfwegnAGNrWW+L8BwiH62PHSqPaFf
tRStx9t4c3uJFveojS4G9BuipqA2tyOKyVhOwdWZF9qzTvz0DnyEzZ1efqBICl84s2RczpoJAUiZ
z3IhngD51SbnK5HM4qLjoLHBNgHqDPVNZIIksbMHEKiKn5rcU77iy0sThScjEtAect5XpJPjIKrU
ykDlLZP+tW2rbWb69/D898cwuJL/mlHOgbYYrBYakmAMJ8ZrT63PY/eR3QGUkoZbEsErqPwuFyJ2
7UZ0ZUujpLofxUHub3vU0klmzGq4CI6R7FCDvaYzWVWZdhqV7sy2aISC+dABPFYpvdPNldt4cVX+
GlM59S2t4n5ZuYCqTtk2TeyvEOII+sH6fXtMS76FlLoBngkEy656OoM8QK9yF2b69vibaSu7ffnr
mC+gboEnUitUXsJNtB0Dkjw6YdM/kvfz9s/Usn+/r1xehmxLvLuAq7baZ98Ve5BmbMAosHIqLi3F
uRXl7Vgm0Ou2NIzCrl52JP3quCsGlhxrVnI1QMaBlqurMpBG+76psDVcA63YAmzccfHcavKO+WSb
EraWZFlaFnDL2MjkIK2GSOlynwylz003xj5BuBZ86vCUvO1US+OBFhe+DEYh96ogpBVablF0DkSy
PTr9oweGdjR6+CH9ddvO0sLgUJwD8flSUUlS7G7Krc6oYccrWOB06cEg/NGz14hsF+cLAoo6clLI
UajaUwTEOELWmC/+kPVeACXplQlbNgA2HlAE4OhSSWQrH0grrkuwl4l06znbnq2RFy+Fk0hQzFxf
8yNCZcWZoLTsjp7E2SVIyIY46KynbkhD8AOsjGXZEmI9KLUgOFb7bpNG9yAOPyLeg5aNWwQ9BE15
IJ2V633NjHHpw5OVZ4nnwkwyoO4A7FMNfHfVNHtP/nPbyxZee6gC4NXtz4xsVygcDiolQ07tHMAG
rXmwh52lP6DJzOnw4t/EYuW2XxChQTBxZk+5xaoYJNAgi0iiEYFyCaCKKXZoWC0DusvBYxZSYP2q
D2QYLowqYbPm1ClLgceMzHzD85DwFa9Y2qou6OxnQhxoHKo3gQ5iLlOvoAPg+4+0hwJufZ969X80
MvvMWfjaa6PDctAzRFP90rsCUkx37rj2+F/aq0gjAqKM9nIPkcClEdM35JC5eFxWzmvbP4/W4ba7
Lc6UDwn5GdMB5Q3FsTsIkFY+BKOizqSnTo53XTlEPdRJbptZaMBCCkPDEQ1edjzPHGWyyGjUXssB
DOg4aYKkjY9JHe9MkkE2Xm7Gca7mWZuq7wIIbWy6eAid/P1kZ5e/QblZHYParLLrNCL+ztPu/4+0
71qSGweW/SJG0JtXku3H9MxIGo1eGLJ0IEEDgubrb1Jxzqobg9sI6ezGah8U0UW4QqEqK3PmqgKv
7Ca6HKRwljLbyYPOwiD5eIJis2bXW29xY+iHhLau2H2yjeEbOh4b2N8IEYUn4TA1HgRuPYTpbL+U
B08RS8n2BWgaIXIJWpn3kLb1tvWR20rPtVE9jZN7r5njU4+Oidv7QjoKvATAj6UjyyX25bULwnID
oENIQ8z9tiw075fZObnqpSlzqmAww9sMed/3+XjIjUzgNUAs3dkI2aixq5tDQLIwBflY5oyxQ18G
RxVnye6MS6PCbtCYWTGTGdnZX1mt6gzwv7c2S6JMV+0F2WIh07UOEG4CAONrJ9FXSQ2qEQB7Rp/e
ZxpKZgHNozwYvv/9al3YCYRKNfrsl8HiaDSD0EqcTkacqVgZpNdRANIEJOoNUJmJlRPH0KbE7Jfs
POnuqVmal6TyH+tBC3WentG8/yHpW2BF3XNZDrFWtJvbI5TOJDLfCF5wqADau55J3edzopfJumbZ
A2qPZ56ku8S3/uWCAo2mt6IQUWAR3SEakydgYMfsbDUzyly/JvbTa1SJSclgsKvBRwDMF0rm4t1B
i5TbZkfQWmFCXNTRDks/7rRyUrgKyT6HGdeF9gKCE3B1XM9ZCnKqyjIxZ/nkoZg9gdjHjVLtKR1+
/PXigOgE7D1QrrPX0vy1Id5kY04Z9MzMrjik3Noxw4nM3lVUWSQ+CUE3MADgBlnViwUzlWGDbgF0
F2fN36fZTlWal67Kn58X2frMbCqYOeP51WgghJsZqBa/c9NQXA8qK8L1UAPfmuYlVOx6p0dkEoQa
EmBzrYqBZJlJcOeDQRR6FIBKiK3cWgeqswlZ13MxvAYa2bY8iYjdxIWzhBy0h0b5YphtaOdPt/eC
5Kq9sivELSkNRsdhWCQH3XQZzUAN9zGhh3oB01ymuj5kO8LC4ECKgJ3+7oU582nRWj5qjyj3fCFV
HfX5+PHvxwOAKwil8Se6qYVDNDB3NF0b2moG+9wN3UYH4C34Blx5rBFFp63kvHroSVtfzEiQeeJ5
bb2OAhveptBnRJTvQ4wr2SwD2uyWfyghr07UBegTTf5osrs+sHZqIxdPkcqo5n5TLsZ+AJgmaJ3N
7bn7nYcW0rxXdoSbtnbZ0NDUAup01u4TzYnartpOer/L22dwv+wsg0R2MkQcXV4oO+17v4kmqmoD
WP3Cra8Q/AYroHMFnj7cjswKbUajqkTFfDqVy2uQjGGpgwpqeb499HVkN2yK2LGiNypArhDYeG6P
TMFD6hfRNLD7oTN3Dh3PLlMkCiVHwUOUAS4gOMf3Mn1jXbSsbtBDjR0Wl00f96oHsMKCOKShLSxu
sQDBTH4PEHPosp//MGeANQCmBnpWvHyud+VcWs2ILE96NmrQJMYz5FCMOCg/tONu/AegF4oBf2yt
g714IzZjAO1AC1JuybxJrZNHXuxJkemWeEKYQDoVwkcIJsTa0GSi9JAFDp6h48kotqS8B7e6/eip
ilDSdbmwI0ybNhipnaxlTit4WhpIEny7vSyqcQhTBVlwCroz/H6Xbzxz37kRGHn5z+Dv2Y7Wng/8
t0LLUNQSbsZW6zQIQ1V42bheuvfn5FMz2R9zbrNwnJl9KEDbp7iMZUPDEwfCk7gisViCyVGv/cab
EMAGTp0++HOQxhl81spH20YFX4JtMJb01+35lEQAHu6TQDdQPXivudb1ttlDsQVGISDXdN9QWvyW
pIq7RGoECSSk8hGz44/r/d0bUGcBW2t61vtvLNDCYvoIIiTF9Ml2HtiC1r40JL9wbV0bceqJuf2M
501S9OHkNKHq/SRdHzxoV9YohMliEFP7Xq8BYJidaehNpzw42S0qLa9/H1ciywKwIfimARYR3xYe
RVsGLWq8LfS3ojtm7d83HCEZ8MeAyHkKZ2OPi14h/eD+yL1NWkVWCbKb0CTR5MS3d5d0TeA8UWjH
iEDacb0mQ0n6YGApXtTaUdv4/uH2z8v2FVq14d9R/3pf/GLQnxjq1tceWxf0OHODfhgQBt0NY6Jq
m5JFQxeWxMoXhMQtllJU8NeWvaV/4hWLIEUbEufv0Z9gwIdqDDqAAdcQXy9s1hOXz7gK/BTqTCDa
90/ZYtSKuFgWEFxYEW/PyiHBUK15G88nb6bFH+jg7E3beUlLf4/YMwrKH3+/VC6KSWsSyseTSTid
rcnabnZXeRa2qzIWpmZk2Yq5ky0SuuiQObRQFdFF7J670BJAL+AfzGEJDf2hMhBPeX3oG5vbg5EZ
QhUBdZHfioVibMA1MhYThaHEaY4JTZMws7UdKGXjlC7/UBjDtb2mOrApoOshOM80cDnoD9A2Sg0z
glCb9/fMqmuZ9Y+BdbQX0UeA9gWH62huHx1QN4OQmf+DG4AF8GrZQJtDQEDICC1Nmmg0tdH5WoDb
Wq9DxeaSrAdgAkDzrTpFaOUVRpA6C2M+X3Hs2UxChiNKTS/yUv6z67/eXnrZUxagyvVlhO2MCrIQ
v1dLUQ6JizpiwpM7v6M/nXaIMlDQo9lxn6bLmXfFMWjsDaNc9VyXvB0ubYteyCVTbqcUtheUW6zp
rgLOb9RPTBs3tfPWdnlkjQpPIfHgMIkU8trqtmZgrzcHQQ4kSAlSr20O+vp5N+lFdHtGJU4cVIzY
G0i7Y07Fw9TXYzAFSYdOPc+JEPSE9ujEJFDVS6Vm0KyxSmIi2hFzyKgJTrleLkhzWe7RGIzI95N9
ZgeKOFs2X6heIOO+KmJCxvZ6vgDQcKm2knBa3r5PwfiuiHIknht3HTDQvxNP754lVcubHrsSBZGy
ipx2l/A9yMK464cU7DGVo2K+kAQ9PpKCeJ/jPYdGaOHoWlXb631tlXiu0mguSlS0QcBi7r0s3Xfe
5vZWkB4u9IqsHekoy71jrqQs6doiaMuzTtNQg1BYRoIw4wbc0hiaIMEPBuib/Kwc1fPod7O78ERe
cZNrsiNATVU81khKellvoocQWDPvBNATCbOus0+MTFOIdE8Vu1bjoxxFaZQgvwiFiaEMuTPOR9+t
wD7n1ndJ3hVdyDKveAYvSY9mZzfYtNT/mXlzcxxGe9o0iF8VAaNsY69Q75VyDV5WjBhq0x8cv29K
3HrlB2rPwDLZuCaoCsgky5+gQew/Q2LQ4Ja0mUH1VZ5bN5hCqueHvs3vPLwkKYR7+R4Z0bturOMJ
chlGSreaQw49NNZu7xHZAQOKCknxlV8O/WrXB8yt25SDk6cCawHbjZm2z/6hAAiS3j8WzGsL3tQM
y+DBAqFhr58GlaqMbMEQASGc9PEPXkXXv291rUVw3KrzUC3HjnzwQQeRmt//YZrwfLCBKgd3hkiO
1RhmWVl+Up0dvjLxxESFc5E5IvBt/2dAuHPz1raypoQBoFC2Axk24wx1DJyWX6jbHMdOr8K50rL4
9rBkFWJkF9AEuYopoUgn+KMJGOTWLwICWlgaWUUQpS5Ip8qfTl6HzDtCUTngj65Ltl77IwfU57Z5
2dJdWhc230B47TiJh4az5i7pgk1lpVu/V4Et1lhY9EVgoUYVA0leiKutX3ERkAH36EOVIK2QQ+lD
e6j3UBg9JFkLnhBiHkbkBcq18m37x8Xkr/VsnvypuKdD+vP2aGVhle+vGOm1MRSu8fo7GMSGh6qs
sVFbNAnbQddstJQ1GxCiDWGWWlRxtCWzG+ioqiGUQ6H3nTa3VlcW6wNao8xbR8DuRbn3bPAPfz0o
uHdkPFZpZThu4XQHel1N84QLtC8AOAJOL2Qu1GKhYB1CBfK2LYmvurIlPHqgiOxUSeKXZ6Pa2kFY
morQSXIGMQywbKw5VgjxCbGoNaDRzpnQKlhYz7nhbJLmjpFfLbkfqi+QwVRYMyTh56U5MRZIhg4g
6QTmfPPJgI5lezDA6JqRe0eHvPR0n88QOfna+EM4zy8sfZ6nKa4hujt+5cmv2t1qwa9/mN8/4xeT
dNZgLRytvuQ88e3yZPDD7Z9XTO9vX3R5Di2I8XRaSUApokXB8sR8iCU9cfqcJp+I/uW2MQk9ECLG
i8EIm8WrjZ67QQ5rOfrIl89demrmL7r2s/FPfcJCLTkR2ocJMyNaPBJ2QHkmrG1FvC87g5dfsW7p
izG3BsIXXO3krPUvQxOSNFxU1BkSt4KBrikhdy05e+u0X5iYPRcCsj1WrXSGjbNoW0cn+zIwH4He
29+eVPlo/pgSDsgA9SlHr2BKJ6eq6CFMf2AqmiBJhIxkA2CSqF+h4CwmNwEha/LagbdufAiNuV+C
0Y/nOxL16dvtwci8CeJw/KCNhjvg1q/nrZw8XGg+rj5SbBvoVm1u/7xsWS5/XnCMmc1YZ1oYR1vs
cxLrPmhPATrY3bYiWxHAhXB962vXlVjBxKYImMXM8txksU4OYwcdZsX9qTIh7C8S9EtDKUzQ3I5J
ek/XWP4ftEmRY0LnABDk6IjSxe43vXVnezQ8PBjC3LtLyT9cHSumCjcvHkNI/VwvtuYXA9pQZwTb
zRBOD6CzUTwkpbOENwOwj3hFvmuAtIe+cFp9xLMhrSB1pEeE39muwpvIwjXEiGhLxLMblUAxJacb
Jp/rFLPUNP7dYOQHqgN77YC4Eaz+yKNFZqtBDjc1wqKtXzq3jkxIP97ecrKNDXoAqByB4dDF+bme
ytYeaTOOFYEcwqBvoV3mbCAuUO3LCgJlzOX1yz/YQ9QNICaeJ6DquLbH7aC2u4ZU5xwzOiMzs+PZ
ZxSqblsxZLcTgAb/mVmHfeFG1zYNK5hArVCM3t1YuaGfVg+kzDa17Z0y0LnoWRnXSA9l3nK0GvPA
a3DW2/yrw4o3ZpKHIW82jeXeu62viLFk+Cx07qBbG41o4OkUs71riszU54SckfX97raMIXJF5+sA
+ZBjWoLzg5d2Gbb6DLkbo7hz+3YHUmyu2H3Shb/4CuEuM/RkMSFpCIc5Q3j306JTyGr2YW9/VCzF
6nmFgB3DxfZeG2Gx6sJhzXA9N1brkLM1F/eaVu90YuysDJd2UTfQvcwe3Ml+7rz5sazqj+6sClTk
A/3Pvoi4I9kM7pYU9oPpxZqeUyvUO4iLKHaczGOgsIZbzlvPkui6c1q1LbPLGqNsI4s91Ohn1vPt
7blUGRGcd29DLVEneX3mzrea7TX+fTEVrlV2Ya8crqgTA9byrs7a9nPgpalbnU2U2/X2btaCSHen
vUaObecqxiM9CpfWhGsVTGqT3dZedfayLyjtoF0qi5AkD7mFbvMii9IOHMPV0bbv0VyrWDGZi7i0
bV27iKa1G70yYbsYnLCyX3iQRSCYDV0cvr74iNqc4lKRJfAAnP0zt8KR85AD0LPOr84Q591OPUg7
9RdjqjfD8OSvLeLtxrAhtDioVGdl28ZxzWClFtLRnizkVHhHU48sDDkbNHX41nEmX41BBdWVbRwk
/LFnkLlZGTuup3NsvL6ZU3jcduleFic4VbVxZLqLatbkHfJEhaWQ7p1Lg+uoL1x8D+pmOoId/Dx0
27wNQRi7WHHv7/ISZKghN5+Iu2cqPOg6CtGZrVf1Wu5EP7xYgLbcZRjBIwCwtRaVO2pubh9w6c8D
a7BeT4b5rhUnIHbamy7aiijYwKrmvu33tw3ItsKKzPydmkKyX1gl4rKALTkwjdx55vSg9c9JoYgo
ZGP47QVB6GggQbL644t1YZRNhW9B5cKsTxV/9XJFBCs7twhU1rvkt0ilEOknU27SjGMINcjEqO/E
zaA9IUGDboflbHV8Uy3V8+1Z+93CIS77pU3BTxUErHNtDtgs2Ny3pC4jsPDs0lXyty83JSh4U2S5
h4rE6HDa0jbbJm4eIyWMRDDeOn59bskSgXl76zN6V7HsDhQkh9ppYowmylj2o7DLTW4OJwaaNK1q
Y39gUHgPTlbiHVrb3ejVEt8ek3QnWPAGLl7W6IsRlgko7QV8u2tLIT8MdOPRXfX3XNRgjkB2Fc8W
eAQghq53AiLYwvHzBt29Q4wMj+YqTovUBVwYEEunJjqvUg6I7tl1/NCxDjMIaB1Gtq72RLxN3z8x
7XsHcjPdV82edBP+GZqY/bPMuUUTARDIgwYi/DbsvA/pdG76c0JZRFSso9IjdWFN2H5VMrpmagKF
XjH+wrI55mWpevJIUyyXkynch+4EYGJQoZiZuOW+7t2Qd05Yul2Y5/bBBadeWy+fAX/4aJvttqj8
J+Kg08ixomwCd+Dofrq9P1VjXv/+wo3wEvUif62tejlYKxnqSoviPpaegItZXf/+wgKdEo5uDBxq
A/pFc7Jf2LOlAner9olwylym5aY3YOUKyqPE/jCDqC4lh7nk25J+NwJFTKOaNOGm70vmNF6CA6EN
JwtSGUWrSMTJSoE403h1gw/md9X7etLSArS+C0S/zykk5nn3OSk+IJmgJw+T8VTzB9951pY+bMuP
vHmtSBsSurEhXG1bLCR8R8lng35jExS1FaVlY53Jdy764sMEZ5PPXpW2Mz6sdB84LWIfkPm0O+vz
weznuLEAaqfnwfy2ND/0+itvt1nyq+gPNX+7vW//P+fof2cIhI7XM4TO/9rICbweWYyo1dyHCfC+
MDfqrYO4ZGF62IOrJ7W7WJvYbmF9ZONzwTu9NxL9CF6nH7c/SDoxULVyAM5DdV98mfAZWmbNjEbi
fh5Cix3QarAftSTuHcXFLz1PF4bWs3BxnpZxsBdjQkOObc7HGnXpvu5Og1IiQHakgJVEBzlIyADO
EY7tVGhJlhHc/7PjROis690xapw0hKITKC3THUlUDdLSvXVpUjjFy5yl3dLB25OeR/mwDfwvE/LQ
LHgqcz2adPRplFk89Z+nfItuocjUpo07PvQU4XagkmCQPiOg8OWAWhk4q3coCiPQLNKsPUn18jo3
O8hMhtW4H5pHh+chb77a7PNUnm9vIpljubQpzIBrZsTgq2NxgnzfhNmS7W8bkK7qxaAEz1XTPjGW
EoNyxmaDdq+obt4CVwuXnsWG/TKku9v2ZM8VhJAgl7dQTHzHUMr6oZi8Gbuoa/Idb6d4TBwUaMZ7
d20bKU3F8OTz9585MVKxTF4MtokdBK6xBthyrhiO7Ox5IHbH+QZaCPwg12evLsH47+lwOibwvQ7f
OegCzuvt7TmTn4MLK0KIgL1sDwNwDeeGo/oxP9vuqa7KHRhopu6l5s928ZiYd1AmDb3mQwMO26R/
nti2qg63P0S6WS6+Y53tC08DLgxTSxi+gy931aegiHgf6tam8+9cTzVm1cwK7qYfdHMsCtjKsq8a
eeLOD/jPPP9czg0kAj+1zpnNO7f44rc77jXh2nhrq5gRpYEu5LWwwkh2A3QvTPzC6kWjIEc6W/WT
zj7qcx8VbF8UTggq4ShIoCrn2aHrPhWqcykDtuBRvzY6AVCCPJ5g2l+aJQeRHRqQyNhumG34z4zP
XwqnqUK01v903ZZs9MxIto7LCgCli1/5bHYvQ15/G4telUSRLj12OaoKqzixiHDxxgm0imvTWmd3
mzbVzxnULTW8wvKu3JKujAeuev1JSLQNTMEfm8LhghfugsZDgx7gmw8AOm14aW5I3W18fd5qjMd2
VTz2Vf91KpK9TvMYrjJuWH7HLTP+h51/8SnCarg+N+txfQnYsxeCXDvKV8G/LnRzshn9vd683rYn
3f0X9oSTZmi81rgJN6n38PvoL4d6zq/ZI19vm1GtqnDIfJ6NejGscWu3r60gJsOnhsGDJW2U6ii0
Ya/dNrhGg2K0eLmkwn3m1C0Dsz/8cZ7WL0lb/6im6ZAlNKxnkP7ajR0NNd+gcKK4B6R2kQTXLXT7
InwRkhe+Zo0EgibIH2XDvUH6u1pv3iBwsKlIedK1+pCXS+zxf+hXDPDENy3kliADIqKqqAfcpVGj
v9gMyn2+0EMLzB4DVqZxHMXMSnfMhal1qS98M80MmtgZDotF5g03tGdjGWJeVAqw0bpA7xYQ3Sye
o6PT810dqZpYbrc6zJQ1C/v8ZAJKUW06FcpHem9fmBH2ST0PZqMFMGMm7Gup2b8K6ilGIt8Sf0ay
RiqXE2alSTUu8GigWrzPrOzObAYSarPDAbBDgyDpXpdy3tAZ2qG3D4FscBgbmptMsFgBdXdtOQW7
Jx97yAQ5XRlBtCNMWkVYIrMQ2GvqB+BYSN8K7mpshsLgNgC/Xn1gD03xf/x5wTsFnVYgOYGf16ov
c/41UYF6pJ+/km0Ch4HHhlgcZaOGz18AKUcj+EOedk84Qor4QnZcUOv/z4QwBPS1EWswAPC2/Th3
oopHmWqWZBvs0sS7ZaYsH5wBURtLTgFYvbyGQ6N7fqzmITLs8ieu0Uct7aLbu0t2QgMUxFCEBdUi
KP6udxdNl7SrswX5pBxZuYVtLGv4ZJP0AeBmxSS+N4VcOTBx6J4ApAz/XpuqodUB4mio0mELAveY
f2kRifSJ90Sp78a3hyWJxdbEPMJsywKPrClW7bW8WoJi1VIC33a0LD8AfwiXuQg1uuvHV91ocIyQ
63HzTaGpXqLSgYIv0UUgGKzqPdcD9Qa2mHbSQFjJHdE/ChxzpI+NtUOE1hmhCz4blcX3+xOjRbEe
enYABJpi7WgagZduTDzq21H7CFJoyOGWSPQoUgfSca0c6agTowtAbE9MxiVpIRkBsrMZEqaD022I
YR/JENyZs4pY7f1xwIgubAknznW1JXA63IWlV4AbXzuVlRnzOdg2XRLnVbXRWfvUVVzR5ikdIu7e
dcdAs0jcNkvpNi6YHtAgOdhxV0/oV03HMMjZsWyh33d7k8pWDXpprgMYMLLvYs5nSabGoTV4c8zm
RzADxYmT7mmKWOa9dwRlEtIPv0kQ9Xe9KWaXGG3WI7HkzMuEpFaLwlur4oOSGTFXWP0qZYE9KNyO
njnMo80QMFH/BZ0WoVOpOAdkc3VpQQhYxtEpE2/lKllAi1NTVO8R/eWJtfn7JYFEGcC7LviH30mw
pWaCdogBlcMlObbaoXbDaVR4XKlrurSx7sGLUALkXKneMUS1My3CKYDExKeqm2O32CXDGI7mU8Ie
5qkPDfvD7cGtc3QdjSGCuBicsEqgdTTIYuFZUljdpqnsMNPfMjScNkuJMiYHAYFqX8hX7c90Cqum
MSPtuAOLTe58GKpu13ISF6BIU5wkSc7jemjCNZZ5PXDeMwxV1a5NP+hFHQV0b5i/suxbR8q4JafR
/oQGwtC2jhUoue2BR9Zw8LKX23MscyAXcyziWCgk4SCDhnKFp3dZqI/Os1kPx7Ij26E1D7dtKdYz
EO6ZvE39ALV1ZPmDB2O+Q3o/0MswQc7TXd48Vfurat8G5vW+zXue2tTB828JHsv8p252aCjChm2+
D1AQS2pwgNQrtv+7MT7dHqjStBCh5pA3Mc1xndU21ukrsNJ583MMztzHjZ68Wcs9lDdCdyT/N3cg
wiUMtAqVmYYhB2xT8afGOEyDYmzrobtxKMVuuzb/30OJqOhTaZuHtMv2RQYh7YHEg6cpTorcU/93
IgPB+SzBZCW2j5nkxi/wdocz/3x7rWQX9+UBEJyMn2lOEXTwoJrlhpkGZiQGolqeM9BQZKde8x8G
m53H4R9wmqsLwAMaKTiMTwTsTR0ttIogOrH8bFcaWbgY1a7nPBprGi3NtjSPJM1jVm0L6+SPisqW
dBnBEGCCgQLZfhHZvBhG70wVHFCgP0xJ7CZlROcXV/swAxh6e4blptbynrP2UIpQvTotGs4bvBRG
EMeZEaMxTXeZGzuqGobUv4DB8n8Mib7M9nJ9KlZkQAJCF+NTQ3m4AhCr9M60f3n0+fawJBUTLOCF
OcGdtU5VlE696l0GL6QGrq2ikCj/6DZH3frRe/dVsR9bxbNe6q4vbAo+LaXo96fImoGE1tu1/p3Z
OmHP7p1AEVdKj92FHcGBzVamZ9ATRhXbQQbwUzv9uD15qqVa7V/EFHaBt3FrYhzd1G2Gxgyt1tt4
PIhn0Mp0Jo2zDjXt2zall/vFmNa/v7CZzoFf11AaPzvuPoNOOokqK75tQrknBHdVt/ag5xXmzVmW
x9rP47R2nnorP4JEMK7wlmx0fYcS+N6YZoVtqSMDdRIq6CvwRnxT1WiT1cG9CEdW95FX36XABUEo
JntJCr71k2/07yWisP9RvgMXMkrAaJy7nk/gn80M6KUcvBnGllbB17EqYuTpft6e03UrvLtwUCtY
22ChsCQWoUDKZ3O/hqciRRONwdfGU0C/VAaEcTQG5Yub4tJkWvU6jVA+d9Nvt8cg3e4XY1g/4WLr
+Vox9lUNE44zh1b+7C/+LuVtSNmTUXyyJ1V8KXUTF/aErV6U3pL2FHPWmsgufchGLRyDrVpgXTp1
SMWBytlFLUjMHGQJZ3kzgQWiGCLIKyX+7va8SY/sxe8L7k7TWTFDrxKAKD9Kx2eoUqkiftkIkHVZ
A4yVD0FkgOozMGQGs4cR5O6GosCi9/Hfj+HSgjCGYdaGrJx93EpgrQgwENtqdihr3rYiu2TRtqqj
N8YPVsT49Q5bhsYrWK3hkgXXh9kNm3l809I+XGwrKntFIC+ftD/G1o+52M4Ur/bC7GEMbfjbLn/U
fJXkoNQC0gBoxUXm5h1gnLVN0BHfRdhXBGE1AOXXhbcnTGVBWJYmJ6xqJyc/fwiWj4X36favyw4g
MAAgd0XxPADJwfUMJR44UVNgYs99SLX9PEYoqE6qHgSZVwFNpImMDOov7/Lgi81dSMuDtyqvfjYV
nGOeR6BbDEuc+DoNrUIB15DuMR8lJmQa0E4mnvagTcfcG2FvxsZK2i+NYUeF/5ka9m52325PoHR5
kB5fZQ7XaowQXFEAop2pRhqoNT4z4H1+3P556fqgzRrpd2i4QDjien3axNIIKfHz7uhsNDbFi+2B
3DyP2lFhSbZIYE1AjG+uNLximN+iam0OOiICkztRPxZRod3X9NR041qEfMiy8h82NpSV0M6t29Cp
EGk1htnnLQgvkduqYx4SPbo9c6Z0QEjP/RZ2WGV2rqcuoCRJKlqU52IedLQXEFSt0wV5YstBbXMa
l7jJwTSH0uurAVD7F16DlyBzknZDFohrVylfIsjdG7uxL8aNBvK1EH24DbhH5vExd5sxXFL0wCaB
8cOmM0WjXNPEIEdGF5EWTCgVW3pMtMF/402yKHa4cN/YSMEjC47/IQXvAcAseNF2tFiiVcP4MLR5
VOsPnf3FXlrFDAqB2m8jyNUi+71qkEKf6HoCfYAcBlLQ+aHotAY3GwSz507vCNAW5njMGNVeS9tO
ny23ak82KFlUgbDsbKH6665KFitMW4gOmoINjgsS4rOWQSpFh/4aToGqDChMpQU2Nf3SiDCVdCJa
uxBsE/i/tixCHwnj0fqHi+jSiHARzV6Xgw8DRrSw9reTqnNWOlF4TwIQiDflu8KIVQdg88+6ErQh
bn/UWwcCJotWKOJPmS+yfVBprfJkHrLR1/vBnjs7BXwSfad6cdSJFla83qBRKlwaW+EbpIsCwi40
YaE2Cx6pa1Oe36ejkznFWbebeT+5hIKJN/FC3Wvy/W0/8TvXJMbtgDfiLIF/2gVz8rUti3huSTQb
PaAMbUjOgnNeTZ716Ng1NCUyf/RD36onoAyTYdMvCRLIU+9/xlS/6TOrI53bNO7BvnTwNG5j7/Al
1J3GQhY46B5w53axpWug/GHd+JnkEI/Nu24+ope7C1H4Lrd2jSde4NNsl8w6T0By1dmPLWFvOp+z
UzDxKkaKx974JEfnpj349z5KUtGS+d65QnwTuTP9DOaM6bnT62XnWMNnpKK+zvpcPhspuj4LwKpO
s++WG4ZGJBBB4Zk3l9/0uU13bClWeh4g2up5QarPnF541hXQNR7Mu8lzkpDpuRNCuegBhODufqSe
E7KRwguQKg8ZJ296MH/JQPkSAU2ybLPyUzV98JcnCrQkeFd2IF+bt2U3QASmXsIsKcZ4BFoLgqc9
B4HTHNHUiRIKtTDP8HdNUFVx26Pr06IWerRtpD+pRWjUm8w/+oC9RS0qctuioe2/uAKgAQAiRBf6
e/adgZJlKDkevwsYP8yuihb7lXKF65YFJ5dG1mvrMiYdiNmTNCsAIdcjqCZ/MkmwWSpIzIzpFiuu
OEkSQPaq/gYtWxN4T/RVCfYIw1gZYcW5MBkP6zwZz0Gm0QN1g+REsb0jI5unjaeZwckY9Oylb1FV
ixp9Gu/RmeturbYgxwnJgh1LiaXIE8kOOorWLt5kyPG9O+iuhS6cOWiL8xQsEdFpnOtoLSo/Ks44
5lQ84gEyiGhbg8DiOx4GUidNYXd42uS2S9bWsvEDgsTvxF9o2DHbfUyrge8M3DV3rls7intUGON6
j0JpG3EogE8glhEbgXD4ej8ZU/YwuPV+8OaXLvCiEQRMiqWW3QJAda3jRLIWz8HrndUQv7QZc8nZ
mF/Rn5coJlEWT138vAjiJQYKMEuGn5/zYzsdARj2nC1vNlb+vc7/YVv4gOs7aMTFqonPkn6iOgiV
0JdP3OSceum9C5LtgajQWrIbDbVw4MIAgcapF67loaCpMQQMzdkrgr5GV7EdZ9TZaoPikvldqBV3
4KUl4RS6UHpGBXSAJTd9LIZRDwfNPCRQYnXmPAI2Oi57Egb9uLe8ZTMG7CEzrVc3myJrbvaMVLE2
mvE4qu50YW/+jn7Av7A2EyKWRDR+vWcyU++TMRnJufO+2/aXYPjpqJSbZA7v0oQQYNWWMbdNMRNw
+H9l/UsaPJrNNimfU/D33T7mqsEIk0xAI5qZLQbj2HMYVAc2rX3MitMs3zOYsDUGQiOQEC70Sw4e
17oHbwwS6MnEIw+5ntw7oEKpsCTE3/+zNn8sCfG35updnlBYQmuJHoG6pIuKfLGOZlLk28TC/ZRT
aN6mDW5HfUbd9fZsStYNoGeE32CUQepUHCjYqRqQgldgw3KA6jG5e7ckxSGpnX1buK+1rW1u25Nw
SIHiC3lh0FWBoQKe8novJhboZgOeTsCaQUiunE5u9qp5xrboHwCL0ZJq02ef26ALvfbXaI9Rrh+b
7rtvveDtEGIa0ficPxq+itzwvd9DTAhpGjyK13exWIGCwJ6WpWkyP9TGKy+bjdt+nnMLELKfS28f
m+D59jS8n3ZM9/qy83AjrmzP17MwtW6pabY+PzT581h9a6s3Agbuyihj3fh629T7DXZlyhFeyKDO
7qg7L/NDWSXA4myDYlMCa+x7H4f03M4x2PtuG3x/Q+GuR+c4ck1g/0Dh9XpsBtHMDFoTy0NlbQse
Z4pbQ/rzCHTBFYsK3rs8U0Nma54dsjx0KYmp8ctKXm5/v6RejgH4K6MTipFIXAiLQyD+huzs/yPt
ynbb5rXuEwnQPNxqsGMnduqkSdreCGmbaqAmiiIl8en/pR7gP7YsWEgPvu+ugHdIcdjcew3KeOTD
o9nBfUffKeNb6x5Jt2Hml9L8KPrTaHUrB9viwP4b9m835yxnbCTwAQ3J5RGIN9t7Sv8BWQdpbICz
gFUErO/KU1lkVpE2OXD8pGsDk95n2URa3Crt68oE/r25Ly/Cy0izM9q2R443Tw6qTAW6sgEkwMbq
1Z9G0rovJbxAoWRQ299a18l3ZdGYO2LaTcghN/ijimX703Eo6MYW/jx1cNimA+0NDBRj3JQqe8Wb
0ToCtQUthIzYEQDuzksSJ78JdyweZNKKf0lPHSHJPLCNW1D+zcicrzmv9aBhdrVNLFN8LbUhH6Ik
97LHttb1P1mfCHZn4zlwDxoKfVFES4OG23AA7GP3ISub4YmWZYu6kNKdUld5TR3ineCqUUZeUavb
YhxQJkoqkh77xG636P1axIe7ghE5JbSPApG5YicYgSy1nSp4bHLgGAs9SXwBUO7WEAQsB67AWCIx
jU3DYn5fpkOzyzWr9RMq5N60+2Rn1rgHctmlWwULBvLzIM4ziCFsREH1MOn0+IuGrB4NFjCSdHNE
1tsxFuhGlng+t1T3W1+VymOatyP1rd4SP3u3L/aq3Lgt/xN77bsJDHafKXcyN0IHmi9PaW6390wV
p1TpzG01UL7L7XqI0hogKNBUVLzk6BiIxuwCB+JKj7Fo2iNHW/C7pWfK7xqElk025OLZ9BTlXnpU
BqPROT+oPTVqsq58tNqx3RJ7zPGFNTkG2milP1quuaca9yPEr7LfErqbGyZRQYSMb7YpG8oi3Uud
jcysOvCcuN+j/wOPPqOM7/rUa/CIhbsBgC9AINb6EGgayXeg7tj4lV4E7aD/5LVbQX5glKG03DRE
YtYFSgXcSPCiZlpAlIE8qZ1Tvsi6dZ+IXueHFGpWfo3e033lJNqjiAuoccRtCUQI7JgaLWneaMn5
dnQLJyigSL91itg6aEYCHgsIEZClR5Vh1BncK2GiDR690/maVTj7wqqMd3U0lD9ahzzKyyGHYIPu
umtLwiNRq9U24yomuy9hoOH2eYRiHTwVxrrbOIomQt1ifGfHtbZXDN5unQTytVmM17gyajSgLBaB
nuf61jYpkorStVbO/euc6XLTz45NM1Yap21J/giC10b3vtFs60FNPvZ+3T5enIUbDeV+6G6AH2pO
ou+XFwzKbMlAqiF7HIzUfqeWk5cwULLYPjZsjj2AghU3Yzdy1E7e4SKxfdnrXtjYtN07GvH8oSQK
rL9/oNoYWPAjOQxtXgY6/96YKsxtnS7iGaj4vezkl7RU+58uw4rR7WzDul4PYJmiB1TtzccKL6Ut
fIWHKO9B0c15yULaFvWhizvjCR0julV0GW9EDKuQQZf9l4wrStiw4m30WHuXWaiMKGbuhIILKLpC
MHqblw3/ybui2pS292us4PeXUFRdHZl5Qe3FxmGkKE+1nrvRLc6e1FH2keu5FKhOYotnapDizsBL
NWpJ96dkBnxKWkgYGKPKt8IuW2QBSpsGZYEFMUAABogHFS+R2BC+w7LuT5dppq/mot/GDB5BKYHD
Ki1Y9lhqvAkqltJTX41rlfzZ6vnP+xn+3MhCce8CMXD5URWM3/FG3h2plzY+r+t75IKbSof9ido6
KwpQsxX0N9hk44K64ySNPM96vZx4pUQv/+iUVjhYygGy1V/gVFkGsesSkM70Dcx4fuu1spJuL9zx
2LMqaucgDaD9Ms+NsrpQLKGljzjlagi0gVtXQZtsZYNgqua3L2i4OBt0GBNetZP0OAFqfpTpo96H
hoDKZiTzEK3+nIe3Ay2O5izQ9O9nGUuc5YrE6YlA4jE2M78qV3LXpVQMNToALdDgAb1/rq1ZpdoI
x1IlfaSGPKZj+lLwXkDxu/8js/4UpxZqt/oB5I4HlvYfDR1eVkY4ZcezuUSRBTNpTkcOepuXQ4Qd
U25CiDE+OrIeMz+1S2/LIEPwYuml4VN4gIR2x4o7kVtjyLhDH9qyYFHf9DAFHWj+HUR+7QAT6jgq
YOcYSLtJXmrNKUNPYAW0sJzdxLHq3bWxKze4IP6AR0MP1CvYLumSpgVmRys2xKLiqSqkfUrBcAk0
VowPfQoKqg4KXmhnzhCiuI1SrfTI8H3EVznFo3BOkCRN/sStW39NVGRStydnji/6zzbC+8WEDwae
jvNaFNFiqxt1jx1N71lV7pCx+VlbhbFC4CEZpspb2yc4clZqq7On2n+imtDEBOAHjN2rliKhhZO4
KoO9SxMi6RB4HEOQoFJQ3iksb1s7Zbod4jVs8sKTzZ5Kq8DRT+pScwIOK10mgKXKHgvDOdRxCiOT
WH8dHbr3qmKbpPFpZXanl/Bs6dkQgpvMbEBNQX3xcumRgZZVpTo4KxqnfrCzbnigqHBFvcX1SFZW
vscsqAJnpe49Gp3t3XOZKns0mOM1a61pld/6U/TZn8LBbdKEnT5OkhB1yfae0TxJY/h07wnmmQ4a
QgBzOHjZzU9HbuWOIFb66GhagJvKZ/YLHdGC7Vee30sH13mg2fuEEqqMMHBNH7n3lkPaqADo9PbX
W4pgTQbmMNyDI9G8jTZSr7Frl6NUoQ2+YqkwCFo55WfbAIUjDxQpbDwTmtE4nGaT5UmvZrmK9SgV
ZJCuhL5f5beK4qMLFkIAP9DXPDKWIkJNE6BZcG7A7J2dheWIqnTGGnyewnXu8fB3HqSlykirqHdM
Gxs3p1qw9Fl2+pqB0NJFAL1GFaUS6LpNlarLFViMgqhuLI2jrtFxm/eG/lJC+evJ0WW58yiwXjb6
LbDKsptNkuNKTWnmbXSpJX8+/WHRfAWmCAXlv/qRl3+I5o5Gn/DRODZFsc/Ker9WRV5YOZPN00RJ
g0QyyrWXAXRaEZKMiXOsHjTrsVqjSa/9/Pwj9sqQMQOSPZ3YF8Udup+352fhqLj486c87ywnqIVZ
aMD7OUfUfyvxG5LvbM19W1+4lIFUwKrHBsOJN0f9A4RnamOZ2cfGKUgMYQDFgR5TBis4aAX0Do0c
eBOcpvrjuKUZIN7ozDZ7JQbGkbXJE0w9fdAejQ0RTn3KFU2NBBph74RW43eaIbHykXaiYK9Za1DI
2ez/5+7C7vEAtVfBGJ3NPvFy2SsUd5cYWz8l9jNAGT9vf4BZiOlcuJic2QeAxGheEFDxjo7zRHZt
+zksNkagAtiHU0BF/RI9vdkI3ArwgNjk2pETOIXl7AEP+LfbI5gtoSmEBSY1YEOovRlXIKXRqLXR
G0vn6KY6971OSV/VNO7xABN8JdRssqZQAHQikZjszyaD6svVCiUBpUdaJVBiSLzSL1KT/8wUFFY+
PSKcXiAoWxC+x4N1dlYLHQ1vvA0FkDzAHNVZwMVbqn3+CfX3STHlRJO4+nxxZRRFB6sa+2M8GFEB
ETueRrb60PE16uW0hM7Sgb+zho6diQf4RBOewzu1tot7VXb9UdN4tWtgpxylLRT1mJt+17D1ws/P
3nm42ezR2gEl2EY4SnMfFYFwkElkWr9vR7l+E2LO8DhDYRQdySsWps4rh+uq2x9FPxmR21t3PJpm
7+f5OwPm0zNbIOXI5nbQhaWO1A4v0MkbHZYIs0TEgbrKULUDgg6tP+hf7Jb6mbGSMC8tcgfoVQiJ
oQGP3vTlIsc26wwGKNvRzBxfvsbsk/TSv+vhPMBsF9kj5SbWeH9UX2Fb75sbU1szQZy+8XzJnYeY
xnh2rcByZywKiRDJnQotMOV3IGMU4lbOzqWFDZAiZITRTYIF2ayEVamdG9ccUaTwFW87wBpmY//T
bE21K2CJASc1Zt88cRzO+pSIY8q8DXoZ/oi3hGl/3F5ZC48z4EHgQOdOZQZo1M52jd25LSUaON4V
w8bcZCAbChRGU0B67okFSbXXcU1wbGmhnYecjSxTgPs1klocx4NRR311d3tIaz8/+zo9HuJUdzFx
LDl18hG26Z//faDVJ+1jnNFAC1yuscatdQ1EWH5s3M5Pp4bEmrTy0nafLLNM4G/xZeaN+BbaRglQ
3vyY5i96YoeF+FEW3/5hFFP7bYIiYh3PNqMkzmhaFuFH5iNND8xmrYa1OAgbDTJ04NAkm18zXR8z
aIqr4ljqKLnviLfpqu0/jOEsxCyH4a3taDnXxLFjezHedZ/LUXFeTV09VCzw34Qen01RI1Ti5q3N
j15X75uOHWz2BEzdZ8egwVAb9jJI5tEJnd/5A+gPWtUNw7Hp9mjlo7pz+/evT0T8/l8dcmTAJqQD
Ller1o+Ec6AXjyaUuIT9h6NHksp9bIqoMIuVputiMAfXowdyFcoR07+fHb8u7G0zNSmHo6dVu3I8
eAAzjmrmq53lq+wfZm7yzcB9iEQZ5OTLYA1grh6O+vGYvDfGneuuTNzCyQiUMeDOk2UPtok7+31d
GlVBWmU4oh/2xdA5xJXcJoBAyBM42hCUbb0Xk5BnRST7zuhfbn+2692Dgqw2udSiAYb++OwQG0Sb
mNzg/Mg1/bVo1K+gynwYLF4Z5PVZeRFmjuMy7VaC6dPzY186f9QR+kqoFN0eybQJL69khIDxEerZ
4I+jIHf5mYhGRQcLGX5M5I/OcDeoeUBjhIWQUwn/IRLKHcjVUVO5Ml5PmMsUzW34kRjjvUNFEgiL
BmmLVLAY2AoXeY7imk6HCatoo8evergLpi94ttZjL26o4Qzs2NR9vUGkPlBL2p56LXHuvV4fIm6r
gUkegQbO/datkn1uWw26rS15HmHJG6V65vlNY8uo5rbpx0J0u9szsrAfL/7G6duc/Y2mrLWiEoId
20KNSArl36Kv9hKqOaZWvY1lE92Ot/StwalDgQeKQJOY6GU8lP9cgSYtOyZUr309Ue50KiLQEw9d
sao+NJ1c84UFnSPU2ycDXUjAXgZruVWptG7YUdM/ZP+RKd8c40WMXzRI7VaoJ+9VouysFtVz+nsw
Vt63SzN7HnzaWGcz2+qK4qWcsiOrGJpmev9Onf5lIKoXyMq+M8Qao3RukfR3vTmwPUStF5UlGAdf
RhzI5DJnMHYs1IpN7UftjhoZLJB11AjKgef3TWHkj1yHTkTWWkngtYBOWa3GA9w91sqXXjqfUFpB
rq2aU2lxtqs7WpSFSGV3bHtwJFijPBJRfAzpGu5taUWdx5nlivBiRulLReOxogeN56FSKEFepEFX
fVJZ/j/zi3weqcrURJr3kNykaNw4boHMTZXkJ2RjmE9Inv6+vUMW5w2dAWAsbTz15wAyWzA52KPW
HTuPfhmr8c5phihj6YqK1Bzp/Xc0LroB06UPDN2cr8PazkgL3UDPRQoZeX0lo1gDFinuFMOvkPWH
CcAQQWI0xVdRFWU0mo4MgWfRwCVoLJ/qGjSMKiQlJVc/CZuc/jhIGAGAgZoADOrmVwLAw0M3ZoQd
KwiKoEfiG8le0ffCers92Qu3G5BMeNlAHtpQUYe63DLMQgs8E4gj1Leh/NDaauVuW8oRLiLMcoQR
FOm8L0qAEodNAxaYAyNvkZUA7z63Ghgj/Sve7r6ty+D2yBaOn4u4s7OvLNGhL23EZc0rNZPAZVDD
uGPkKY9fPx8JAhiT3C3yuusjPa4qj00HnUXe4fKRDkdRfTC84eXT7UBLH+ss0Jyix/XYhE4mx12l
wyH7Yc0wau3nZ2vBU1mamzHGMQAGYnoCWIi1etfiajgfwmw1oOlRloYyXQrNccTd7tQxWINkU3av
Uq9CrJSAaPlmdFambuFQAaEA28nDyXWtAKpbsQJv75RBkbccI16bXTTpVDwkBjxUbn+lpVCQfbEm
SAQsh+btTRDnC6/WUJn2PPLgpOZdGj+01srluhZkNo9V2euw7+7ZMe4k/GTemPOegSB1eyRLW+h8
JLMtZDsMJH0XuVHq7pIJZWHfmfqLZXw1vfB/izQtzbNcgUK/tGsKDEemYeYEeGkzK0jYIe9WTv2l
NX4+pGlezwIJQwJTq0q0vOPxXk2sJ4cYP2+PZeE+hpDef7//9O9nIYYCTsWGglmz8RZKqp+ZoQU6
QHlrOh2LQ3Ec1D9Q4kfAWX6hd9RJaYGtRPLR2ie2pYaDIuvo9miW1gDKd6AwAok8tYMuR1MSEG/s
bMpXi9J7Ei26OS1Ra6CxDDfssoruOyHbt9tBl6bwPOhsdad9ng5xhS2kFQ9AqKQGQBcPSvVyO8rC
0MAzclClBiYFBpOzVLxNiZvA6ZEfs7GWJ13S4U4tanfnQjkqFO7YnXKPr7GblpJUB3kNEBAgn2JO
Z5tKqNhJo4blIZWTzd5bx75vsz6CH1QAxtmW2iK00kOc5oc4HsJWrrx3Fg4OCLOj3QBdaVxW81VT
cw/A4Lxrj8yo/D4xYbj2qq/xdxdmFkHwP25FE/Sq2RjhzqDSkpbtMdW8fZYAIte0D3yAVV+xb8Rq
ijGtwdkzB5ICf0Hm4AGg33i5Rs2s70qS5O2xLfOTVcSqr+ctrELJu8UmaDshmZ8I86UUrd/aaTCU
NN/cXksLm3GqQYCDgN6XeUXME0Uat2PpUTSz8x8e/Z71fI1uOeXxV6P8b4g5/QAPFMhEMYceiXaH
uuohH21Y9jzrMvcbu3syzX9YKfDOmD4hVHpgb3s5q0YBRmlimvSYVc27zYcXwdmzMiB9uz11C5sd
ew+/jzR8AmLMvh4fLL2VnU2PWm7ilXYo+Vfenezs++0wS18I1RWkuUA9oGI8O5aFB3aQk7T0GJ86
6+CuuQwvjQJvvCn9A4TkasmPFe/xJShmS4l6ei/EO3MAC185jRd2L4AMAM/hVQmG5LyiAuZ6o46A
xR3LwtozhQWSwxWIDCthFpbapG4yQbQAiIHf8OWnB5SaVLRIVDTTho8mNb/Hnfe74+5DWSqxP6Ku
42v4p+D2F7qOOrWp0TQCEM65hmllTueNQzOqRwsKyaHk0g2prvh2YsIpgiTBGIMKrY1r1bfrhTGF
RQEeNRkNKOgJI3F2XxeD7KlSFeqx0ULzRWjb26P6O1mX+/by92c3KB6WuL8b/D6EQQsfgsLwpIeh
bciH4ghXwIiU5pb33S89q7/hRfPetnLTKCjSaLIKlILFodSszTC6R8kV30t1CI+ZX/LYuMvd4dQI
D3tFZ4dCUhGqBn+BxvPXIUkCPWm2tSsiTafPpGoAnBKgxSVDFKMO1wHHb3D7tYVCPd7aGXrp3WvV
2nektwJbMQKt0+6JEFvcnCsV8DnoBG9bkEomlW+UBnFSzvsqXmW7uU16THiTkkdJXL7va6YfqkET
d0mqa08wAM2ED2JB/eiZ6i9F6drnMSGe7dt8G9sH+aNPeVOESuaSgxfbVWg37q+2aVEz7fi4shuu
F8jfP3PSvHfQqZmXlRST1w4gofZhdMG0+ZaEtxcI1NuvTnYbLSBAE1GTBZfema7TsxXoUDKmY82s
Q+XaZUAzN7Ly8RvjMjC0PoKZS+ZrNAlpjB5qZWzAMtxbrQENSVrtoGj5DqqDz4YO0OQ2PimOuxvM
/K6q2h1+LqxhO6KSOoAcAlK3sYNSI5SRKpfwcBzwAG/d5FHtOrIHnRAOMYX5oY/ufVLr6HDr7Rfe
JA9l4Z1o3Sb3Q90eeFqjapzRyK7BG8mzbW6M/E9iUCDa45yFLayp/caBZHEV99uhcd+qvMsBJxqO
6VD1PtFYpGjFvT4lH5lBDb9PYaLLPcl2NIPrWNmbui/coo8GmIuHGSGh7ih/3CYPBtBz3KwCbaeG
EaZCfUdAhAaaRplPxqzbxKgXUz9Oi++Daz+IqnvLLC/sK3dnNvTR0tjByvPQMNKnrkt3Q6zuzM67
jyGln+VsD8niN3Csd6lp34E/BLFeHkomQ9IXG83WD+XA7vKafnXidiet5EGmxaZGbUp23+taC3tm
RcJRDvCYwbnce5HVN7AAHe/q0fmq2fFTkQr0jb1WDYm0H5JWRRWS9u/Qs3irjT5EvfRol3pEew8E
l+JYkT7dlYoA8twdIj3FSnD1KM2snzC/2qtJx4PKy5Ogkl7iD2ORbmotyUBJyI7SyFFx7POnbGCh
0Zk/lcpyNiZciEJg9SHY0lc/jMRp9zTLtzaHvRvqWXYD9o8xhoQX5tZKyp3plCB3QGozAE0LYGQ3
fs+ztN0XraeFDlWBIHH60AXe2wftLA140vwYOkiH2bG1gmdd2IIQQANQGTpoKNbNiYRlVWs9I8I6
mIr3Q6vrt1SsbPK/7aLLY9o+D/G3cnG2CfGSKTo2cOugekw9xqaeQPyw199Gpa7GABw1nE2WEWrq
JkYBewwfRavv1CxXo7b8Y6jutoJOrgLd4+GD0rDDojrUnKEralD7WKot+Dt2WBmjiOD+LUNoxstX
kmvsgcBbZuXOuU5GUNi0AFAxcNbisTErCWdxqgIaoQ0H224CNhwZfKba5tlN0pVZuz65LgPNnlDA
S1tOZ0gkbfKuVj7QGUs/X+k4DwGY1OXhyK1eKHhCD4cMBgr514ZuaPfpYspliNkN3VTgHDbTdJEy
kvCdVH6oa+mhO0Na4tLD8kLJXMWDfSKtzGYKdJUmBiTYOtitUwEnLdut7vLnCphOLTUCD5Qkw+Mk
lKrsN56W6Ru9kV3YqsovnY1RY/AwJmkZJfAfl0JAT8azp8txJxTypNjVNz60IUhq/U4ORYETNkkf
8g4+1+PQ0ahhYDcSSV8GuGDvbCUP2lj5rtLm1CsqSOD9UymNkzJW0IAzH7K+J4dBFyWc2cYn26si
wc2tjguAN+a3mBQ/vDJ9K5LS8sGx0gKtbZE0eMN7lYsfltY96GpzGE0tzERzcIpml/QyIKln+C60
bcYu+4HmDVIZy3rI0NzbjElSg8GpP3TQmybM/KqOFu4yGpjCCNS23ZipQKEL2LFUaPfYmndZLp+1
wrD8PvceUJh9vn0lX79f8bEABIB3GlCgV9X3tHBBY8qEfbA6keAyo43f8PGJ69lTrSp+bNsrb6Dr
1HeCnqNHZ6FNB9L8rOBBRlKXgkjt4MkKiitp6sb7sRq65554cCYFvxg7Kx27Q8XGenN7sPb045cn
H85oGyx6FHgWMJWujvaFw+P+kEK07YEaLX1xyq7c8Y4agUB1aQtOXfqCnqYyGXvYPwsAr/YA+ECE
NFGNPewP2smK1H0Ff9d6aLOOwLq6KUzfclKQfAaaNT4YednzWBVDRBLrZ93qyTMf64YEesOSL0Ou
iie88K3IKhKINKAFo77qjaH+YjEUEE3R4RrGPoBusQQiE/p/32PV6jZe7XgvbqzjABqVCmU22j84
ksUPJmvEPXXT7KAoGQ1RYu7uRg1ixILHHTQJtOyeswG6XzpxvjARj1/j2O5fRNXgxEYe/KHpDHxp
rMwgA1829mlqKyXE/O0kyGPRQlN0MLbQiV6ruU7nwOxj4IBAXQhnNwR+5l1Dkps9XsmuOBis+9bq
aUQtEbjUCCucEqVFN7KPn7JVheOFBQix1+nhqkLW5Oph6TJHcTM96w81QDw8+1NnL2m3K1K0EUGC
qK33lTV3PUo8kbHeUFHEg3beScR7xRUuH0fcGxHnj6LcQQzdXDvXr7MGtIInBgwIrjh55yAx6gja
JG41HnJ6GqvHz8MPAXmxYFdlwhIdu2dWuOhhJt5RFddG6fUlXIxNxdd48qbaML75/HThigKNAU1t
wKtnFxRUWUtnSIzhoA3Prr7Bohuc+34NjraQNQBO998os0MIq0Jr+mkvOUbmwyVxWxjfu6nsb73c
Hs5C1nARaDZxCoVwbq0ikFr/wQMCspmq+va/hZiWxlk2N+juYBEdIYgXJMOBmYHSr1Bfry8JfP7p
CTuB3q8ZqB0xY60rp+liON7gJZm+0y5gQBpkn0/nQE6yEAelav1K3qnRBi67WhMHYjnid1aqcktg
GfWY5YYeQYYFePvbs7ewEiY2FDrQeDvhJpyGfjZ7RV23Jm9scYBiJ+jd5M7EsCogF+JhzYR8YRYB
HgNuW0dJ2tLc6U85C6Va0hxL3HQHwWx9J3kmt1XT0N9l6g3PRqfmgTP04IveHuDCyQDuyFStA0QJ
h+xsgEY8EE6VQhwss6VRO6rqRjijsvLdFta5BewlnFAnSueV2rFltBxanY04aH07fqHDSFDPSbRo
5MYaNOMvbmh2b6DjOBmJo2AHNNksvySqloCkQ8QhlSI/itKsfQ3SOI/cpuxL2kjjFxk7eXAcKzm2
UirveUoyWAvbPeBmZfW9k262j3FrR02cyoDpIPKVzE2ePOHhOV5rMQpJsHUxKil9u7R0HiRdWUQF
nDD8oUihkTF00CKnNd0MonDDvpXJAy58HjRep/q4OPu7dGC/usYUQDsq2DO8ptE41NtBHfDaFA2k
jo0K8o+4p/3RHqI2hdZf75IMWciQ+MD7BU1uJRtzsNC7KBxvlxkdTl6Z6qFOFWvHK5jd2LlZvIFT
/KENnfXhDdIOWNN1UWdqfK9rfRxlaUe3eUXJo1px6Mpx9Eo+gIJXDoXb6YVvaDl0RuyW9acuj/tq
pc65tCywJCDtbAMDelVPaspElyrYJQezU+NDX9fsB4G8y4PW1eNKrW0hm0BZHSU2ANcd1HFn61y2
cWOkgvQHpvBqI23LfSSxiB+pApNIKDUZUdzVxYOjF/EHnqHpP4x0EqOF9i6wEeg2XW5uwogC5G3b
H1xt/NVy8LztHC5TSbEGOF84RS4evLNxcq1IDWgNDYc09sHZdZPQFacxfxRrrtZX327qL3kAEGBI
wDHMeQ2sJFVeDrQ6jWYZFN1dW6BiWX522hBk0hBGJdyFIaA9e76j0VpMVbTqRNqPsvkRg4fUvN0+
AK/yvVmI2XHhEg3bx0aIJnu3jWxXeFsXdY0B3rIofPA0WRnSYjxIahpIk/7SxC5XQlpKt9KVrDoJ
pfA7aQYmK32lFGErHpv0l5Lvbo/v6oDH+ACwhOeupeMOmxeMRnOE749Im9No+QU8OpxxrTG+GAFN
GAN5+kTineVkSuz2tpHS+gQ1nUT56NecXtd+f5aN5Y1Jumqo65NJDF8fPmD1+/kpQkoHhS7gy9B9
m5b62c3Lu1yvuarkJ8cIWszSmmD50lZBfozHCnYLgNqzwk2GKwmWJTI/IQUDu0FRImrc3R7CWojZ
N2gTgATQ0chPPdzGXd6fNE4fM+psPx/GAksbHV641l/V57PGhsxqzcmpS6BRtem7bbnmM7k0kvMQ
sy2fck8fvLQnp0LIZuvWjG2JnscRYZBF/99GM9v6NC5ya6AjOeG7fXH69GgPO7nmW3GVQWL/TVL1
6PRM335ObKTC9WQLdsiJVVFu3Ekb2jNB/PP2SJa2yHmQ2anfDKAHJZ5OTqPt/ZYKG/1Y61e+/VIM
ZImokOgW9Crm3Wl9kFplaXlx0i1cK7DcXfn9hQ8/IRaATEOX0AJM+3IXtooqPQ9eeSeFfVOGLoSf
VQc+3qcn6iLI7CwZ2tTNEyQ1J/jHUaDO116OC5N08fuzez5VZNu7FgZhG2hCiSfSrhXIFqdpwlYA
XYGEep7IZIBzlmXi1qdS+uN3KDmRlbW0HAAcwr/Y8SshIwco3xEl+frEodxpjQ20s+sH+C083/4S
C/cg7vb/hplm8uzQJUI1dEKG+gS1Eh/tVWnrwTBwf0yOpvY9S7/fDrf4YdB80OEg7+G/2YevcDXW
0IGrT30GSTlk6jr7lwGdRZh9+ri2VMqYWp+0yr2DlEag2Y8saYLB+WLCFTErv90e0eJ3glrlhEUD
eGpOx2GJlSeQkq1PUs/voFnxZ+yh1yVjZSWBmM6Oi/cUjnmkKv8fZ7YvswG8CVBy6pOj1yOK08KO
NDbC83XgBqTXOwUV875caXMtDw4Qkr8Ae8jlXq4OSxBQcmysjn4qKG15vE/4yotgLcTsoslorUF4
ESG8DNCKffI1b/5prwLHMT1HJxfE6U84W+PWYAujaxUIQlhPlfgAKCpbY9Esfp2zELOqQVPKUoHs
YwPPbnQWrFOGF6Zt/07Jby0Pby+4pVAQCAeSd6IJXImhVzEq50UbVyeeeoFeFwe4pIR484AUCr17
rbQ+LXGAlYe8CcqH4AiCszdbeUalqIU5OtVJrzU8VeEMXqOZS9zg9riWFsJ5mNnRMODI1lIH41L0
33ndw6nvl6X/uB1jce7OhjI7HEoofdHWdBED2j1Mb0KrOGXQDunUJLLX0PELKcfFvM2OViWRZZ0U
GJCHb2O2r9YoQqHXUdysbKGlQxXAOBfnJapj7lxtXdVLwOXUBLoolXWvGMmDka5J8y59HHg/Q5gX
/wFIOZs4J4GCZ5JhDRBA8I0RykSv3Nvc/jhLwziPMZuvVusVKBVa1akcwgbKqGv+oGtjmB8Dow0z
Cg2/j2efzyQcPYTw2RpKcemrg4/kIDvDU+8KPSiAYaO2PZQnbdC3ivnYdk1olL9qPfqH2QKTDhkg
tN/d+aHG4iwDnY+Up1h5yqxdLP3bv784DhsnDNqNf8/Ny0PTKHvmZcwuTyjudgV0G1Ow8ort79tR
ltIPiDI4FmyQ8Dae1z3NdEgGp8GjUgG2LG3uuPxh0L1IRegYSWiytcTzmgKKwwzLeCp0gYV4xUCs
DadoW/jRnKDiK+8dxZIwymqN/yPtunYkx5XsFwmQl/iqtGU71d1VbV6EdiNDUl6U+fo97N2dm8kk
Uqi6g5l5KUCRdMFgxIlztuZkGYcibNyjL8RLgi7FXW178y51/GInxsGM2gpIU6vxZ1DcOm0E/ttq
k9ukuk+AW9zenhbdVkU62Ab6Cm+8q5azAFnQce4JXG75Su06Wvyv9vCOu/3chuJvfXCDgh/JKGPT
jo3mQ+tVoEBeOdLa5T0bh+I2FgJOXU7gmTpS30N16mPgLC+V7dw3Rb0FGRnoWAq60uW7NneKG+GW
LdgYYu7aryAaavlWNO+xAD552QwHDJDqDAG7XgKrIQj5KqDjxF0mfparKFDtMM6MKMOYeLgE85xU
MUrAG/ToRw3Yorvi8zs2GqI7B4cQWE61+1eyC/toTMMCVQ/ZuBwWO9hYeNLctqK7dhF8OeB9QhYR
oJJLX1Kg63oYZzByEVFtl/xzUh04dADm5nPGft82JadFDZPPTUm3dhbrQSoJ2d8Bsd40vY7i2Vn5
vG5V4NqBzjWRw7NVgoGgBJ8zTUBBBi2dxxSlTwvM3UYWnt4xCgjdYKpQkLkiEwsSIBR8seBsunUR
AeJxMsLw520bmqEgFYblkL3Y0hlezlRbpWViOAGNaf9L8gBbexqszJbM3CiLgaIC4hKJV8W/cl+c
LQaB8rgXeAaN/fqfMTmCyHJDjBTC43d5nW0t8qFZ60HS3FoXFpXXBKV4o1GsDZZ/iqgD/tgs4ii4
+Oa8sqd10xdKNDqk9fxrJ5Dlgps5JcjBGTyaCsiTNhEPVyI77XAASABcADJ32NeXE+hwni0Bqk6x
nX71eA0i9WPR9RA/fjOOXworAfAjK6xQCnTlsTpbqaFtSlEN2Ayu8SXwF7BOfu2bleBbO2NglwP+
AfyNV0JtqQ2C3CXD2pR2tBhbJ/tgjn9u72ndfMl3OFh+ZE+liuT2oSkWhq3LkM3wNiHtI6AhtiZF
9DKvnB5f42hQxkLmxwOgUZLkXs6YUcg2s6FlMXHz7tT4w/eGJ2W18RzoMEQJN05JmXzIWb43YhD/
7w3m7SvEJZskq41jv1j8K7CldEf6BQyHdeHj2biUX9EGmB/Hxab/MCTz92SxyRP1W+deiHQ+hIvR
7rzaQ/3AsPsjAEpTnHQ12EHHcTpQ8I1vsZFE3LJifBKjkQOvN9q/K9YbD35tQTp56Rzyy6wHd9rY
ZThswVdib5elGf/p3aLdOBDH/NMuZv4CMF3xK60qcqyS3Lr3KmBvQ4g6HQBCeClEKaIqXdJjbvjL
wawyd9/7Zr8RBmq1diVQ7E1cemQ0L/+guJzvDL8Absz36R6wjrW6tnbZcQ5BjYTqrq8ue1e4lKGG
irPYHACHe56MqC4Ot7eWdr3RoYbUEkiWXFX7BKJBgQNELo153e2ezbLd3f7+9RhA6Sv7/tCrife2
Wpr0ffR8uB1OYDJXfxbP2vUt+zJm1iMYmVZc1/VQQlAwgKwKaAoI1YSKk/QqKGmLmsLUIRlQB1nJ
VF13FKLPDsUukAXYyBpenUJgz5eGWShPcAm977IOwUuzoKhTCaDF+vu0mh6m1vw+Q38DhJYH26m+
mgVd+Rm6CUVtBBAlCzXtq7Znk5atyQMk48EFE095cTQF3uFe1R1DqIncXrzrOFeO+D+27Etn4E1V
4ni5Q+NhaYF677f+ckeXfl+3H8M2fIL+7G172hVEQiaw0X+HTJBysY5DGwAPg2oGF8m+Tq1HYftv
3u8YEpI+2JXAt19BvCzakj5EAjCm0I210z8dYI/vGATw2HiGoboM1rTLSROZUeb96BTxsif+PSQ1
b39et/6ujeK4hK8iWJfX0dmVlhqtXXkCtTieDR8YgBtWAUbZPCg+Q51mJV7T2gJ8UMLuUDhRbY3g
9AAuNiniYinGO966074Numkrggls6QSw5ttjk7/9MrAK5S0H2XIk5ZCWUd5VVMwJIWOBvW0faLgz
BLJX+9smdFvMRWUcGQy8C676cv0BGi5VUMHElAb7NLDrHfgexpVHqNyolwOR4RMA6JDUhHNVUejM
5mVHqKyYzZ8LselTCIetUZxf28BkIc4EpMuHtojaMV4xy6VgEEYps7R3Jn/1mp+gbLNQEkr9NaUn
rS0oMwQoA8L7ecqe7vrW770+o0g1c/HZR7px4+ERjBKXkySHojCDnwu0DVZcnXY7nFlV3A9B4GFJ
eeK4z6ajjCA2vjNYG/R4rfFlaC0BugpYLrBxV8nnlM2UdkVKY6/6VkIquxg/2v4KjlFjA1saAEbw
Y2AW1c09TqEztxnJY/QcWIvYktLeumsJe832vjAi/37uHSRYooBIVMx/uGGzLZCPuH1+tKNAhRbL
AuD+1RPOBKCU1UNTxPWI7pve/FLP7MlOh5VchG4cIFuyIHmCvDaAE5fjAI380OXMxjhe7e7FyD/d
HoX282gDAFsa0CuAel5+PrRFj6Aan4fyw8Y/2pDYuW1AFyzg9SkL2YCeXfcpTzPvFtuc8hiNjvMj
s41P4Hvi+xbx56YBgmobTNXP1vDQqCJGsSurvrwPK+Y/1qIA39HtX6MdrsQsotKGWp5aXC+NuQnH
yc2l/NdWTAAvjm+UYXURbwHeiUqhzO5dl2/msbWa2cDGY86r72dbZrqHrHtsQPFgATZYOysrqNuH
eIADIoY2c5SrlasC5P1MlAF4CIqk/ci99pk0+bEf06+3Z05zA6LZHO2ieKriWaxe5gCwQuGndvK4
TdpjKszvWZXckWWK88H9dtuUdkTAuKOfDAHsVbtu2OWlV+VhHgfNNjABUHgeu81tE9p9cGZC/v3M
O0CGxGnMGoskRqvaSujWxi9W9U7XrMiBnllppzY10yaAo6NH23n2xuN/Nwq5Zmff571oqy7E9xeI
0jjmdPKqdCXw0Q0Bqw7YFsAiEKpW3E/ngTUP7164n3LH222xEudorlO0ICHJ4sC5SVT75QhSp4N/
dUOkv/qj7T/Y4SeSfzGnh8B5e7QDJ4fcBFpAAGpX86DIXRb91NMsFouxF4TsHIe9lekHBx+xDgrQ
GMp1LsdraE/kMzXOPlckyn++fa3Pv66sNSNzDvlrfJ30m6p87Kzd7e//TQdeRmqXP18u1dlmautu
Zl4nf77VbCtONrSzNkYx7yo2fYDu4RzxYfozi/4pdaeXul5LV+ouCiCSoCEP9B70olQEJXw+6+eh
SeOU2h88car7n6UxQH59pFGfs03heIeyt3YAS+/91PpErbW7SrPZz3+B2pE7eWbSuGC5ijvfPZlV
8iJycnd7mjW+DQg1yR0DTwr5JWUZU99txhG9aLFJHifjibfxTFbOlN5EAIYTybAHnpPLhcxCvwkY
ZKzj3Nt3/B6CxEaytllkwKlsFjSH4IWCNAAaTFVqGD8HS7XjmmlscFJ+s9H3tJ3AMXQ0wt54RH9w
enA95IiqIDE2I0FaKmtccK/NqXFHnXYttaIdMU4firLyBaDeTWNd2a05eVncWyfGv3rNn7RaeWxe
88g5IMsFX0zwl8/tCg9WcVMgMi7zGP72N2qJvzI0B9D+T98M6NXnoDdtXxwK0YusB3ni7U2j3Zcy
ZkFbmdTrUo5mH2YFdWiYxaHIN9OXJX8zbF4O7syAEgUa7YymmCTI4np5tCh6ZFEtXGl51o4hxEMQ
QAbZhSfX8My9DOYIjqauRqC5NLuxtyLefH7HLIGdHU31gAEB8nZpAfwSZd8ZIo/TYkw21AH7U8Wg
c/rfWVFOV1+4TlmjEy8uhB25gJYMzVqbn5ztq8OFhBZw+A4q2ep7loDNngQtz5HkbropymdE/cUi
2odlyehxrq35AzFTewum47XMoXQ/V6YlJxKefsgLqOX6xl0KMroI1o1muPen/p6Fy2d7FC/p7K5s
CO2hPTOl7LlkAgy17GAK2LYkEkNWP9vVMm5Cs1jb3tq9hzIbmkI87xobvHiVYxQlov5gOJSf0Jh7
e0voJs0yoT8CABpY3VS6liSnaU2GJY9n58Cq6Tl0Hi10ITWdv//vDEmvfHaGHHNx2yqEoZa9JIP7
YHQfgdhHK8UaikI3YZDPRrsQ2g3x7lSQ9Ak4O4qyMrI4YYfWPs4rSSHt55E8QY7hr2S7clLnlFG+
1Ph8R57Hl6R5xwUI0C6gFUh9o2Kg7CyUjWqrmOssHjwr3ULRqn6ZUm98BLH6GopeG7SAbZzIzn0g
p9RcRj3XXVFPdhbPndFvkhKQvYnS9jlIejR7O4UVZTkkDf18ixQViPaKOt3U1PT/OONAVlIFMlhW
Dy96Gv8WLZGgUtVJpsyvx6HnAA4yIAZR5ug3oBev91ZYhtsgEHxTpg2LhpK8BFYwrThG3XmGVYQ0
gABIVMvl5kSbkvCsJExjfwofLJZHDOIGGTu84wigvTqU9yAScMqDIeN1iX7DMovNqv8VFtVhXsgf
aAIe+36NTV47IKlgim5rS/LXXw6owoXpjWGRxdAdFqBYm+sPg9eU92MzrjHS6Ty+zGMjuoDbv+rB
nyGhC9Uy7KIMtHcfOgbsjNecvM6ft5C2tZ/atHG3oEmYV54s2u0r6TxlqEhkbepyjKDu8RuzmDKg
pcpTnZEtQ2NOzyBsU9fbHmVIFgi2CTqCjhq7346ofiSz83b8bggVggBMAGDAQDZNWdQCNBD1UjOO
B3+Non4Wpd+atRe/zkmf2VCbg+qkDRI7hI1pOFSjiDwf/aDznTMWb08toBwBcWLg9kKIHiqDAcfK
aNHSRomaHgN3E/BPbz8BYBAHzsXG/WwSxTcjxTy3s1/wGOxOh675irJoZPWv9hqXgW77y04zcMdA
qhLkoZdbI7WpMYOmgsdOtkQJSr/AVBsA9bx9NFLxDK8VPMyvJG88Jy1TQgWP23m/2Js8vOuBpX1z
ezni23MrStBWgEasdJyRx2iLjlqvhfYE2pGzqDR+v2M4yJUAqwsdCkiFXE6aMN2y5KnJ4sLZBi2I
z6Kk+jH37/G1yJjIdyQyZFdpkwQIiBZt1iwerAH6Zi1/rpz+++DRlVePbg/ABtRjkMDFs015eBT5
5JApGIDoWDq85py0iRxSHRbevdyeN60jOrek7DbAJQRIviYWW06zLycaFWb4OBokosy7y3N/66fm
flnCT2gpjmqWv7iVtXKwdFGJTG/iaKEkeiVjnnZFZxlsYXEQ9t9B1nOqsjUE9N/8snpFo+ABGSlA
sgCXUy5Jq/amcs5LHpPG++yClYsu+XZsMDwQ5uGyAV7d7aJgnB7BxrKlE7nnVXE3dfb29nxrFxZv
C5R90TlwnWspFpuTvOVxZTf9tjOa7TKE2bYDBvgdhhCK/MXTIUJSvBXlNM+HAd5qnGjxufTydI8u
zZRHyRAmK7a0CyjpUXxThgZXTDZLm/Z+j8m1ugN57tk7olaUGf/9vLJFeRIkHig0eSwsH0TGYTR8
uT1X8jRdbQ5Jh4IkFGrzKuK7LQZflHbK47Refgf1PfE3Bi/vncXbjV2/u21MuwPAVoMYGTiRK/SE
RdJ+skD+hN3+Af0mkIL6wAJvZUWuJS/+fh3BGiIbdOOr1atuyAlreFfGvWuyiFTLBw96v2Fe7N1U
7N2c7upojoZ664JQYTGeqsz6kFTZsQM/6cq9rJtdlNFA6IfsIpq55IScPZ54kozQY0cjfYguejJb
35rKL6IZj4Xd1AT/DBkz3jHFKMhALRYgTwCKnEuLhTkKmqCYEc/GowQVkfyra/+4vYy6sAYUXqCR
xeNDAtUubUCoKO3FhJjfCQ82BbPb3iYHR9zdtqLbLDIjSxAHSxF1JUwMUmJkrHF5jALioen5YTSt
54XlK15JFwZDZhXRDYgEQxTQLgeTJxZCbUJ4zK1vBPyOSfrH7MBDFnwdfJBmWGsQT53DOLenLJDr
iCKzwxAOg22Y9w/Ye1b2v86ALAiYuKNRXFV3ABSVg7DxqLyn7/L0wXt7cQaaNWAQRviMHaY+hjgP
BZ4TIUXcPILnt43qZk3URDuC/5hQU+LItS80DYHwLTMQtM1Tw57tLB1XzqY2u4poCR1vKADAGSmB
Bk773JotYCJezoNvczLlRyMH/ZnnivE40YQeBM+su6ZnYIUpcndfDjNbwyvpdjnS5ijdIpUMX6X8
iFQ0A+t9gWjHWEACVH6ly3QEgdzKYHVTiogKEgrwCyhIKbsuWLLcWrhsTEuSzYx8wLiWlVizIP9+
5uoGVKEMN4eF2gELbzTR4213oP8+qCgQwwBvYyrf9xKoBQeVweIlfAIH6bSSGZQvJPUeREFbtg+j
Rn+lUgkaeFF0NaJb4T6GRR+BJ3kjgHTB3ZAZj6SwN561vz0inRs9N6k4uBShdl4RgH17hCZhNW14
e2ejiueIlanTRoDnlpRNtrg94Hy8x/MwD45lS48liDIHXuyH3LsfQZASsSC9D0EtQIz+S1mCwjU0
Pg9JsfL0164hQlAEsrgSr5hygjQQaTUitHen7oWw8R5I9JWx6kygwwHlIQR++EfZ6F5j+FXNARNF
R1b2GbIeyUMYiOn19tLpLg006MuwCa30aHi63OyiAmZmDhcaT/60zdIXt0D29anyHntPRIHx8bY1
+TV1byJgQjZIqhSAZuvSWmouaTdxoOYcv+QRuNCP4Kq+yyh7SqnzQJhYeyDr6rJIJ/zHonLYiNGh
fl4A3TYX3ZOoebYpzfZ+Fgu6EvjwMDXp3hB+NLcgDgXZJiiq+3F7e9DahTz7CUroZPN5WfKFg1sD
PIDONuMrz0z99xGJgtALlTVVwMgTDqiArAb3WPrRZr8WUHXdHoDOs6NP5V8DSmDh9bQ3iharlvM5
AUS4vBtM9stx18gWdG4EzYAAAEnBbhBqXu4ONqE6lBnA6aVovYu8Zfho8XnjUPYD7nhlUbRjAhDH
cySR69XbPCyzAGQ62BdI3jxBOPhz7vJt4JS/b0+ddsOfmZHH7+wuoVM4c7/D1Hl+EmWpvUlN9MSl
xo7SMuJrD+S1QSnJM8ssjclzMajat7YZiMPrDKrq/vfbY7pt5ZrhGR6Wswr72RAPIR6k7YcqeDvG
Efvt/1cH7AqX04ZWnP8zEbRHezx0v+21nJbW751ZUPZ03fK2D6QnYs7wOGXWNw6YY8u92LGSD0E6
furste56/fYGjBfQAjxRVRS0n0GOsSATjVtopGYHWu0zP+reAUxHFQ2AcUBsQT+pxkeos4xG2AD7
Toyv9BRWX24vvnYQ6PBAli6QjWvKyiSdN5Aqq2ksahuZUxBFpaZ3nAY037TlyrtpzZayRlPZh9yf
Ozg2Z2NPR3eMRm/XLCt1H+0RPRuRcic1WQjoKceIgoQU4A2etn3rPoolvKO4csW8rL2btMNCalsy
kXn4v/xBZz6Bg2t5Nls0emXinsmGmXnTBgaSqu+5FzxPbjgkvFEtvLSTOlXv2w1ncTjdWfmRbW7v
BK0bQPeKbFx0JKPu5ecD6qONJcPzqSU/TOOjU/8SxettE9qZgvoWqsKubV+1xCV13Q0sxwh6vlm8
u4JFgh/RCX/bivb+JBIqgF4LWeO+HEiVOkykcj16nv7hUHipDO/XbRPagUDQF22xIW4clS/cSHKS
0wCsVHTeVFDKAyUnSptr72WNT5O89WiFRHSF2rAyEOD3E9NArCtp1e4wWjua+76NmtH72E3hU1Aa
r3OxrFW7Ne+NC6ty7GfbuQLwzA9SYN6BWXpGM9w9nMfG9YZPXbn8Y0/GD6Me9lW21hqh2X6QPwUg
0UfUg/yNMtiy9kbQlqJLKwwf2ppGXfrgA+p2e920RuQzCuBdFE1VPqYUWGePh3hYN85hWZ4N8pyv
kQVrdh9e7RIDj92H95rifup+YGXd+riI2KbbiPntm/vi88opDcuypnaCzy85SKvum7fTHqJW/ZeK
HsBmwDYVZ9aLbGalC/x0jwa2eVOuBAK62Tn/vBI/DTVEsyYfn0/5jhUvIMNYWWHNyXSBZf9LewiE
mMo5jh71xCYFwC14p+PpmoL2JjvO0LudmrU2f60pYPllKssH0F1Z6ZxPdWMHwJ8EbhY1JZia7X9M
8OROdrMyKJ0jAJDmLwseVl+tCCe0aM0yG3JAOKrYYf7R7EG7NBPUBmvjf0WAxu717UcFJ/uvRhT8
tRrdLMwRyGIDoWYX7DQR+2Hs2pdxXrs8dRtCKs8BYuHD1aktCJZd1aGbFwBtN3G6PDtvPy5ojka7
MjKotndFAS2W3K7LwZ5iu92H3/K1soHuOXrxfSWk4eHYBI0B3D/Yj6nn7Wv3ebJBQh5GFr8X5HPa
fl14vnHc7e3V0QQ5aINBFh0QT6Sh1VQqhxAd+uGcER2RDDJ3v5jzwI27sTzW6UrQptl7KPIg4yMz
kZJ/5/I6CLhwSjNNR7B/xMbwMBcQ3V6+Q5mqmb+YVbOyXhoHDWuAmUjCUiyY8uJxOMtnYTgi5iR7
Mgr/1JXeS96vqQ1pdh32NGDHeJtKQghl2abGWzxD9AJOWkRz9kre0ad0YUDxDYT09tyIAa3pVTRU
e3eNPFYzTxfflwM8u6Q7tGYjGYzvh/xnamwncxekv29vMc3CX5hQLuQiCXkaLKMcwmdzzLc16+Fq
nn2T7cLyoS7XeFE1W/rCnhJ39EmfjZ4/CTx0QD9uI/OHSB2/YE/7UxuunB/dBsAzFOhH1FZwTSup
iZwMIwMTn4iL9pN3sMTnt8/d+eeVQzMMppvwAJ+fWQR1qaLfkuEZkspddmjezsgICDEqpIgQZeOy
6qhT4oEnvqlE7IzPVs+3zfIKgvOVc6m560KJZENQA068Kzgb6NyRkmvtIYaIlqjA0ON6oG2HFmX4
dsJXYBRBl4nQQxYJVQ9ghLSAfFE6xFlWRrn7a1m513Qrf/Z9deXr0hBo8WVD3J86a0urlY2lO5jn
n1dWfoS+OU17/HwHQI3iYZnuu2blHahZC7TuAJ1mWz6qRCo1Q9dNZh+krI/BU4G7hTnHannmawgx
DXVYCDMoO4QA1uCqV1zYTBm3LG73cegKNL5OUdJ8LZOfif06shfaRq/ZUfhRcMr+GOEm8/foj/HS
4+1zdD1UvOPA1I/mCmR9QWV06ebqjmSoymd97OI3MPeuyKD296Oq3hyVEuiOItZB8RCkGiosA7+h
YkZKOhzXIIKCQpSvNUpf77pLC8q2mOy6Io20kNURajg1Xdl22u+Drh4hgYv6qto5ZpRBU5mF3cX5
K3TgpurH7XW43tX4+Zibv3vhOgiwG9aK2ix6BINHN99UbJ2I+WoEeHQCewOgiqyNXHV1iKKfAShp
jJN/IAJ6qCJbCaK1BggemODkkb3xyn1WJ6kJYk+anNgjFDRxv7xxiuTvP/u8slWbpuSz8PB5KF6j
STkqjN/pWuP72hCUxxnwI2B7SorklAxO5LU0Gu0VP6+zgL4AHHokHa9FdYjTpWDUHMipmn8k4Y5n
7B3TdG5ARh1ngYuPXg5uk56ckrYy920H5TmC1uHHGnW5lcj1atPKNAbeZjZ6xSWISDlzpWNMRYOy
5cm1niyoaDbANYxvBu/DSCBhUMB6IC+n6ucAvJ+5aVMbpzwYst1gieqBlUZ5ePvmQnoWxJdoscc2
U3yx4JQOI2pbcThMMfrJHoLROVgd277djFQdMqFWAoevmskJ0uhjbicnJANPRIzPAO1EpPRWNtmV
V8ecwYBsPpFlyquTaNeBwR0jOTlTi1hy3Hh9/gyuIOhLlisXiG4/g+kPneAWkIxwjJfbjbXMTQQl
aVyWpfmJman74iVkjct3zYr6almsmY8iy2JQeP5yul+3V0X79b/eF/3mwGspX3fHZvYbq03jYp7C
HRGBv11AZre7bUW3KAToBV/SlAMXpmwxSF7OtIc6UUzsf7r5x1x/r83vU/nzzVaQNAWLD44khJ/U
5z6bvaHoQ4bevUByZm36Hm1jXrXti7XsjFzZi9K0zCaeWZKzeuZoIGRFJxPNU3GXJY/oH4uFPReR
J9BG6+X7wg4+8dr+/Y7Roe6Oll3w+wApfGlzzAvfBlVNGs82dAuR3qbewZyf8iBfOUHXAGE5ujNL
yr6uw8Xq7DZI436iaH0jvmwI9utd5xrep9ywx6ibIdicWyUIX02vfqjqJYsYa5wdMvDtmlfXbB4M
F83psnUd503dPAUteWZ2aVwR0FiUH0FvGznuN4f8c3uCNS4drWXArqPXFqQsaqnF6mfbmrw+jaHn
nG6cnFsHmwzQYK6hPn3blDxVV/vnzJQywz0D8Zqo5zReZnEy5rncgBOtiGx057F22SycRMsybgFx
WMH7aDduiMAe7y1Q4KtHhBf1bI+uYZyox9Noyet/kDWX6cwPYNJ5NefhewjE+9uvZdnUA4VcFBqB
91Z8zNQUJXS/a3RJO82BjzWIg5ptEvC3OxmYQUIOL4oQr0jlgNSVw93Gz9KYgQhls8yd9Uxnq9kN
zTxvKM/DlXtTt4iysImaArjZAFK5PJCVBb4GH1rhcDeku+d4dqJXfq6exfBkTLui2ZUWCEebZloD
Nuk2Kq4cCfQFrwYig0vDJchM7YxZaeyUySGbcxo1/rJz3XRlQvV28Or/awYaKZd2kpCOCJvhcWxv
j3JNO/zs14aiO9sSFP//JuTfzxypVEv1XZpmcdNCFCH91QVPxHuk5PPt86a55TBf/zGjbI0eWQdj
qg0sVWZ0ULSjP6CbtuI2tbMlkTtyRQDDUiJCFpojxNzRlNeH/W4Jnlpgyfnw5v5aHCPccP9asS8n
rIFu/TADUR47FWQH6dKyuzIEpvz2fK2NRdnaXWItNXjRMBZ0DEWzY+5EhUdyj+rAbUPahQF6Q9Lt
o7itJmRcMHEiXSrXfyLxaCJblnUrLk83FnTcA30HwgJIYiljaVBKXTq0qZ/CGuzfVlfyXTbOH4LJ
Nld2gG4wAAejhi7Hggzz5dr4QQ1N4qDEIzDNPnHXh962veJztIMBO4HkEUTbqTqYbIC/MfoqOfF2
JtvOnX+Pzpw+gF5wDSimO5l4DkD42cF77Qp4QCU9h11nyanrWLNx7NY7VFa6QSxab3wWhis3om5g
iCQARQfAGhe9skrtxIQztHDe7bTveQPBj6NANeD2blszIhfwzNssrtE7cyNvCDQ7+c+0faLiHeNA
rxEY3VxZE1IvIWeqqD9bOXxmsvN/JHTv/Xn7GM4NKKHDjLcVei/TNB7Q+bjhCTTm3cmfIm8ow91/
Z0q5Z6CZSr2kwlhMOMuAgWfkj1ndvcMGziUA+7akgpVLdrYkfCw9u2oQkGS4rdmD3cXdOxIbMt75
14Ryx9TC8dAC74NEmJibYkCGKV1BBenOyrkF5Xrx09ay0wmDWOh+Gq1NvtS7Mik3zrTiLnUhx7kh
ZfGXcFlsu8HigzOoove1eCbsvnMiN4xyhn/f4dAghvkXoY8cHVFmrnRClJsNjItHVVNui2ktJ6Dz
mFLQFvc/fNpV37edGO3SoJ3/xKvfVv1rrf6rO+/w+uDklxmnq4hwHDzh4hpGLqA2tsliP7P+pcrX
Oq/kpKvBPPjT0HiHVDKeKcoWHrDifZ6XiKnLmosoYaZ/SAOn28yz0WE/ZPOB5WJEy8gY8rdCyxEO
AHECn4k4FL3Ditv0qMl6y2fGyaV4NlhV5BUrW047h3i5E0CA0P2iBpu0wE03ttQ41QEETKbKTO5Z
UTlH3iVsxXfqjpGURpJ6ZoiqVf1Vv8/rUtSLcfImbzuaX11fbHP6Ded35R7QbjtQcOGiwVMBtMqX
TqfrqyVsCmw7J9sFYput4YXXvq+cm04sWcvT3jiR9DFAj2nzcttprn1f8TdO7SEGCOSxGSG8U4Ar
/9ttA5Z2T5/NkOJo2qQjfSct5CE0LCIrj4pX45cTG7+sv/8JY2u4UfuPg57CPEqcY/Lp9i/QbjsI
oktNWdBZ/sVGnN0LRh7OTp4IOO1hl7ENpMmtN8v9ggUPb1LgD5AwBDmqErDbizWBdAt6EzNo241l
3iSL86Eaf98eiFwLxTtcWFEC9hG8O+bsGgFanJ1XTvi+mtJTTlDlSPn4x83Hlb2ttSc7npHLkI9u
5dJuTNChtH4VnhJo15KhOoJ3Oiol0c/UOnd2j9rq7QFqNiMewBCbCtAKjDyyshk9CE2XWdaGp6AY
f8yEb825+XLbhGYzIKZB+5MkQQOGT/FyDfx4Hy5VcAqSJzv7BM0s0awUoXTThptIBtWAolzhrbpk
XOaiLMjJN6oiKpn1bGQghBpc/sULEoGE05qK8d/6orozzk3KiT3b4p3tNNAmyclpHMaDwbpD6lW7
jIfPI2CXVoZekyI8ZEX/Oojug7lMu7FmH/05eyxsdudl7R14d1Yu/OvmQKl77aAODzUnkGKpu6eb
ssWBxhBuzDH9VBt5PHK6KwS/75NlO4n6jwWhAuDRRkhOrOnBaHwO+vQQN6ONE8GzetNMMJUAU0FO
DnoDD66f9BsItteHrE3Bl82b6rHOip+gDhUrO/gaaCVHjS+jtRPWffXiKRgNQz8xyMkqB/dxQRLz
OHXcfMqhO/8oGq84VBPNHod2qj9ysO3vemDb7tBa9uf2Pr8ui8sfAiYT7ENAh3AHXm6JyQ/yPm9R
5/NziG60tHOjdKnHR1rM1jEPqPjOG2g5+2MyfGi7rH0sW3DdltDh+5x0drVNq6LcJPXUHCws4xRl
rdE8gWWRfr39Q7VLdfY7lQM5WDUoPvKEnIDnyKA1Vs9RhRD7pZ9BB1f3fnYYO9PbkqxaWyudKzif
IeXQWM2IjMGQJ6d+drZhds/A22OsFbw1gcjFMsgfcXYyJzAV+2yCEc6iwN5l4b4SmyVYeTXoHCcA
Ab6EBiCMU3MfNPAGY8xScmodd09Eu5/ytZSofrb+NaHiUUZAXUrEvuFpXOgrB6TbArh3HFdDYJ0d
H9A61HjQrQIGm8sJK8fQ8P0+IyeRfgS5R9RM7j4d/tzedLr5gv8HnbQkfr5Ccxb24LLFgr8sCxQA
IDw+kY+3LejW/dyCsrn8pTPthMJCtRzr8Nj4P/kvx1nxNrqzA9U8HHBkvYIr1GhAytJrGQnBehpA
xgOQDfLdGn6DJWSH87IJ8t3tQWnXBqkiTyqiSFLLy7UpiJskxWiSE4MYyw4M1jWCnRaNlGgxWLs+
5LlXrzQg4P+1pfgvjuxUDe1Jcprc8I+XkUcQ8z25ZH6qeA18jRePXf7DT+xorMxj55HtLOzTFNj7
20PWriN4dIDAhA4C8kmXQxZZZ8zdPGOnQC+njVzmeL9oO6Otuab81wKx7JUsxppBJQYqitZdiLdg
47wsDosq90duRs3x9qj+hjlXswticIStvuSjUnCFZZr3tIBO1qkbgvEOfRuvS21bG7TwsydBWbUz
Ozpv28b3XvyEOXcMSrrg5EPzvkBvwinPRAnFuFAcs4UPB7du2n3nDGLjlWTcEGA+9yPNkm0lGvsR
l0sVof6QrQxCF2dJmB+0VSUVmhotFr0x9+0SJCfqFAfHP3re0TObXYtuDCa2tydMtyrntuRJPHPj
1pg36AkgQM1UQf0xtFhyHOY0+x1mVb+pRfNmUhzc3gGSzOjzRhnqSoDDqAT4EmyenKZxb32v6VtJ
ceTnJVcCGgLAdaLGR55Rs7LqANAJ6YN/sugKw4Wu7GsDpAapSEQvqNQrjiLsJgs9z25yMvJ0/uRX
PX2cA8h8jwidNk6b/RBL4j8ZsxecwqAMf86Gaf4PaVfWJKfOLH8RESDE9gr0Mjsz47HHfiFsn2Ox
CcS+/PqbOOIed9OKVoy/F79MmGptpVJVVibzuW4Mz+DEV9Gjyry9A01mkA8idY+3zPnidSwul3pN
25tJqFtBrik2h8wNI9hHTxpYcgE+3YQwi1tlnVUnSDxq1bc6Hj+Xotx1FaSMoXPkN1z8SmMVsF5q
E7VlG518axCzeZs5Ayk70WFDjtp90oQ9/SJqHmgD3oXfa/3DOsPrflkbOxDNgyRt+74VqHIwB0xK
kblEC/mZIVGA7iTFNEqX6cTIxuPrla2lreXGkQ5uvCrhvipnLzPgApoEYV4k8oDsON8HZTZ2Zp8i
Fpt3hnnjqsimVZ9f/37iI3qjF4iJcKiSyfzlps4TKmrhdTcku4BPR7D+/cQESMizmDOYmI0nz7pl
44H2irOrGsXmwnO8PFmEgUlqH/XhtUkUn1eNYHO9sd5MM8dhcGy6fsva+NtS6o+O7iqSmSozG3+d
xGVrzQxm0vIQm2HcB5NKv0hqAh4FFRoIfl1khL22NEs2OF40u6GrHQcXNTRFLCBdixMTm1GU6KLs
2hYmEryCTKBkFPGj7FZDaQkXjGeC72gbz/HczqZpGOBE9EPMkP3fN8u3ulCglqVWQD+FfslVe25L
SQnhRa909BqXQR8kT6D2bl+5iiZM+u4GevI/Ixt/2MMXgvZfxFFTlo8JFX4NmdFhml4RO3d+7SLG
7xf+b79MIevboBDGy/WjKYtGTn7A9pKZ1kRq1+AH8BJJH1bfTaV1P5bma8GmEN25f1FXR7HbRoAA
lj6Me+MKsrydcpDSelGXQkbzAO4jU1NsD+n2A8EsBHXBOAPkxrm3yT00bFQMT/MmcfYFeFlmu1WY
kF1jLsUbBpRaK4xoEygskOueBF5oUZPaBTISmfmGui7Z605n3LIepN/IFmbhUKPh9vp6rRtiGwFj
5nCnrYyfyKueD84snIwnLvxcOWTvqLo9U5B/ign9Ynm182ZOAs1Z/LJVMfhIT4O9SviBVhEye5tg
pO3MxXT6BZX9fB6OhWYiTEBcDbJpTQ+QLG/218cptYfWu5W9Emp7W25To0MslqVIw6XmJ5b+SrzH
gn1qxNt1K7Ld75lruR0RwqpNfz6bDsLVohiJGwH1tjMQ+ozV01i9ZTUS/oYieFXY2mYiwNZqZFpm
Ii3d/yjY20h8gUwReGHH+uv1UckOwMmotruTMH2EuhUsDSQ03KBRvHFVnyfnk5aPja11eNZHmft9
rN8/3FOKoA20aHjc4YZChLi5PbS8QJYytpGxyX2W+8OH1S4339+s+dBp5kI0fN8o32PQKqWZqvgl
u2L/jADpoPMJYobLxlG4bmRXj6Z9sOKdHt9cX2LpxXFqY+MHmskx8Y5ccyg6u6lyIyRpd4tn01tb
aS+uN94ZlL8Y+WCHVUfe9VJFnrDO0tYPndrfbIKmNVF2xc0ZDZ3wC/eNLwevcfxheBR14ifj8zj/
c33Iv6/1C5PIyKMLD+lhZMDOpzWGN0i7snAjTa/T4SAaNMuxaklf+iam/3h4dj4Z2YDksEjj5KFz
5uXQNnGGekne+0wk78M85pBrNesnG3ns3SCy5YknMYi8iuRLBYm4g1bZDTI14/TxWAI1Vguc65B4
xo2x2dPc7ak9xxTPxhEJL/64q/CPo8LfSQ4mCsdrT8basnyRV9PnzDSGxHCiMdDZu1t8lMgIU47v
Im+OoeB0bmLgpbFnULGgWiiYeLXS9Pts6a3f6vx4faElwyCgh/9vnde/n7wWmrZCD96SuZHV344Q
244VV4vUEaNZfW23BOB/i3Ieaq+pmcPW79d71CYPY2z6S3Wg0DEArZUiVJCO5sTaZunxhAbEY8jd
KOe3UCUGj9VfzBb4MMBojq7QC/7CpDJrYyhKN6o98yZu2jfwm/28bkJ2F+Ph+Z+J9e8nC9KSuWkg
LOdGNBY+qMyQ2ApofNdNn67bkfpN5F3QaGeDrWBbemN9ViXQPIAdzcmCwra0Q5OV0054WqHwn9I9
gEYCaEdgA6CB5XxImYlrAIUjNyKifRA93yMZcjsUycsyFzfD9GGWqfXOAcsyYjaoUkJo8Nwc0zSz
SECQjUzvTZMdlc+I9f9fuEakB0CMgmo+fMz59y2t0a20axCP9nP+74xybVA53AMbpz5qB6PzyO2C
MsgCgDE2YI3+1mOZA2fi1xl4bpNWaD5ofXRFxCNdT+B00Vhq4adZm4NcaFVrDzYqyguhe0iU7G0R
NiqOROn58py16Q0uFqz+50PXHJaBS73wIsft/cdO9B8/X7jBV5AM0lZok92EC5x2Q603CKb0bxkw
PyqmAdlFDmIrcGPDr4Ixegv7FFVJWmPxcDUY05OVJf+YYNaziyx0U+1TUgDY7PB2R5zhpS7N+2pR
USnICt6AbkHfBGUl4qAD/XwCyZBPtahswDNs13fMB7PIgrZ7BZk6YM/DvrYg7FI6ge48Xz/tEq9y
ZncTQSxkYkIrIJ5dOfMPr5rfheEeJwqyp87MVN2pUmOoG0BnaFWZ2D5z0fswVbMDDEpHO/smyebG
X5IlDqkzfvamzFa4F7J69c2BBJpPBzvjqp1xIeDGatI7vcPhytBf/cmyEvZUkN54cbhp/EoXD4wF
oPP70tWmES4VIY0PBcD0AUVxTPvQGs2N6FP3wU3NMcxSh93Uid4HQmtHXzS0D1itT37X5E6QtM14
n1iL8TzRhoHxq2sDx4u997rE0xe56QJXdKoScJQcbRNzidSxgwT1BSuCZy6M2x1utXQI+7bGr9/l
zsevA9hAzzig6xLl5goxQlxDTShyeydg3rTn9ZPVuorzLbkJYAU1pbXZH5xMm+3f6HE/1jWiDXNp
/DGhx5jRR7Rw7pM81XzD0RTRjfTArx16wPsj/XHRib24KW2h3LxWP7VvQ2q+2qm4m3L+PC+k9Que
4D6Kfb3RdmlGXwrvwxxRCONO7W8CkryMcz2F1lA0df3tkLO7zlKxXMlOG9oPEeoCS+RcaAuMrFsa
A7s8ituS3GoeaV6nqgeZu527N2YyUcWcSu6ANThBTRytr7gCNpFpSoaBGgmSSob+aAEGmjFVyVpl
YTNphRioVuOOj8xpT+yd6qaUfh6oG+Q7KPQEtzdlMk2TVyYV0AOAz2pz7/+67mt/d7Vt/RFKPCi7
gEgR8gCbAGHWtKYa3QlIq/Jgs9v+l1PihbhLXb+Zd+OPeN6JKiicUPt63fB6O27tQvFhZTeAl7hA
BhN3IV1V45lY6I88/kygQwKlzrqq/Ll6H5cfvWrrrQtxYRCKgiuzhkygWvMqfeKIOcqM71FyuCca
v624O/lmM6N/J4+tnQZc1fVhytYPAMD/rK5/P4mQvaZMeAuKi2jixic+9++9QPH4ug3pVFogwkRt
UqKJXcY0Szk6VSK69EEej37KM19bvvLuuacvfZuF86QI/GVenoCyAxoW6CW+6E0anXRw6sSCBy7v
aH6wm5ui2F0flcLENitWd+2IRmHdjViW/fB647XRvcVPYkdRwJG5eUQ3qB3jgEHJbeMiLJ5SkQPd
HY2p+Gla4qYc8iRwTPtfIwOcLhZUP1wfmXQnrsqgeF14a8XzfE8IJDGw/Qfk+5x4Ql95N4de7KY7
M8l4oHedvmMIvMKZxrViTmVjRXUVqVPI82G7bK60uKjjmUwUgorLTUOCKYG42qHJb5wPi9TgKkGr
OVKnGN9lh9QydHo8iCZ5Jm4wmnfU+jg+DAHGSo4GXXbvgoatdK22KWaoRNPqTitCTyUFJ7mnQIwH
bQRQLq0ppc1EgX7BhA4Dc6JhmA6Qmfcnw9qVE7q+P8optDILrEq04H4FQ/1v5ZoT/7A+No16GO0o
FsyvjOxGn5YbAC0LVaVV4ojQpIBwCe1qwK9uaQZSq6Z6pXdW1Ge2Lzrfm1WN/5IDi7IhdNKB80DI
tNV9bADRHZeMWBG1xqg280+j1nzqig9zBmHG4FFRwoFA1mVaY6J53y0guYiy8W5FbfOPe+w1MAE9
BhQJDfx7fjrT2uCrHqwVDWaYz4eqe/3w6T/7vnn+/YzlglgLvq+Pu+obb/Nd22Q7121AY977bqt4
asvWHfTVwMQAhY6NtjHXETtfwJZNI4qKKN72Cl92Ka2E5UAtDX02wOzpF82J2gL4mmAjjSAmoj9O
8eJ9dcui9TtaD7esgotxRru5d0s8CUxe6ij6Gt6hQnb24PYubvzGLA+1Z0/33qiktpNtSWRy0JyD
NqCVjuR8rgHqq/XF6WjERvcVYdrRYlUVOlqsYlaROFaUm9ceWrikVSTh3BAv9EzEdkkjM4emI7h1
LDSGNngCGenBIVl4fQvJvBM6m3CUUXADjG/jnZbCmwWfOY2IFpGmDE3Qrbr0bSF/sVUt1FsA10JB
EXX181G5btlSltRWRLzXxOE+0R8W/S2n95V216sCQtlaIRmEvQq56csecZHklV17hRVZbBwCbeVB
sNIeknS18xfNyMiH/TG1OeJuDPoi8O7DhUyvVLx4tioik24H0Oj9rgJfxhRI9g3u2ODQjYWLHlR3
TsNC6PNN5hjZbhgs537tClEcRalRb32pQocBl9ZmD9q86F0IJcL/6iSMC7bLEcZT974rX5Ls5/Ud
KAlhkK9E4A7GClwqdN2hJ9eWheRombeuFZWk/EUTEZROeTM0xmfqdt/nsfwU12BiuW5TtkHwLgbh
IvSUYX2zGzUCBL3HsRvBgR3UPDLI0XRKxdGSuUs0d0C3j6xc1dvnUBnzko21RcF/+ihAh2YLxYUv
HQUF0yqQHQjAtv64R5uQOTGHRoKEerWviZ+q1Csk7wHU8/6Y2Hi9zEgbZ0G9PuqhYDJzzddSJxza
X4PzOJRAKrKDN71fXxuyVi43ryvkexCKrX2eSP2sv+lkQ4i0b3sOzfYIyJzuaZmG5DZNcvtADUgG
WwIFdNtG08WSLXqwDHZ717h9+9hUMwmSPPtXOGKKcjA528m+AvAbD/XYOYixBX8Hh16uD/YIMLBf
/9GyA4OjiPwmRJ5QvdpsKArBl8YZ19887TS8AM2jh6wZSpUqbKN0UyEz9LuuZFxUYuiQlUAPw1+z
OvMzjkoStW0VGFA6mlWwAuUePPa2AR7RK6I5dU+jRf8yE3gdx/OH+gdpgKI3hsP1qZOPaA1YvfWU
bONjUiCHqY8LjfTlyXVuJlURWfZ9AAXwSkG/GYjKNkvTFglnGkGQpIn0rcnHx0JXdcvILtFTE6uL
O9mxSQI2T62NaZQ3ZPG9QYOKCJwlQtgdG3h4fb5kuXR0NIBdH6TlJnpaNle2aWpFzJANjljL7KCa
i9DUurskK3djb37TCvMh5fWOlOnnfikV2EHpSOE28axEeHJRYxYL14yx0WG76pqwaaZ2B5gG/Cg1
xr1VzLXicpC5OKRLoZqCdhc4683iCYt2XSEWB+V4w++ZeRhngk6O6S/2IA4VhGORuV+JX84XMK1K
02jt1onsOoq1h+L5+pLJtiAEvciaqIe48bZRYqpNJ4EUqRPR+VCHpYreW9axAIjYn+9vZslYWien
Gb5fQITP8mmT8aheZvvJzQyarVAF81Brel8Flk7f21jP8MzlsT86iRbUOi8OBeHJ3smBFsjRrhtS
CH2+202TPc/9hNJMFee31Vx5R1Yjd2h6wv1aFYkKb7L+zK3jRwnMWJNPYKrZVsEYtH8YjLpR7/Eg
X0wf6nUC7JWTy24pGvCuL4psK4NEZn3MAPx1Cb0kmQ7qyhlIg+pIvc/zXVo8E/N43Yhk/6IghOc4
klu4z7YZIZAxGoYgKC/w4rUoR58MWB4VbE5lZON+dJb3Q5HhUUQSfqDLYR5QxvAUI5HsYaCrsXkR
FaJAuUWxcbt0SStQQvT04Q2yBdB1TlSyJQob2zxdzNAr3iyo1k1l/Mq6+d7Nl7frCyJZdQwDQo8r
1h3Jxs1c2anFetpgrorkjZSfO+e1Kz+niseOdBxgkPaQQ0Vkts3KaXbTZyD6wDgGn0AnSUG1JPs8
3qF4LQMoA3zm5gJgqMst7tDY0Tz55RxWtiKulAR9oCL68/3Nm6Y2qlEgc2FHg6j2pcPvhnZ8mUoe
DiYaU9zlO/obvqIlVWF2nfrt8cfWwtsXj2mwlWziPsJa4qVJ7UbtuONlqN/wd632xzaAqOiHNwEi
jf8sbfcZEJJuYhStG3m19pzE9mtsiSMDLUFGVIAyyX47M7VZK8eMtSTnAm37vAJ3oxUurvDTBYn1
+cf1QUl2xZmlzaoZJXR9qgzec7bCVPiaqjolHQle04gH8a6+qMbO5VCjkx6urM+s2xrUn7qz6zvr
YWLa32yEE0vrLzkJpyZ0ZevT6jTb7ntZGv7g/XTpFILBzDfbfzJVdUA6cSfmNrenGydVWlJA/gqb
QKp0fTAofKfEQUOV/M/UbZyOpcd89mY4nSo/zvaejF8KVQygGsTm8LBszho8cXDRjC9O94NSRYSk
GMIWmo0bYXCSBJMkvLfJ+qan1HcKFYxN1ht3OlFbmAivG7dpZ7BqmO2Ex5t4o3R5z9zmfqiMV93t
Xqlb/yti7WBa6Y6CxbAiKlkR+UDXmgY4ES8Z0gpIqncumRwAEL3HrHYOzGNfxagrHowqM+t6nuxx
licmRfsssCLQLck98pMaHoq+RHGUpGYo8m4r8MC84B02vEkQV+udKGVfqvSbYL+KVJEVlvoF4EhW
qIEBnfPN8ckSp7STAUjHRHuwwLtvW2iAyz6R4tN1/ybDNCDr/MfQ5hTlou9GaCU5UTw3Yd1OgevG
QTs81Vrqk/kL489d7/gtpFDnD+tz4K5FvKAjO4WaF8pt56tlJ0beixTgxDJ+WPhNSoNMxd4qPcAn
JjYbguSGnVYdTLSNbw2HpP540IAhIJ28Yh6xsTcXkVmAmJsxxCRp7HwV2fCFmCr6afkKISZZrazS
KZtpstpEGGZB7IjpXxmDlp4m6i5oS5Cm2WkLOg/orTrzE6+0m2Hp9hPYEq7vEeleRMCN8a1hxFYE
oiApnhdW5kR97ddWaL8XABxUiuhBEh7hcfLHyGYmY6GXjkZhZITICbpmB/Gj02j5peqc8UXz9P57
ubBxl81tB9x/vCie4NIyCfzTSjQABYQLIEoBQBbJuHAiY7Jvkyo/oMMk7NDGZ5DmE9qaD3My/xQs
+8ec2htQnTxnxXDr8gHs2cMt791f1+dc9mpD8xq65ICLWfttz8/GOLKlH6rYjhatZ36WdMM9q1Ie
6Vk7v7SJRw+MCFVSR2oUWJxV7QOecYtl0cDGq096DkBjcZuad9CJRaGd0uNSKK5u2WLDp62ciShI
XfQvgxS7LPAj7IggvIJur0CzF+39rBxelmHRdzOp9szoj8n0F01zSEigtQwZCbRnbwvszHNTvVkY
bojyW0d/AkJsA0pue8dZFXjLXM+ppU3kmC1xbdezZgM9fjBjMLCE13eIjIIJQwGwFRcE2va3kb0e
F8tS9IYdOYXgwuegHQuNuQEfQdqK70tSf8adn/uk1tvdmOjFLTTBi/vRasVzPw7DTZcl87FOTRHM
2mzv6sJ+vv4LZdfkyQ/cPgjsJNNs0mOVZzO77SrkScrWF/ZfuOBTKxvHkeRGroGqBAV6jlpwaKrS
ttJR4JKHh0fbI0R3zk9i0VI9Tkxc9tD9+tbS+Da2q/cYclLXJ0t29uDhgWv3IPNyoSNVAClpazYi
JA+k/7wVICaaHxs7/mmU47vZCFUfpHR7ntjbbE+n86xOm9BxwhY9jHn1GNd/AaNxMBgkh6FpcUmQ
iVd2R1CPsIFBCrI4bOv9aO/yyifNnal6R0lX6cTWeoedRH4DCPdmq4S/FLnr29V326gDogrXZRch
NCBw1JBRdy7KujR30QufIqGpiZsqTvypbI51pvnmoGpykA4HqELMHbJpF6zzfOnGmVsjENbm9FPM
qCAvziui0cP1Tacws73ZoWqUTXUDMwado5qmR+T6d6atCjKlew2EYL+hhCD6XP9+sjhpmU9NCn7x
yIinf1lR3ZOCKtq0pMfnxMQ60hMTdVeiTbReTSA5ZAVuvtO0+2YKhKrkLtkDWHxU3AGmwP3lbToE
oQI7jSiN2ZGdQWcWa9/uUTKu6dv1lZGMB2ZWVL+N6/EChZ4a4LBuBWQe+ajfIHtAfXC8PRhzvzeT
7mguQgGyk90m66aGdiY4kCBzsp3AJNd7za1WN0peKPkikp/s3i6WsHbs5CXWWXLbFQm6rbweRMTc
iDjP97GdgfWPFvr3Ptf5DbqcVMlLyQ5FjRd7BslkTPi2I5w0fS0gmI1Iwb7T4q+TBnELVAD/YrLR
3bPCd1eyjo2LTzITqicdOM8N9Mat7TSHRS/eltL5jFW4tVB3vG5PEv5AYvn/7V1wIYnarZZMwDGy
HCFk6Par7lmQOcEMxpp0CJrl5rpByQHE+wrM7mjpAfJqi/ziSKKnnTMhFnFCs/XLl//t85v5m7rc
KXUdn7f69+lWd/7m8yhcQNYE4BMU/8/PtltWQ6Nr+Dx37rzq8W/6/JC3/PP99Sye+I4R4dLcxvh+
cUOMfZ3ur8+ObLXRfQ/Ax1r8BUXb+efn2tIyBLVW1Ba881vbDdOl/Yomx105DrsSqnSGm1tg0lFF
RjJXdWp443a9EaJlE5mBAYHgzZj3wWBBn5L8HN04vD5E2f4CcAVIUsDyyMV1lZcjtQFusXDTf870
Z09xTSk+v72mxpqXI6nx+UzPAdqyff3jaFW8tdZELxwfXPtmieyWdMPcj2ZEncYNWiBLDxZEnxRW
ZOsB/7p2x64kc9t8R5cwvDyEZkaEH4plP9ZH0h7nTPGQlloBbB/o71U6ejsWw+1HoxgqEgkkBibT
uXE5gfS21oYoZqnc85od2lQXkLgGlhg3obne7+d7OwMgekIzO4na2WRoDBghJeN8qfvqK5TqTb+w
PeY3eDhf326yE4XKLJiPQRS8qtSeW+U5ZUCZTiaQ5+KuBkzTFegYMLPvUEgegz6t3k0Pmfq+8FQU
PLKdCLDd2owGfi9s93PLaDzLQUnCzEjv+08J9+7yhStuYtmNh4QchL/1lYZtiz8q06kuEjcxo7I9
Ql3Jj7WwT75en0DZsq1QU5TOPeC0tk9H8NYAFuBVwDgxZBV8Y+Q/uQdKOVLa5S8C5axjAXLPMK4g
nnLdsnR0uMqxX3DvXZRuwQFnmULHGTDaafgm3Gb67Aq7CAUZVcq8UlO/cVaoR4N5eXMrFYs9E0er
aRTn1UPq8mNuJLdxlSkytdIt8cfMNoePAv7UiKSBGX6oyyAXiuBEPgzsA/TieICjbY6YkTltNdn4
/tI81PNtH393jbe/WBRoueKdhqYDgIXPd7WrlWlbobYaDVXz2aLj0Uvjf+re/d/M/IbgnNyzC+pc
8djYJu5xsw4rknj7GTc+khaJrXgOSCftz4h+51RPTCW23i9J6ZqRAM7CSpBiSn3HVnjadea3zg9o
uf+ftt91lxMjLdLXqT4zIKtTuyY+XqDakTsV3c1tnwc6B4xnNJXIK9nQkKPDsxCt2ZBq2Ti/BdIF
KzydRjrfafSYsIcsV6RUpCaA2IEFXOjARJ3vB9HPKZ24DvjyUryPcf1oFnxnQRTs49sOwPf/zKw3
2cn82QbjiVWZNJo1Xn/KU5qGFufa13ExepWpNQu0XSv08yKDA5eK/oRNlmgydG6aCbMiSIlSf0jp
sG+ztA1qxyp6P2VZdc+Xed5XZV2FbhvbgRDaFLTQyMTBnoF3zrv82EGeczcxw+r9EZq5h7afqoBU
envrQqzNz+xu9BenT2/tqn7O0Jr9pGdNDk0gKz4ydBvtdTCHhnPVQ/sc7SSzbcC9N/ZPO3VHhuJ1
p78gFil8bxz7YEwI+1fjBADUSv9mabr2jsci2WnJ3N6384Q4GPVDtOdT9Agjd25AVFE3X62YGX6W
JmlIy6G7aawq3etDrMpXSdwecPuYUdQlACzavum1nLCcOQAACmM3hyA5v743JFEMPo+uBVBxUbi+
jUtqQBcP7N1kRXV7ryfPVXXXNseUq1qIpaNA4AJZX6RzLp7ZuajBysVMKyrMADpEQle89NaTstl2
q5wakMSI/QG83WzxoW6zvB5bK+Li0eneFnTIp4rgWGoCqR88ggEfuGhKnpngZIq5FXXJj3q0AnBZ
h8aiMCJZDng6dBkApIixbOOeqk6nlnbAy3u6F5omOLa0Bt2u4J7Ivb+4705NbaYsYQmtvTGxIuaB
SOShQYJBRbEsc9zItQI5CN4EdB1vNleReUtWOLhSq6G7X1PHoooZVOKsp3Jw6b60VOSQkm22Squh
gKeD2+eCs6SnHWt7jZoRMG3fHWfeA+X18WT7mYnNtHkpi4ehMBE2GkY4G9aLNxnHppxurp9LWeS4
UqW7IPmBhuPF7VPlk1b2jgmaYP65M8Tt0iwHm1MA8RMRdiDQ84tcBcmXTh98G5Kh1FspBs8vikVj
JB9SxPs2f4Fii9Ur5k7yfQ9Vtt8k8HhSbItt0N618t4WZjTb6IZ0U7+JU8WulhwgvBrW+i20nDzc
eudDqKa416oJAQkU6n8y0umvvcnFjguN7uho2IqnpnREqGQCpIDH2YXU3ti1w9QP6KtyzGwXEyus
B8UzRTqgEwvrLzi5vEetWLyxgIU+iV9Kyzv2WnLX9Evg9KUqBJaOBqoa4IrBmxbt4ee2PK3qlzU0
jpzBrx1tF1vG/vq2ljlRPLf+38I2iIfsHXIkBM+SOYu/Mxtw32kUX9wJXu4vDKEtG8BrRNsXfbFQ
4RqbIo7NaOzEv1psJL67mInPSaOytE7K9uqBq/7P0maBBHpNFzJjx2nvXbajn1dlAyfosxBU0cv8
cUQMOIxWXQOUq1FZXT3uyW6AZjX6ZhaEwrTtPtMs37m8BKrcVVynjmwnrEI3QFtAWP6C8oOSpelS
eyRRN+mFP+scAGPKLXRntn2UdpYVllWv+167mC9m2vafLH2afRMBeefbTTb5se3USGJ3mnuvZXl6
zNJVkgRiTXtiddN74U42iHtb994UTXtju1r1CUSXeWCwWLxi8fI7vsDBUvBGB7NZJ8duiMHTEs+c
70lMy7s4RxHPdwR4d5yE2kfedM0TWJ6KO4/FSTjnx6Xrbxo0YLosdIsQdAAHBm26Ccp7WjCxOCxt
9y5jNX1A1IYsNBdNqIP75iWBBGVQaXpzZ7iD9Wy1LvuFQNXdWV7W7ptsXPbN7Kb7cqha9FHqYyBG
hKe9XacBAiDn11w5qe9VGfGJ6LWQ0nbambFb7AFtTl+cXGPHwuiKXTfoi2LhZN7CclZcARKEuk3X
a+Vkf9B6yWq0F6GlAcDzl5qFZbYLr58sqQn0GrgGUq1grlr/fmKijZuEQnXLiux450CEM8VNwbOf
g/h+3Y7sXIHu4z87m63uiIYl6J2woiR7S8QuaXcQTMyzMUgnKLSKDul8VZZN5p1OTW5mDyAJs6pA
UxB54x4QQXvZM5X0p3z2XB1dq6AgRN7pfPZqC3mnyRsQRep4mKQ1ktOJeVzG7KtGVfTMskO8En6h
Noz7HDC6c1uaqOZhaDM4W3JLmn9ZKRQPc5WBzWVbjNzscgED+hjGt/a8v74DpJ9HIh9ZT3Q5XHTq
DzYVnJHKBJK2/tWbw1NfqcgAJBHqKioJJXfsZOzodUecbOal5sbkCYPguRofQfctdOdYlW9z86zp
KtCkrPUJxqCZAFbQtT11M13VMENipeBIlpBuh9D4E3h+9iB/OwB2cTT64SmDOje1OQuAjfp0fS5/
B4zbawqoK9uGhCoyXFsRyKlrc0D0ELeadd4EbUPvusQ9EFyMGcTWlza3fCMXaJN0ta9ksmw/8dgB
7/XJ5wy0D4pfs269i1+Drh/0lYCREeHA+byTpO+TBTdEZOe3DfBVsVX7gv3wzC6MISJGjDxMxEOq
/7huV3bA6doXuMa4aw7u3KxWccuojZlE3L0jyw3rbttBcUPLNu2piY17FIMhFmucCLir3rqHIlWE
g6rPbyZuQdBXmx4u5qR/N533j+dYUbn8Mz8bB2jVwhjQlUsi8tmautBmZnh9AVQ/f+P+TNoX89zB
AJ+Otl77eHEofJLMwVK80REmQW/V3TZHG1XuUQ1YeOAGetsfU04P3WxAv0bXwOXodn/B1r4CRsEq
iyeTAW6A8y1Vc2dpyoUQlBGsMFlmHBc9GPLd9XmTjQp4jlWlA5kgkPCcW+EMV65AXS1KjdJvjBfX
feDltzz/9L+Z2SxPPNfLZM4wMxjA8ZIX03mc8NI0WKJwADK/C76GVUQGTfMX1yAIl0snSQWJMoju
zjUQZb0BNS2w9lULPEFsHa4PTLbv0GyEByF62dD9uRlYzipueAL7biLBmGY+hbv7nyz87gs/uUl4
ozn9POsksobXqXsDjPxvvo/yNijjPJCYbPaZa9EUwYOJk1N24WSlj22WKZL5MmwuLieC7jIKbqQL
CjTwj7ZdX7dGNKe29SmePLZzqkp/K6ZmDCth558Ny7FDXVDxadBmdlMKMgcZ6eOQcyRHmyRt3spa
9x7A7pi+XZ8A2ZZBYg9daXiZInbaTECzDCYbs8WIEjM/pB53Q530DyRuJj8T/K5rlEVX2abBZYkL
Cl1D9KLajpRwPgNbik2DlqF91x+vD0j6+VWtZuULWEUDzs+0y8GMoDUJ7sASwH/nR5KrfKFsysCc
it9vr33BW+JG7ngdTZ2YRNoUZdU3g7mBAKx7obf9+BfM2ugZ/GOLnI9m5k4rbJ1hNEkAjZZjwXPF
fMnjpxMTm4pMM5bTDPA6iRp34ciKVtWDVpMYc2cRsIfN+t7qyvJYZbMA/ANd5IZZ/QWXNCjK/4vf
txAJgJizGYUBK8p1AxJp6W4sFT54XfZtaIQTCPEzvLyBlFoX9cSREAPnvDIXPEIgokqrlxXZDGnl
63vvd7h3YQV4d9TYwR+FROO5lXZy6oK74C0wxtJ+6kpn9CcQAVg+0ZZe+NbY/2SDKI9LrC8+n20W
pGN2m1sPo0nBBT4WNA7smluPzNPAyUmGmAZIVTW1X81GBifIzacWNegdWC1R40nndpeDZaLzYwPZ
CzgL++esO8nNkgy4M+c5T/fzZNvvQge3LuPeHFh0rnaDWZMXMWSDz4hoRt+p4kcPvlv0ImDsoHWH
wtH7f5NZZM9kSf8hVsM+J6VR7qxhKoNKmJXvFnNxB3f3f6R92XLkOJLtr4zVO+dyX65N9wMZq7aM
0JJK5QtNqVSRAAlwAxfw6+9hTldXCEELXmWbtbV1tUp0AXAADvfj52RhPxb9xhzGLgywLXZ6TPMf
l+d1bk+jzXhiegO+D4H+x2m18tYTRZm5Byqu/OAK2ZDL359zDnRPmFOFGgUP9fu0M/qB23jfx3is
1I0GEKm7p5CRv2xmdhgnZqafn/hgbhSWIA58UK+i1l515cLLbmkYytE3mnWWcBPfd8wb6CE45rFd
IjydHPijgxvAPaCxA9cYeuHUjiFDG0Sf56Aaya3E2wctcCopUJ1yBHNALvzhmgx9u6rL3llfnrvz
scEwiEBAMDH1AqtE5rkz+AbIlB3Qj+BZA+14l65x6F42cr5AH40oCzTmDAjiHEZovWUsSvyFBVr6
vrJAPimZFU/f1//s6oesebj858/0Wk1/P9LMyNUjn6mmQRw3rzCB1EFJv9sWuh31lRbGtYcQvRE3
rLe25mDrIfjYoene8R/auFSbOo+oYRlN7kjcelOJSjlmQdqhtbR37YNel3sLTwZo1LNNzdlDXIkF
lzifTTStIW5HCgbJbxR0Pm4nUwdyayw9++Dam7J6iJda3s/H8vH75sfve0U/ZLYHBpdU3uA/yC9y
cxOQ1eVFWxqFcral9mhbYhoFcyN+3y6Bg8/3zTQIXK7IBgBB6ymDGABsBXgTgxhFiPSH4E9ptbBr
Zk04E6sVglxA2hSvZrQN+gqOdZBj4oS5OeRocZMr3Uq3l6dqdkHAjApwGdCaeB9+XBCtxDPGAXbu
EIA19d7KHbLp+pi+jkmSPFb1+BtkXYiLgQyFJDt8TI1KICIwCCZrnKfxo3Nr9S+XhzO78iefV/zX
coTe+QM+bxihcW0uVaJnP484BCCHKc3nK7GIPcqgcOzCOQCCb9c7utRZNP999G9BEdcHs6jiuKbL
S1SIcGnKq0IDTjJ5/43pAWP0X9+f7J/clo0pua4JfN9BV/ltUCzUGGe99uTzijMJXZh9Pd353bMv
Q0ff5ksEQnMWQG6IwwlpaYQvylmI4KyJxxFbr/T3pbG1ymzbluXCnphbhVMjyirTWDqJY8GIy6+r
KBsWUlezY5gIpifhb3DtKp9HHShOfbd0Dpb/xSxuGjOS9vrz6zwhWECOjBI2bH1cZ70pwYfa+w7e
H3vEtMXvjGDSCoDOO7L2KhQnBhESQK+le9D5SpInUtyNw2/EdRNFAU7ZqRFcrY5DOsGRho3wFCpQ
3cYWfr3u+7rYXZ6nudMPgc8EWAYN6Bl2AW94hos3AGdZAsEAzU5vwYK31ZP2Bnjb1W/YAnYOyTFk
t5Hv+7gm1iCh7gd03UHr/DoCtzC7IkZcb8e8A0bMtFLreNnguRsDCg15AKRJTcj82cpe6UkG9Y9R
WAfR7Im/W7pkz914QlpP/oUhnbNIgaI/tVla2IfB6iMoO6xoYmyCcalyM+W71Oj4xIzaXUWYDtLK
sUTEoOXC21ZOzA5Wb/CvQ8rNQ0LMDKi5XJD9WJQSTPhD+vQb04jSvA4pHkCUVQG+hmkpeL4ABIiR
x+FDxBu54BmzC3ViQYknOq1LkTHyrEP6KMkuN/f/2QCUSyUWfw2AjjQcyijnSzTSkyedrdHJAKYB
nlwrRQlIsj66gACZaZRXG6PBY3pnv0Ih+tPHApwOQZE/8dRNUepHS6UsspR3eCs5wQ9/nxrfL0/V
TF4R30cSBll50M2eF/IYitK/GG1j87EVX8Fcir560G+GbsIiJiX6scaQoJxPUdrtjE3rpuEd/XyG
Fn/FL3w3KIAmJo6Po2TSkVWdovQ6vnEbweX95VHO+RvajlB3B5MI2nCVSUyCirC45c5h0A8afTY+
D85BdWFqWACwDZecevtkfePRBpfHoUfeFUQhC/483Y+Kt4E0Bnhnx59iJJWrsKgcCKd6UC8lyOzk
1o9xp31Hd02Y25DE6pby/zPHHIio0ZOMlxfyJOpFpNXcyc2sCkAEGq/KeMv9ctPH2uf9GlOF+sJ0
nyK0US4HXZY2CL8gzmCBABRlhf7z2UBwqgDaiOMa1Cp4SH50qSo1rLItNHZk1dc3WT1e9qiZSZqQ
oBPexzRBmqmENAJQQyvjkh8tdIx0K259D7oFEzNO+8HEdE+cnjGM0cTpYcLZaLgB6gW2j5kjDOD5
CUoIz8XrRFkAX3BwovstO/qk20OxIrKNA4gKkd6P9HFzebaWbCnnfT4QyF/qHTtq6ZqYGE6kvXoQ
ubQeLtuZy118GJRy8hsgytUMIdixLd6wpcIGvaxWdUtkcuWi+yXJgTPrZDnBm8KmC5YotWeWDN3q
2DRTkhGdUeoxNkjA+JOGHT3nSxl67cKSzQ/v5PuK1w02ZUUpanbUq40TP5n+jVOBGmk3aeWJdF/a
a4fc2snCI2d2VOjx+FVDRVSgOCIeJ0CEoSvhmPZX5dqrFj4/6xwTjNYEpg2PzGmrnfh5YBCrNSln
R6rddu6ICsUjbdGGD7m9Ifk0AgCdFniEA2MIQlJwuH+0VRdGVSY5CJ3YEOmtHjppu3CuzRwMuEWR
T0L4Cci+iquua0BfyeBjI4GlyBC3NVImmv1y2c/njOBZPJUHJjkkWxlGrtddD+2t/Jh2ETWijKzG
pSttycTkFCerUhKnlhSkr0cwgK5o/wTNhxoliMvjOH+NQO/hZBzK0meVzlnFMI44Xzl+CGCm02wQ
XF+2Mudgp1amv+JkKJXPhiyWdg5R3zYqsp/NEKBk8Ubo1vUXFmZ2h57aUk4AXQZVqRHY8scK7S76
WgNSEhotoezK97SVG+G3r2ZSrZJAHrQcbSr/2ViVE8IDv01gUzc/yoZEGdI1tbgp621S7Wy6cKjP
Lp5t+54/6TugTvVxWnOCHk2zx+INNoCc1l3tRb2xcdwFM3OnD7io/zKjxm4MBQ8DFQI4YmqGAa1C
YS7U1mdd3UEQDPrWX3XSjwMhppaytDIxZ8N3Ae4c6f8wl7qrZyfrxMb08xMftFggMgGU7JGnK+JF
FCU10GotXRAzI/F0qM7g2QYA41nfrNVUBWjB8/zYAU/oQYWWj49B+ulcCELoEyPKyQDGFl1He2yO
hqS7jPwczKtiCVg/U07+aEM5GDgymgAyIBwpxdb1bvQgRJzVGJsUMN7g2vdemiWq47mdi2EBggfZ
b7AsqKxYdW7xOqtK+BkqoSBxKOIrkVxzFClb94frvQh9p+krPV1f3rDTLlFi+w9mldCI5hr14gRm
G8CfRng4SqFDZMqwb9fCRGPbUng/44l4SiBynZ6vuEGUuyNzgsxAnj07mvkKZwSg13SM3CWFzZkn
ywcripMIvyRNLN3siPy9KfeevW/61zooVwRcQc344/Ikzvo9yro6+NRAj6EWcTrPrauCatmRm38a
+pNR3PXFQuSwZEJZJ94XRu4UMFHUm5a8UbbWl/TqZl3hZBTKygCr07Dcw8bCk2Nn8O82/RpAHKPs
fjr8OadXPF6IvJbGpCzSIP0ODZo0P+qFty7L16bZc71fuJFmjUBuCyiaqbSjMj5oRtfJ2B9wujrX
PN52KB1y73cGcmJDGQjLmyYT7YjTNY/QeSOKFTScPu9ieKridQFuDwxEue24kREfIIzsOKT3OQdX
zUP/efw5ErJITqAzCongM+At6K5M6Hq12THQQOCwN6td0X2JhyUk/TQZ6okDxBGSIUiTTo3HH68i
LUs6YFy67Oh0UdXtmH7/GzN18n3lqsuCcmolm74/PHfpi1a8+2IBaTvnU6dDUKIsYrLe6anM8Fpd
0faOkdVv8OtjMU5GoQRSbgN5iIL12XFs1klghFa2F2TpLJ4ZB1L9k1IQku7ntUHLlQYDmqQ6ch8U
WlJflf51ZS4BEuasoOziT4QdAJerNxtzWzeJnaY6GuKqMnZ2tZfpwgacuVQQoP1CVlguclTK0dVp
cQk5gqaG63Yry95laKGpyc9Ubi/71qydAJVUwPQnGJay8KnWV0PB0QJgB3UoZBD6pIXshQwb7dtl
S3OTBrU4ACHAP+ZDZfHjLkFdldG41etjxbNVSV8JYPeCmwuH41ygA8bXv80oE1cN3PRT0WNARrlK
KUXrcgGimi5KrHUm2x1L/bCvrFBWz//Z+JQjU9ZaP0ptrI/5mEW9e8dsM+RLifjZSQRRHNjJcCuf
CS55lZO4xYjlqrvhqiP9dhye4vrz8Sje2ajNTRKe4HJRTmZbiNK3XVEfi6+6jqzLMUbn0+XJmjky
oeyAvO6UNkB4obgdcCNWMHhw7z6T+8DJV2h7W4gvlkwo5w2iJaslAUwYDJTdyfDTBPbu8ihmVgNV
vwClcFxhAJ0qvjYSs2V+mVZHSfNd3bA7U1Yb219KF/1KRysXzAc7imvluQm0IV5UxzzP5BWA5j/r
zgPpWsGsm8wjxh5gFTMCis1bS6ePwyz2/Fthe+9WpzvHKtGdXZn23dOYgCiTahy6gZVN173rvWsl
baESAyGCWi+7a3tk+b62k3faIqk32tqjW1V21FiUR83gfyVdhzPVsx9GnVpbrfKCXRlo8eNY6Oat
n6T5V9vgJHKbwAx7R6LBRZokslpw2HhVHIdGrRMkWNog4sFY7FKX15sq5T3osXx7J1k1otPQGSIE
BsnOdEtrhSJDAVkBkj4WNGv2IzP1KO0N+2tg52INjg/vETjEBo8avX3uKt5Gseu26yStA/w00L+k
YLa+9o0SBOS+kTwHeuKiS1H2WWijzQrg6ul/JtTO1wVZp8UVJMeyK/TTOOCYCtovdWHzqyyvwK4B
eaNw8CiSXIOpbVvdadZWrbWR5CYI/vIKpDOt7a8v+9jMAY0dGPgoWaF0ACrFj8emUYmhKKu0OHrF
S5d9acYhrPBqWgqVl8wop/NQgi85Y0kx3c6MhWl2mwLsXmwuD+ZXHk31ZDxjECsBqThpSH8cjUyT
RIOXFEdmj94utjNo+qFsHfGK09CxBm07OkRbmRUHOLerSOibAwsH4hpXwq3FkQpGdpZoyQ2DskrU
pvp4PbgiW4+QvLgXzKLRUFp2RKQOvKPV1iszEXlU+M3wNAgn2HLSj6FZVVjJqnwtBXnvWk63/RC0
a00Hb2JS+UlUB0610h2o1pUS1WBUifwwZyaPDDyZQsPsj3YsZMh57YcN69KFtPQ0C+osnZ4r07lz
kttwE05H6L9Xx4q+82RNQd6ig3q27PdpsBQxzbwrkVj9JVmJ0/gMnJh4jaFXNC6PJlAkrjxW2rOF
Ii9IH/Y0uDE+T2wFCnAACkApYs1wu5WBPRIU/IojrRFpGuSOiiUGoJmDHyYAyQAZGCLOM+DbmEN0
0MvKY1+NHVpbqbYRnPqrBVeeWSM8XibiDQ97U73BaE0KAiB4caz3NLnBVP1nn1duL9mkSTkQDZ93
Xm8C/uPy1+d2O8oqKEUCVT09Wj46WEoMrdVbcHYnjYAEjVewEGS3dVjE2g1ykAtTNefOEPRDez24
URA5KO5s44ohWp/CWkGRkdlldRIKHVEFjTSxVDGaNwaaO9R1PcAElTvZJtxq8jovj7yCOv2Tg+A/
CdBAUdVh4y+qoEx1bnWnAlP7b2vKzaz5Q+JrLqz16IdP4zFMtJXwX/zqmLgPFXtJ9Cbs2Ovl1Zvb
sui+m94f0+KpyRkj7cE80AfF0eZQ+On2dcvC2NYiMezIsGVuHV22NxfmnFxBajwoY9MbDRnzYzMm
a03eDDFQGkvNyQtGVFiGSGrRagOMpI1+bSd032vGbRWPi80g6ooBDAF1QsjI4wWH0E1xfUA2HL2x
gxKsovWqC0TEhdjWSB9fnrMzN5zMQO4AL15QcpzF0EgDxb6dEWgUumWYtV98iNYHV7VEVdh7vGzq
bDPDFLCwqPtDARhnkRKuey4K5zGUpw/g5UiAAsv2PNVC2gX7NF8iBDpzvcmWBdVFJKURZ6r3N/7/
tCQVx7DQQV2uerZOGOrBmw6CoGThFpz2zoe99csWnBztfhCzU/Nc0qVVZydZdfDFk15xhAe/sUag
Lf63AWXzjinIWcaYVoeh0VZ+d23QFxttVZAtsraXl2jOG04tKScgIt9Cj3VMm/OQ9asSj9FiE7f7
cVhwhVk7gLNA3BYvOBwQH8/1Ku4kS2RaHRKrRgG713ckj9HZzA+jbV4HY7pgb9b1PLBIIJoDw616
j2humutFh3Gl1hvX3wy9CEX7w0jeLk/fmdfhvTtBLE0AEZHIU2/0SqCnAe3a+WE0/BsPMmOgEgFj
4UMft9s0166p5S8ceYDNqN4Hm97ErYxSHCR8VRw1pBPkWGJ8B5MOxsaoXSMqGiRiCtcDJWeXuGst
50mUtjHfx9JDjCnr4tlncXfd056uNLALXYFdhWxsloyrziZoJMjsJrKCnG7wFhVRrXf4adCBJI57
K7vJn7OkB1lC6moQNvM7EO5pFgD71HzoSi9ZN2MjQj+u+3Vn99VV7qLOMAhw07eDNLbS7dxwFCm/
kaOmrU1C2jtBmfeS67m2puAhk0JAdxmOXmabxsjxHhLQ7Xwohhujz+7rwts/p+sxdfe+V0X5vbbX
8v7oauaedGa+BkP6uC7HDgSBxpQV6NGK05oOi4heotCCrQ1hF/y9w5DQFelJHPk5OAmHBs0TtJR6
aJq5EaWsaEJP860tlUxG3dg/WZomVlpluSsWNOWm6cYWI0KvPBG1E1XA22xNmjxmfHQ3RBv9qBAN
yCvauI90I3n3RA7BOcnztVYI5JGZpUUM/FEgxYvrjdYBsGIO+IHTanTVpLIIpVVbYVkiIhggn74r
9OC9IC4PKybtjTWUKIz5drrvKSRk6iS2If9hmWEVt+B0zA0Jgeq83ui2TMPUJGY0OCii6R1Qv1pF
nNDnULYp2zEOLQcjpG5hRpmb5yuOP/mb4znpVcugMV63QbshkAj+gvRImoSxPz7rOqEphLvdYdsE
okZFxO2uA2g1YWu5VkjpaO+orJs16m4gQS5ySg5NZb3JwdFffOGIfUVBGpP2yNkPhrVEMf8L7/vh
SIbYpIFjH81E2BlAh388X8Y4L+MOLUqHtKlvnKEKQbd6LLuXxnFvIEAS0kI7lq517dG70gMdNduK
WNzLaqvr4Lno8zUjVshcCg+Ib1kdrGiDByCoVHkKjsuShKPMVj1NwszVQ394adnP3tDD3h6iEccL
vyq7ZN1CGByxQZLdJb2DAy4P7fgxqbp1XH0xU4i2NluCF1NpO/fG0OwuH0VnJ+w0A6hZIAXnIjGr
K+9kLnNSj3Tgh6b8aQkRsY6v4/FHkt5pi+23ZyGRYku5nzwB9VDD6/kBYHIT2BqophP56VZ7xYhy
NaWajcbQAkYa59nLHxrv5fKETX/kmcucTNh0hZy8ZXVhEBxz+D7yV2FLXoOlO2/JwLRiJwbclDWx
iUbRQ4pDaUSz7OryAM7uOGWCFJ93bBCDex0GMNQIEu4LaJXVj42z4FdLa60EcTkHG3MrsbNaL45K
UYbQPlg12sK7b8HKr+T5yVyVfOxdpmEsWRU11X1XfY3thahtYbp+oQJOTFjCQVpxhInqT8MPs+JG
a1fmUsfmkhFlF/peVkDBHGuexyGxNgb5kteR+2kCnY8rf5beZRyaaH3LD8jxOTSyixBE8Jed6xwt
rthQ1r0KWOukVOfobdXtdWZryLPilMWN6Vtr320gPOOZoCXydOhsD5oD1jZcvgXP8zVvmtcqY29G
6n9DMn3pYJgsn21caAUBv2FCr9xQ/J4bMshtt8FCMu8pqcEy2q8H+wXxBYiOo4CmkdUvpOxn3TNA
xQE4CmTU1fBVtmNpNknGJ7a11tygWzZ/X5hv63xUKNMCC2MC+w04oXJaABntC3Nws4Mnq70vrs1k
0yc3yOVEHAjJgm+a+ptTP/X0hrXX7tAukGDPHVZg+NLRLj01vKhZo8IHrUPXmOwQe4fWImEH8ZvL
I1yyoCxbmw1IQ3QQEMitVT1G4tOVGzjs6QgUh0WcB0JCNJZDNLBbjaMWGsX28gjmNveJBZVcZvAL
kQtLZ4fEvEpRR6hSUK3r1gpt+gtH+5y/nVpSnkuNtLrBQu0bjUHjujDdte1AhNJcAmzMDwgpBw+x
g2eo3QZU9yuncy12aJtN1R0TZ0fRlr9EHD9rBXlVINUg7nRGBqu3TIBs0csPFLT0ZvFaD/eF/rOV
95dXZ9a/gMSGyBpkjSCO9fG6lR7vRQZ49GH8ptGoG37HfXEA4LUH8RTbnsyfXB92nDTNCNDloU0e
KL+DMy4YmFvz0xBWOQB0uzfqIBYIF4Jt74NVf63XCw48awKcXGgEADXlWUIG2W8z5qnBD30a+UWk
DWGh/4bnQmIDddKp7HiWh2F26ZdegHAhie9Gdiytl9pcqALPLfSpCeUgGYQutaybYn2yylDfWgLW
zs4SPBXZZwAcz9I7rBjT1g4SfgDVUtjHZWgHAofJp8E50wULTAgOW1C/nFFjiMpuM0+j/AC00boc
9pbLF+7wX3zrZzfliQllSzRtgtuzJfyA3Ju7ampX7v3GtsPaFO0Kddd0a0n+1HPsFzGW/S3IXNnO
kX2zMmkNrl5J/XA00u9exoNwdJAeqpoUpac8yaORGJDSrAayRj7CXXs9SqeDH8uV10PbFFJ7eDga
3qebyJVJm27Rk104oC+TwDo/FDXWpvnSNp9FCP8ygKyejYcrmviVW8TrsnzIPJ8dqPMqJMhyi71u
5gsLM+vB6PD+lxE12u1QIUSrN4yMRmaEroY+nMTufssIZJonBSZsROU84XWLeKJIOTKiXfhFRx/u
5fN2+v1z5/r7+8o2pHEsaNkgJsLrOOHbwd/Eq769Ml4um5mfq7/NKAuiW3FftAmG0bIfMb1xgj8v
f/9cL/7Xiv/bgK90DPKs6CvZoO8qi4trNA+uMntcjxa9Z5WxcoZ8DequqyzWvcgch3XqIg9mF+vL
f8TskQPcyb/WSo0vPasVbVyi+zevvkBINpTxU+8s1YRmZxKod9QWUGgA3crHvRMnwABJl3PQUyC7
h0SE5SyxcM+O48TEFAqcbE87z0wczTU/6EhuDUMbxt4VzrgFz1uyoni2R9NOlB0GAh6RCFwxERSe
wCq9ubwmS9Ol+LeZSCc20xLTNa4QuPSfVi6b/O5krhTHDsDtDT7rgh/48JwFOVKnV0HxmC2JX81F
XydmVFIS7jOc7CDoPmRIBQ2FGY4JiBfNH4P1Gy+IU0NKzIoqg1b1NsZTWzFWg9xUo/Z2eUkWFt5R
7jMSA4rSlBhLbZTrLkO4WpMVo/5CiXvezN8PTOWSYTDDzB4PTKO4HdEfnZuPBjleHsr8svxtY/K+
k53iZr2w4rHih850QypuNc2LklxCHWEJRzHvx39bmkZ7YokINyllitHE4wvVtWcxIqd7eTBLJpRt
n3hBLbUWJgo59qFWl/ei8HaXbcwvyt9PcGXtE30kjTSw6RtoEv1M641YouWYWxIT+WMg/Dy0X6ts
WDEfkiIz4cCZsY3B3G6Su4CvE6gjXB7JvJ2JKAh84CgdKcdXGfRJ4HIfI0HVpG1ZJNwOfH035adZ
inHCmOhb/suQcoJVtiZap3Rxguk3tddEXCa/EWOcWlDOsEEiEdEXsBA4V1AeyJeEPeYW/eT76os7
rvXe5GAOOgjvTTefreq67hb8apoENYw5NaEcWyYxWIliFLZHsekYslpVcNPgvG+1F7wyo6r9eXn1
5/aKCQ4BFCcnrTFf2Ssjahedh9rcoeueHXAj2/z7ZQNzcRkiS5AsQOIJVBKKewWd0AgLWAFpHOBm
nG2XvqZdtmqDHxxomsu2ZicPNV3A/8DMipaqj2dL30PLlTp4UJreNW1WDgm112RrvZrmQhvA7Kyd
GJp+fnKIWYSWPTVhyK9DxEfDuP6Ngbjgnp9ABOfQLFRnqjEoXHYAWekqtpIoLw+c/5BeH2n9Tku/
XjY3O5xJbg76qCAm85QzGTXrzCh4gPwO6n3Jk5f/vPz9WR84+b7iZBlzoQ3Bp3gSlSstQog0BJus
+lIuMWLPbtATQ4qz2S26QomDgRREhkVyr2s8LJZQh0tGlHPMJD70TT0YqWX9BC2FO0gYRQbYxC9P
2nRYnZ0EaHEFVxyyvGd0cTGU7YzKYsjdS7rJUGYtfuoj21ReARZ+FjUOX8ssXjA6exmcGFVWKnVp
XZvdlFkOwBvIVjJZlRZfOVazujy62UlE3wb0Y6GygP/+uIPqIOjibvJwYdw5DYqCW9IubNLZsaBl
Azk+ECqfIQ8HWxSi1A124CgMxMFNXYmQsC++/3h5KLO758SO4g+BSxEpFZIdSi16zsqFiZr/OhpO
HFBkoXNS2Zt6IuPWT1p8vTJuBls+ar5cCJVn1wIcC3+ZUBa9J4CtVanA+/+bmT444oa6C0uxZEHZ
l3onK2csYSFLjhDL69obP15Iw82bwCgAugKpi4pDaT1K7ELr2KELfuj0aw/Eunj+nYX+28S0VCen
PpRNgPuEXO+hN64y9lp2C8meuR2PThJbdyHOAryiElNqqZ67foK4FVKUe7fpQzkGq8D4Kp0/ix7c
RHdO+zuvvlOTyjZEClkT1MQLmSTVTSeylTuC/MI3ruqBPl2evbkFQjQLqBD247kicFIYAs0YI4Iz
AmhJ9Wo1Voia52Ujc7sFDVo6MEnA3Z2L6VoNFKILTKEPxLFeuvvE50tRxqwNVMWAt5uEqNWIxk3a
NsvjKj9koTluF9F2c5+HdsQk7I3ixJkciWCdiUdSysC79ei0X8yFzT73+SnjAiJxA0SkKkasY34H
JD/2SZOHbAihE/75FTj9vnKYaEOZ0zzBaejkG5+HgAt97vvo/4fQJgqtAeTVIbypbBJEkUaTur24
BUld6Pk/im6pMV69N1QLyp6wKOgcjXIQt1m/08s7N3iqb7Il7QlDXQdYwWMLqHssgglgtBLoD1og
A6sn4rbqjS9mmWxknDwaFt/m2StLHvyUHvJgylwbV5r21bFeAPdKw5ZlCzf+WcJx+kNsxP/4Y1BG
MlWtkhzq08bg+e1tXAVHpgevgsdtmJHYDtuMbnXT3Q+2vQMn1Nar9B9WmqWhM7pLMpDq4ffrz0Ap
G2w/+HtwhH88XP0mqADhwZ9hQF4r8IJt19jpSsj+aShTQJcylP19h6WhNUK77bJP/aJJO421sBmm
JvEAIFcbIt9qo2oCWmt0fbb17Qis8jbuWnblNRwUOr6MPBJvNVf7Cvpe/7aUzVVMne+11b3bSf3T
GNqnLgGiiQTxg+4TAMxNpt/Fhqg3Neqz61j29zm0pFY5OPWB1BtXNdH2qTOG6TBsCm+8soLxDtdZ
5DXxKm8J6hQD37aumP6HCG0ZXFdjUYRQenlHY+qN0xl0hYY9GvkJ2YylsyUAWnYZSk9NlWx0qu8D
E1eF3j4w00sjzct/JEabLUzZufsiGEFkBQgttKvQM/5xuYI2Hi1/zOvb5itLrqzkfxEO/+dt+L/J
e3H437lv/vk/+Oc3kEXWJEmF8o//vCVvddEUf4r/mX7t3//ax1/65/d3XhOu/isffgMf/pfh1at4
/fAPay6IkMf2vZb3702bi19fx584/Zv/vz/8r/dfX3mU5fs//ngrWi6mryWk4H/860f7n//4A8ya
J145ff9fP7x7Zfi9a1knEsDU1/Nfen9txD/+8PX/Rjfr1I0ChhUokE8l3/59+okb/LcJ77UBNUdH
N3jSsBi8qEX6jz9sCz8CVdzEyvLXj5qinX5kBf+NsqU3naFg9kOmyfjjr8F/WJ+/1+u/OMLMgnDR
4LcRZ2HJ/95E07a1fPSsQVwANUQIDSons9R4Vpaune6aGtK3oUfGcU3iXNvGLWglrBIvltDNbe1u
EGO7y6y633vQsAbkttJ2oJsrr/u6y3/mpal9yZOGHIw4e3BTY6wjUPZVa0ErYy8AOwBxn9uKW0qz
+s9qGKEAmdVGvHJ4br9DhrdhIZQmtA1yWTbQsNID61qTdknEhgrE+IP1tfJlqYdFGZODN3Ceh41D
qAiDmNvfEjuI34wq0K4oyGPLkDR2VuGDWvyFM8OAhogzgspNr0NWJDvdaPxNm+d3XpHKPiyEYz6X
hNrvBiHJtulTvtFNVuzNIRj21eDVeeSmOoW0muceWepZEJ0wx3UNoZTnlHTN3iG6/813+z+7oKyB
o+3ycqejS1CsMisBB3Db6umj4/H8Si+sCUbeV28NY+6q9oDxsob0i4SGWhTY6CddJSPfoUv5B6lN
isbLclzBAVP0+6GNwyssIEBdukHkfKNbUkISo1unBDknmrjPQntrqumxNIB9Hyrt37U80EB5kLih
XzIRtX3yvdEy546MtxCqS2r3vRdCjypq3Mu4/F569FspQO6nmTizXdZAothE209LjBAyT2g/9N31
yKsk5M4wQLe9/tEHJWDiblgFHmgZaZG/ENJ44Vj72tZPya1TWvXaGYso4+y6dgvx4GWV/GpD0TML
nDUHdU2cjDuXWZjFfm3rcpe7GYqZPrlK3cS+4jz52fdi1dEAFFVt7ESs+m5Quk5ltm1yX7upqEgi
TfZlmBYjj3L/He86IOfqY2s2xU74zmtbQnygsv0QvbtOqDNmR5YVB7iZ5S7r029otvuaOi7Jw0qD
G4Yp83exbq3dNDYiSlm/B1gMhzX2V7vTU6h19K70wqH2RhllIzXfStDeAdwcB5ANA7yXdEdNAOme
Qf+Amk27D0DijzbrBn25gqyKvG5XTBr11P4Ih7CZTLexw/zHRs8J+j1NL3Tt7H40Uwa22A4TVvX0
LU91N3T6UkToatSug9psN5oTe7h1amJd9057T1y0yejS8tdooug2VBOlGWYs7dbcguRLbT9AC1Z+
Q1Zx2A79sCcBwOOyaDax41Z7VPUEYCnYYmPD4q9tYrFn4dw7qYy3Xi3o/yPpzJosxZEl/IswQ+y8
spw1T+5LVb5g1ZWVAiSEhJCE+PXXc+6Yjdl0j3V15jkgRXh4fH6kPCtfLIeJHVyH3DdTMSyPEv9P
K5lTSF9gcVIFU8HwjdjlbUdC/IiLuUlCgf3SifDDmklzWUZCvvPO0vMYdrUJc3PCFit9CPtwa+a1
lzVZB62rlY1PMlTyEiXzXheujP8E+SiaQG7XLSIwDqfixPT07Cgs/1jY9udOq+xWhh0F8lCeuMAR
km8LsIccnvJxDd8w1MYC0aT0nxRTrJGnNWcwkqF0BRbE1Lsp7xfEPJxSm5+CrmtUSe+ZDyjeEjG3
BZNltfEHLqZvHfRzFVMFrCqeqtRi4wAZsm+j3+BvUA2OHH/GT7rdsM72MaxIrB2K8YGP6jeN8etM
i71oN7wQgw+S2qgZYY6AV/bS++IsjGg5v9vz7mlzI9Sq7YJdgzam/bvncwo7v+vuPdlqeOo/hw3J
764v5mri8n2Ady3OOHaKxb+gV8gv64eM3cpt308cdvUB4T51aRl+6vB3lil6xQrjiPDfOrGO4HXP
16Amy9isYXDDHiO5s6WIrgHu/WbFCjhn87HbTdxMsCAgcJ7hiccas6XTDQ6Qdg6GxkcBiGLoh45B
QhpXsLwJdw6KdyFOE09F/ePzDPetP4Xha7DqAaGZ4Y7TYLjEy47ooEA1YmXmqKYFhFyf/goH85EJ
dsQyimyQljvhC+M4/cK+CbCKdg1EhnQjo38zpX/7YIUFGGdLw1N6PxYwvcVI7K3jIdEn5+hzDFTx
ySSLethzep0Za/t+ETVFivsrUFQf08jkXZ4uT1v4K5h/DkQs42gMjKuw8JctzDHcsS02jm/BONXY
k8c1U2YPo5VpzVgkqiSlDVZA/EFmZrxPrFkvk8IrVLLPiLsB75xqF2k9wozl+umjCcVyQb5j7uPP
LSBZFc7pOVMpq0Ntf5WkE/XI0s9i6tsi6EIsIonwl8yuS6KDByx6eDzAvXxOydGV4pKt37rc9Dve
DhyEQ+bvtzyaGwQeiyMb9TnXKT2mGjHKYYnwJ4gUSYy0Dj82oLx2b3MZv+UlG89aplsTpUw3o43z
jy501x+yfUUG+tG7ABZS7AcksQMkVdmmU8ZemJHuoKWKaj0P6du0IDojXhPIVAs5FsiJqbqg022y
+gMARqxe2PpLhR2LKtx5yRFk2bPNsrYH/+Dny7vRLmf1XDpfR8Pukhoc+qGamT4hcJecBtYjN0oX
YFqKsumHjiFVYQQqj04MYOX8WEj5wcvI3YmRP6NzG6vFx9cs0utR+/k/JtUnkkSQ9e4p7KqSITqL
7YeeLvcih7khih98EI8NZRwsxq4/jrlO6jkl3ysrzvH8syWDwWibZzbBvwuM98xgNa2bSNMx8qTU
PNWCBMhgH9UbKOAnQldTCa3y2yzz6CVbougwbxTrtQs3zbzY8I7gtK0zcDoD0F6eKZYD7zq3wR+z
rljx6TIkeW2hfFex2o99b9pM+mrFalXV9fkpmjCvQYh5Ky28VFKP4GMmLZqgoc3MkDQy28sHltEG
sKKDkKW9YE7dlqGeqzJg+2km0zEKgqzlLj1gWwqDWDNX3MGlminiKmYTf9S0O26LOCCLEVljbNdN
soYfEkJXQyJ1jGZY431MDluGmykq5H2SDK+d2RO4weQtKC0+QmpUDRmlwG5RQJsQom9rsxJH+IZI
271bTwIzh7XICjjf16eh56RapZhxi/MmYSATFIIf+qQD2II8dAVlrRlRPyD898zRBtfxz/4XqBWw
wYBYk+jwZQm2uyxlOdZryH1E4cUjAnM6STuUWSz8QEPNK7HlG1I5Q35ysLW1FPXIjWaomkx+PwDo
VAzlqQBk65w7FAvO+KKSuX2FI1LWk5s+Lar9sw5sWgGc8Ixt8zbfTXKl6YAFkSBfJywV0fAs+26p
IbuVjeCafFCqlnqbl3e8MydYIhtQGaOGLG78N4bpehj6IT+lyYhtRw89oR+i/wziHJ93UBQ0LJo1
UBN5q1FhYaA34v79wTnmVRG8oCB19dIZXe0wZCMv4iho/z0HhjwhFBE3mRW3lavzLgQWkbqh6qT+
X9nD63AN/CGcsA1GtsIe4O0+g3z5L9vN2pq+PEW7+ZzWqLh2abe0G/qFA7A3/R8HHsPB2IwcBJ8X
8K5lZk8ZBiO0kuH+qSPkcaf91iGSOF6vwxoi5mhHwbY6PFZ7IchbqbK/cRfpo0JcDcyDIL+kO8Ar
2CLY8IgEdH0Jlw5s5rgU/kHZ5Xeqpg2rp4yTT7ic8yodOmBgEiaRslpspzHbjyjAzitRL3nu74bB
B21iR/UyDYlt4WpOv8zYz/Uyp+IuYOVeW4qOnWGa32pJVaW43uFqJLuoVhX9w+ohPJ2+XPQlzeaL
t+RbF/Ffss+mATL4qjlD+rH6TIe5e5wll2066/w4lfF84ul37HBr9En8WBT+Y6VhUSO+Ojml8/w+
/fQmmQA2n2mBgEez2gOH1abX06mk235DkXjMUVPnI0PGqh/gj2LZVQQhaTWGaK3iasRaRWjhaLrP
nMBxM8X/+iVD0b7q05YMyzksggR7H2mFDVBbxv0tkJNs15yPTyNbkzrq8fyn/rkY4leDj/sGjyv+
Kz+L8E85QN/IzRcBw+uRG/BrFPPv+6j/W4rxWdP4nigq8KyTDXsA2GxGoiUuLwmXTZYLFB0JJJXO
U3B6HIu2qyepu2A22z/uhdkfqLB7S1baX1NaxqcRe2K1zGfVLAUkGgNkrHLquysxXSXiNu2DrApk
ylO2oFLDfU7N7ppkAagZ/44Yzot+vjlsU/6KuyKoeR9YrDfhCQznoYRKlJrvAZP0126m5Dm1wn0h
nZfXQNa4+0iGkcFhkEGLWbrorgdzSbYiM13r1WBQeVn5C0l06jh2Ufx3SO1y5TGyD/oR5YuV2Bbk
a3TeB3aYF14eqBkrE8vvTIJpmYCCy1J8BSzi730YDEcGDhBODfk7IWC/BMjOTjukRc7LJqoJG/eN
LU0aVIgsOce0OPo+3iuC1qSZpMeChxwP8JryU2Eie8dGeTYWfDC8debehlQeEgdCNlVb0404PaEW
klM+6L9rAh6KIFhjKvHnmcwAJjG+wZjr6jWOJbbatAtvuyX3fB7Onjl9lMGUXVJKZRV1tI5KjdKk
tC3N1dqkS69vsjS3iO+HwkU15FLfKrr/FrvWoOAEmXooO1Zeksy1EhGUH4UbX5C8NZ3hZY7R9zly
dpP/b+rxHlYYrHyxbnlJ1XbIVYzLeswrin+0pMASBQFL7ofxCY3BeTSnABG2MztnAb8NQp494Ix/
HAIk2rQnH/1SnOLe3qNF3WtoYP+WqTxsGiflCogTMxACxE5gOMwBWya+dSSn4E912XWeadSgBVXA
NS2g+TANkpLp617t6RURL1utkXuC5MywOKSw4nAvH7Cse+D4NF9kBgFlirKTKRKkWO7TWWTTNUxR
xbg93S5dH6T1EoTdB2ZLQWXdNus6R5h9O8cpq+yKfBqQN2Nk59HiEq8wZqJwLm+jQafJ5lhhCdU/
6Tx2X1qMWaPydG42WZKXUmQoDNxPj4Dphx8OLpqXlkoC0LibupeylMBedjznLdQre7epSL5Oq1nv
Qr/0S42M3uHAprx/jjqVtWzv3QHd5Hx0JRPngifuxOa9a4wlRVcVI3JGdY8l6iWJjqFkf3iALJpG
0wTvLhY9bdWt9kVCnb1Ski3nNFxRpMT8EPX93FKT8iuyQz/i1D6uUvmaG09uE7HLi8rlnY17FL14
h6tyIWg4gNYs2iB35TW16mINdbUE0ujMtlkekSdra+hp4yHcClVRR4b3zqPjjuYZaKsstF/JiJqm
lbyo8i3+pDFuVcXxeaMIQOdK+ugDS80oN1WG2bDkZQhMk/jcOnosIbEj4wJrD8xcQJKlaMgRmLxb
E4IMFswHQ0xXwzdFL9O2lQ1NeHQM9ql498p/9BsKNc6z+eRQiWFEj5cbiZafG4TqdpLR6+zX6xox
iMkLhBm/JFXmu/kWQbsHJim7YAQVNGIbR7T8MMWiSQ0OXmbDm8ahViwqwrUq+M3QLyzl4DKiWOGd
TSHO4ahgC8ihkhAWvYVGJg2ea17RIt0qSJj+HJLy5jQugh658XUgI2zqwa6TVOtYHkmnGcq3RNzN
ZP4FgI89eKz2oeswYZXD83DcvbyLcN1EY2krAfcjTpPyfs6w26eH6b+Nh9NBQMxtQ4pCaszZJdBl
XA3GCOwFDDfpgr8UiJQu0P8MZ4eQ0ddcjv37UqasIQoO9zSbXAVqSvQUbvSRIyrkvbAZrnvH3Y8K
NlU+iNJm3vrgaybBeERAylueb6Sapzxu5zA/0LG4xlN22D0pG1T0vvEJu04c5oxyGFHrUPpCbPQw
zdtt4H3fGk2eUaf2lSRpeJVZ8a4QeXTYBrTFMb3rRrhHaTI0gywe8zz7pfT2PG7+jJv/3qwI+tEZ
qBtzI6PkpOGzA6x5xggsqpOdnfLMvXZ8wVp8nm3IBYrC5xwURPxCUMAygdgJi4sCr3iPfjZGiUY3
elcq2v/pkg3S4Sq38TDwgf6moMU3DgSACtIKPehYoyZbJ1QWGRxVfH8mmgZ/Oj72t92Lpsf/uCgX
5k3fBe8E+ug/OePeWTFESVf8E4vsRa3iuD907GvaxBltIGmo9ujA7CEbEba6GP4OQs8Jgoz4l/Sg
ELiOqnoGp/7ARXIQayBeh4Va5GcU+U/xObRDCVStj+L1fks3OOOGmBynfHuVEzRKoRf7gV9xPs9x
8gsaL346QaEz5CmHhWoWxw4wmkO0FP0/gRGNgAiBvVFcYLkNwL7eeKMgGFQ6gqCw7vbVSQhV4YJ2
gJncNrPZHJQ5SJtywGfUe/EQ4/uGQuWfoziDMNhre4Th+sjE8gUlpm8J90ARpqttS7Q2dSoIZGDH
7KfCcVjhtHlNlwRjf/E85vKJIyzktPtcPSFvHB2VTz4mvz0GHbQaO5gA+zLwNS9b6BrjkunZTEP0
PLif41MMx8R1v2dJbwbPLxBlwbPp+uia671/yvf1ssINWAWjP7td2PonYqf08wKWxlaB3h9A85pE
2xN7Wezapnit3wCjy/+TLtUQqTh0vhhia2LKuyx0y4MTqNp3sZxkIP8D0KEWszmS2eQHgBBuQ1Re
HN+xcT4Nn9CP30S8feOIZxU6LHU/C9tgT7lyMgEqIQdXN8XwFTxtXlbIulGANOQKt5cMVD1AR2mX
sdxO4PyupwBa8FAuKzpM77B+O1+tHldkd7gJnYRbz+Uk57Nzl4kNl7TH3gkcIr4yZcgrku+oinDY
V7SD2MQ6xNDFrMmxv5wGGhwSoj4DAHzaKd3OKGmDOsF04ILf0N5j0wRxEVCrl6j7aYUcSKl8p+hU
5me+InZjww4TKnTl3oCnNddy3i/Uduw6FxO9R6GoIS+zt95BRuxThPiUWEt+xT5UWgUsuGMMw0O9
I0bOlp+74xT7UumxU+m9KrGWE6j96ln0p8/Xx8j77xJV7jbsZSum7qIwoal6ARkjg/z8LTrypBdy
XSFplqHs63TtDmqicRXr78TkZdMF+FzRr+sm1uHzmkQP8+7Cgy/X4RBmhLcjQy1mQQcL9dJdk1Dx
hzwNQHBXsfiaCkwxIv+8Ugp+rPNNORJU7H6VupJpz5ohTG6Z68Kjp5Fq9xXHU8JE0c5qgQdYJseU
rTjgHNa5lZ5BMemiE6VhnXfz/sAEPnZcqsNhdmG9goSfz/JOKNeBuOjqDgNUnkM7z1CHvmRFIB8p
wCqt6tDATFNvsOw+XMNE/ghd6GRG8aN6IRqeTuaFR/l9h1JzmyGSo44ymMHwk2HzfJSdvoh8m3Cf
Q7ljOJlC85RnDz3JaEt0SA8iR3BUOY9bldD4Eci06Vqacj9kAxQQJfJ2QF0cBXprIxftl4SgEMNU
IzsE+PObddGHJDY3XQZn9Kg/rlj/T8Tjv3jJgE+M2BPuS36eJD3KeWkGnqtTYdfaxe9FH4Xf0NUY
2oaCtWj+hn8FrMEdyqBqUSQ5L30WYjOemFpbVAxsODoePAUplcd4VOeVEV8BTsOPIOWct/FhzPNT
bOY7rNBnTQqNfV1DUmE/Fg0EGcRR9iNtwKbALJyLB5ziFNO2sD9Fqe3uUoh/4MXTITyWoK1AdPol
xoheDEQcPIZb/CbRwVd9PF6zGQE7HNjSsVCYQ6yrukN78Tfj8QsdMFDDx/pis6JBkUaQVMHoKCvM
jNfnHrahGsO0oV28bLpiWeq+73XjUNj0s0NJZcbuz7T6rPXSbq3C9LuNSLSeSDnglHPb8m42zqGL
uUS9hN6YV4xQ7wDbe4hAgv2H9vJZTTu5mdUN032qQM2pQJ8BeTlKzzNKp+1nmulneido1j17OWct
Kk0NPSjdcUhtIq72wS/H7mdUoCYePFuqHnMd/k2QMt9u4zRB7LcnTAqAaFXJiwSKGPLkjuPTHNNy
xYE65+mfIAnvsd0FWs9dIcImmYrgvCmO7mQRGABZFpbok7b/ZO/3ttvg1tuFPyKV6RniLM4CAw13
sNDCEGNHolgf5DQ9lnw+xQxaqYvzuliLsGUyPpXsDR7mBsrYM87EoNbKW7Bl6auI8O5s48ZrBn5+
GxXr11B0K3q9mL2nWYKG1Y4HCz8BEmgp7sfpCW1f3S1kw4gXAcoqGB9hwjaNDOyLZYmqYkNbLJMd
NjufAknKOiwtGEuqQesb1TMH23QfwUlL6f63QNl2ofwv/BP0gHMwRYbi5jA8gRHHaxYcg2AK7v2a
gqQ23JTYylPiMExIgpkCO2FTU43GFme2gLCUdfs9oCrLcd4S/P1+BQSjK8uKo4iqJpxyU6ruu0J/
hCGEO+LTtA508WpmzB99ksFeNA7+adAZO2IRz1W6XNJLj/zVBS6S9zBWtO1xodUstnByPEqzXOwc
Pa2Y+Fa4cqJW/zD0yW6L2pucoP+fbqwr72URPTADXbu3Y7OjIQKtp0m0wcJijBQOsFpPxGGJv5BE
VHbpdL0js7Ta+x1KQhAHFUYn8UsHZ06zrYBnUY+XPUfgexJiBTkhN3T31dLN2SlDD4PzBkCmgnpy
F4v4e9IRJIsNFQoXmIlkJQBrQBU0ZbH3ZwBpOUogozSiqU1/nFEkJtWQu+iwFCw5lctGzqJDoYPx
U+crj6KeNmTi7BHbl4DDqTF6wwD2Sll0yDZSI57wEVfmSWONHQ/JtN1he9IzyCU5VlqAncbr74Pw
iF4Ev24i2kmE8neUmuglpdMvK3eHdZFtkM2UFLpl8zLSeqUErpfSOmQQymJsC0+6aiyT4ikYh4ce
IBA0DdHajFsSPXZO+s8lQ/+uZRdei2B6h2IrG5SoQd0H+XCNhx5RmpnrG7v3zyzZxmbLuj9RkNwT
FCdO/MI3C5AHapRU9O3oLHZk6A9+yryNuNpcNLZhDuCQmdITKs27Xf2MBMwlyFLMgaa56jQWljEi
fZAdf/Z6k8/KhBA04L+L1u04M4gQPIXhYK/GcPyd4V4KuX3k+/ZQesZYbdZN1d7Rvyb+YzKFsfLA
LK1iuIDI+jdN7jeUUzbND8rvT4WEOjCO8QXgqP1UEj1UvbK3AlskcrgMLD/0sb6lo7xuZmonn6/N
AIXreZijr4Iodwu2kTX/+5GZ/yp3DiibbviC/nSfF5xIxj12He9xlNtaIv/LBv1f6eYPmp2Et0dC
O9z+6FwnEv3uStU32DE6736eUfIRVx4Ax0L90An0eQQKYGkxoEBWdg2qy7lkszqKGMcYRcxhA9fB
b4B4nhcl20Al93zbPqckgY4NJ80i2WVYRev2+Xl0XXFJOlNWyR5fUonPw/kuvi4xhhwzVg12jBr/
J7VOsoBaWaaPiUoxbjIIVBFhGjQ5orybMlQ4Wssf+tZQmHcvXNlkrkzw1514d+Gw1l0a9DXWqK5D
ut42I05Fxv+6NEZiEDhzoxLBVSBSrAtYgc5eL/iX2c3XLhsu2HUzUGSWpeLAw/RFjuYVWxl1MNIT
BgxrWywzGm4157ccNPY2DIHirnIxQKwD2fxLsH7B3jxdDjFMCq+76ydYapa5PCN/KR6rEs7F87Co
+COJNjgpfGbpkZII8Xb/m0bwFCy8eslB7KtMMU6/R2BTPzaDpULaz9n9ksDkcRyIwoM0Be8JH/In
3+XiNmpIigcAM25yi2M8tXO03ot07e+oyYLH0kb6Nx+RPbjMW/nVWVB5qn1z7A5iQ3jAbjlGFl4Z
9hNfMuPnUv10xvCxa9O8j6966IoY85IuedU2nY/Ebjlmvzlrcy9h20n5jiGJz44+TNlXku2ujrsc
Ko6KtDjOoBqiLS17dzSDdfcmRhR6iMfuQOIhe+BSxL9o9DO3DZ28z9MElU2+pH837IRuMbF/Idqy
2nf9gWM8NIXypDbsJMxqvMOnJe9WMcefITIyHne7msOKlRwQ0C3KGk7RMiFSsrMRrQfG9qMHOrBK
lU+f48KQrwkM1ZYI0Hyl7wA7EPpYZBPUfjS3dx3PPsp0fYdjIMIYtTskg1MHldjkP5nM5zy8heV2
80mHeUZOxs8x9agi8sd0m15EgISTKYoqMPXy4yZR9JeJ/BmwZs8d0HvtiP+warU8/BbU0QcxKvyS
duvuysWyex8Wbc7hh6wxBsnVoeMGhXX4pmVBXaO3APvSahhrmLZ07QKraw/IKKYkPaYOimBjd8rQ
ifBpu47EXwFGojUmQ+XjTLF2NePqin8CN2f381ppzHzh3fpKIsVr9P7wx0QwGuAiaEbMKj+HCO2s
3axDH6fXNmJj/FR46A0gyIGauI4nuCIt1DlEEmFomJ0h1xctrA4EpX+Rk9d+5rbyi8QPjfMY04Bo
0COmccXwr1d6ffCakPXk5AyVWywjhJv/L6vTRvM++Q2OvoUrRGJ2kCZ/7ZTXSESfTsWP1NLvFgGe
eSAaDNfQD4cFv7gVg7B8gaY7rQimhDUtOFvmiw+1WNOKVGFMnfvgwliOvEy4JNc6mQJ/v2x4wzEN
ED+asa92jYqZ7pkHrA49TmXWRfgqM5H4S5mcWhMoe82d3g8yGviRizi5EmmHttA+/Nj39AvX0mce
l2c1uPQO6gOueRUH2R8/0OK6cCFwoXm4WIMxw3yTD3fBRtObsWp7mSFH4+tFytMTT8hb4CJE7kKc
tXfWyPlr9F6fgBidYvQDQAxMYrnS3eC0AZxjvsk4nyrbdeZrXHv2kmbG/Noi8AmbRAK/UUPchF4f
ub2zDZVd/rpFmTsNZhlOkKvGJqfrs+DIHvkBhl8VXvzzRvx8XnEsX0XulrtySGA2StOOHWI9bTcW
iuCr1/BqLczQ/8KhALI1kg4zvXCLcf2uA+LzXLc9iz5SQCPuk2253rqHPhHRYQoYRhMMQMRw1bjG
YBdBo8UfyIBvfpW3CMUzOAo2f7eE/lSB+XB2DALNlIH4vkgFB0sGv0uSK/KC6Jz+nK7TihEV+hvA
MXf5ICCcnAz3O3xh1sXAC9M/8P1CsyACbjnm5DlFdsIH/HeqTlaELoR5+qWDYalTqeQtJGS5kiDu
3xJuXN4UNBhQiPUPMGaFP7WfnzHrzKk9C7q6/3Ij5CuBzfI2z94Bk3uDaQ3fNwmDGs5cUIfKwf6m
8zJ/h3IlsNulfDrFKjK3GOYdCA1hb38NGhDOOgtKhv21HpKyMN996s19x/cQ7Mxya8cFhrkUKMpn
rN3YKuYTTCKbHZ8sT9FKAnE0nkaDBB5o46x7ihyOIh3i1Q5HQe7wfulmL8K8Yjs0L4+okzPgErGs
B8rxjemtwG9Q0t/BmvubKHPYwqCRVEu2DOewX/bDsMZLvW/CHMCRNtfCLQEKwr5veguuKeV6bFSQ
b09y6Ow7uKLTE/4kdkVnl/2XZm5BCAVSMcHpXybyBpfACNVxStKHvsge+1x/JCNiD3q4bRue9dhO
nIvy1BtSPIdQy5ZjEEbsod9Le5tGv3+uk8HIl+3T79KODKPCuLzPGHwUOdnXRmvYfJZsDA8xW6Z7
Oc9A2c4LrW2YQf/L1/kO5NSsmuOJtsM4d3DKsf4xLrDTTUrZn3YQxCEiIBq564Lt6Og0HkYiMEHY
5/yecD1cebqWrVPd2o46rjdcD7UxSFXSpMBztdm0HreCXQjHjA2Rfgl9UIN0nzTdoAp6pWy16LX8
z3Zb9zLRCAQ3ipjVWanyLx3S9Jtxbp+22HcPGtxSh5yUDJRWOpeywtNenqD9/xRDRcGfEKoH5FEh
JP+adju8BxjQtX3w4yYsF3Yf9Pp9ROZYHTCe/xnNNtc/DU3bLUiOaDoCnG5M1ATJe4dCmnL54OOZ
1Xpa8PewunNwAc76kgTR657aIaxAV0gWEG8zEsGFC6cVelpZ3IZ9Bm04il1DY7t+i4QkBx/OOE1m
aHQ4AvEjgBsrT5MYhgdjt6wRw6SbLuIQSAmMexym2wc0r/1wCqBCLRWsmfkzJTi99BSth3HFPkKL
8Ke0GmYoirafhbzYbMV5nWjsNuKxWb/Wwqq4AnqcXGWCmaeFCn7eg8w0JYU9b6PBUmOSsFexSNNL
xuUKZsBCz77czV1iuxHOV5NaDOvWpA2cDH91svQtpmYYvemneKEQ8tHCBnh6GjpsT6p4IT6mDykb
91efpfpO94739ZomPz485Bp7nsC3aQW5jpg0tKuEGw8x1TsOJR4cZur0lVjXPwrgdZuyQ2FnwXOF
nibUifFFgjO1pfQ6pZDmMU4OGpjhaCPM7D4GwAEr6crwZ7gHx9MQiq94zIon7/Pp7ybhBK9z/nPU
JhBS9BR+jamLINhNhf8/6s5jOXJlW88vtHEC3kwL5avobXOCYJPdCW8TQAJPry95r6R7pAhFSDMN
9h5swyaLQOZavz0w5pI4XNd/l3msu82Q13JinIqaL3vyja0HPbt1fQeNijeV7wNB6veLN3a/Wf5R
yiAnFK19MrOvZvbjxkETtagi/2vJptpiAVxuls7vhk3j028WIA3UzxTdNVY5+bd5cj9kYgaPddqn
SCRIDmGHzZccUplfjTSiZ1g9tLWtWe2WGRGN7yeeueG+zP5Ujj0wu1ve+pSh2IyLpVLfraP7Tqi7
+Q32mz5C/QAMr1hChGyMt2zksC2TJUVcUk4oTQdmTXwct5TIQAfYS//HnG37RVTzuBddGV6XamSo
oL3q4qEuOJoDfSNG06PkMSF1NnPNEQINngGo5E3xYPATntFl2BunMOS9Rbf9ozBCfz86ytRSr4lz
oK/arW0IbytwuezKhW4Xq0rUbkax5kO8SR7cSblcK0bPDpQ/KOVsDcfsHpeMIRiZUM6PjLRuu2ad
E/cuWvHLLAjlmsugvSeNaNn0srQG+uhHUFGeELKK6ZV8Il7brTbNPHgPoQFxNvTL+GLY0n9xM1kc
prWFn/VSSmIWnGPrZqnVESX7cHbbvv4aXUZPf5EVO+MwHmp7LbgWOhxZ1eh/GwlTcNItB6NJrV3J
F9yKUQ0X5jvk/cZgiY1vAAuxJaSPZuEZhPADyKRBxocVYW2uq9B7R7skriwjzaNFEDPQZ64HTlWt
GyNU0YMIC+Oh6bNsNwfI80TZlI+m7D7CAantsjLWBcIod7z8UdwkjYJKkdk1X63gqXE1tdmTOBiX
Q0vdBK0ANrtU7u2dcs7fxeCfrbnpb9hTiJJqDf/X1Lb5diqo20HgpVwUYUKeFhUsT3lvGSiJpWXD
vIOA3uc1mieEAjSRlEkJUO4M+THLZHPbTIhZNl5EB9R29kU2bQbgMCbmwf7lYi38SpOcTyALxG9j
UcB1kjUqLbNkH4aIjFxetf7s2kCaQL2zeHc6FFEe0T03YRP2pyzpTF65wEmPXimc4RgZoPGKdW9D
1jkbkp/6dx2tpdswKQukWovpxmsamkjaMm4/bCQv86raDwMc7zGI0v7iD4iBq8JbULPaxOFiQWt5
BrvwmT6qBaTFgi7g32IUiKLyLk/KAeq8h0QJAa4pthJU17oEvE3nca5qSkzJs9kOs6p2+eIi2OsE
mWBOJsE1ESxAsuSzVb6MQvwKVhbm/Rp56heyWGCdJmf9Xj0I2Li2q3BbNIt1rIKiT+PGT70rD3v0
6g1qvFdVa/HDs2tujKZiDwmlBWrt5yGK5GQMd9Lu3fM0+cNLwo9+wRAzbtyulO+AyQXqrhGhsYNG
c1t3CvgVv8qTkxHBFoaIdNXYK8CCIDt0c/UU2vLO9ozkMs6ZsyPZbr0EZN2+tauXxKls+FsAUDjk
drCdBWsnyyr1gVAon2PejU0sl1Bz+HZ+7HUhl6WyfN/UqLMKcJ/n0nPTePTIlkportgqI/HuLJI7
TjWi4cuS8aWXdLH344oaOx3IXl6DlN1wRcRaASsZ6lkwSF9ayzA21eDYL1SHuBgoCDITYZdcxzZq
nnCBV9/NhBtpUxF2fUM3DVTvgIJo54a1rykoF83TKswPB4nSXdUnCxIPbgwcp95DbrljDJJvfuTD
PF1dt+ISXEbzLhSeiHnGqzsnIrGyw7z85uRC7gfENbQCVdndzGxxhr4Hdbb70tg4bGzcHbDqIjSz
HQBBuKsLL7iL5kBt88UWzx2D1VvbgmAvjp9cJ3KL9nnnh99ETNCAgeb4D4bFaSNQ4MT+SkyCnbjV
PirxHG1KUfm3zjIEH35fLhtqjwvMMQu+PfQtTXoM84C+LFERDNsn4MKETduPizfgEbQ95wQinPwy
o7x8EE6oDi3FK++rX1TbGsvgb9E5DaIGV15yYw6OQ63FVu4qFqDlydyMBkCimfGNG56Rf1XIVZ+9
sByvU2v156Vx2nNWr0wBDrehoQw8NoHlbvFxKKTyFHiz/sk/c6ryC+GJ+dc8lWKnih4RkOt5UczA
gtGR6SqlT4zGO7EZ0eT9rnrH47+wLXwBEYhhy532aZVR9t1nxSMDoDoOsyc3hKI2X4jSh0sx5sUp
yQJ/QNrHe8otG5r0rEeExIRdMx3SiIMsGsJmD0QnzyFwUsxxCkOdYCgYsL3oWpppT1Kkc5pxqXww
yqd/IlSNL/hdqYCm2s47m6Hggoo6mAbtSYoQ9FXiWeQz/L20jOjoBMrdLgF/Ivb8EGJwVgeW9OZG
2ZhtVL9SVBGMPsYaP2hYh7yTsRS9zW21yh2LSPBk6QoyB6uZcGbrc8Bv+tpavjyq0XJi4VPLZ2UN
678aPGDKAnCma1IUZ62Y+EBHV91rqTcv/LQUyB0mRQa8t3abmqeX1rVlZn9Izhz0Njy6ndxliB//
GmEHSiIt/LG2MWM06rqMZ9tSq1xijN7pd+bV7tFppnBvI4WGj4nqo5WLlpzuYWbYjnx17nhBmYKw
Fp96vWMBrCxnr++mrySykxeRepTMETraXVUQdt89jXR7L0WhZqueD8NcrMe1VGAltsaDe9Xf/dNM
8KsLGTYH6VT53RxMzhzjZVm3HWjqczDmJZ0Q9DCBnX/bqeVUccBBBr5Ca6GTJGm9ScwsomWDRIej
TU4YPyGyFPR/XdKduYDsBydM+XeelbkvfjeW78wvYdyZYb/9B8466hszFccxifpj1Tryb76ivkHX
zEFZUVW4gdJHamJRdk5xFEItDK27kVbUGFTFONSpGE4DMu1tO9gN2Nb6p4fexwxeI9ecqxk6Z6x9
psHQcqBV3ap8HuFBy10BG4FLsIYhrqTbQvxC+9ibhGnoanpjeVwKw732s96ji2I+45Wvj7l0MlZt
AfkSBip7W4MW7pKnEMaKseiBSeImlNn4O4sKta/oVtgthpE+ZxJR8q4NYNqVg5wxd7qRxj/E9iEi
su1U84IMUmRPlTLe/ZJJUvalfSYWID03WT+8qDVVODYq90FgFTrXvdtsA1OqfZ4v6cM/jpzYyd0g
Ow5kg8ZOZ0T71gvCvUOiD5ZkNL659cL9BBsvtc1BJhkirt5b2TaMTn4JkWTbkgrrfOO0FcWiouYJ
CwK7/+B0qHesLusegzD9lUtlt5t/XC8LMSo6EbaYsd1zd1kPDozl1fbSEM9/Mr2h+m9fBEKZ7T8Z
4hvVmLN/yJl+DnmaIgYZWIz/kYQEhKlTpkeFJO8+T9AfG/5S7Cw3nw8Zi8xhxFn0H+EE/+ke/jdb
7P/wI/+/2Zbv2j/1k+z//JE3n+3/B+5l7r//k3v5+TPPCs25/Jt7+ed/+g/3cuD9CxO7zk7RDZ00
cBEP8p/u5eBfjkNklxu6WKRDL8LX/N/dy9a/TNfDu0BSgo8eK+R74Mr+cS/7/4Kltyz+Ibl1Fl/x
/8a9rCN6/s26rDPD6C5y2SqdEDHvv7vZ/+dD54aq3oqEB0wOw4xNyYGKGQ37qs3HD5F+JP/Lx/Sf
D8x/9U3b1Dr+r3849cRkXZO/SxDb/57mn9idGVCVYh0Az4qjlQ3tCz9zMF5UkCTWPjFXQBMv8BYI
bV9r+NvkooNTd2pdyq+hD2vkaKbzMIbrfGBlCV4jRqgnMwoHyljr2SGjjJeHjNVMPKRNZHPqOtND
WETgucx8vbVNJUnG+3pV0z0mB/93knDh5WWmG7jgDNqQxYiQOFZFbKdJlfa/fVdxuaEk2pPHE36q
0sa7aMjZsvZTZ1QgeJ4nt6Oq5vwcwa4bih19ExaIVKeBLNl0cLOnScLQcWxnf8FqSnmSorL6Azwn
98pgA4MR4YSuJYjKa4sg8MbCOIj1YCJUpCrs9o6oDh8N7Nh2X9G8tk9wS467HQkz+mrIiH7vclHD
c1CvGw4WOn9XCo8BnUuOeSYpJmvbEu/yYszT8O6W3EX7olw5sl0jx0QuYNiBHnFHxJgsqldSDPq4
X+xI10zMmpyqQjYiBI2wNzmeIzM6itFKt07oSC7CxUDVXOT3S6hdjtwO+8o0878h6tRdTfHSbYhu
CRO2sMerNwb2jS0d+BLTUjdWlLTPZZAZ+3k1+2ORFMX9jFJpWwxTvWcyguybZ/ULeWVJ342aqm9V
qPJ9TYR1WczRvZkmvXtyH7y6Y2Xt0UKLF5nkxrbNVsHgYiKjVBZQZYYitcBA33bfkT97d4nbS2gP
pJatIXTTUNqIbWmMtHrkZn8m+cy+bcehOSxlorZoeOBi8Tl+ShxIXJ23kdlzxrorKW9zc0TrN5yo
segeMA87d7WFa6BCLAbcJ745L4xzGQD6dasWUdamxH1Sufu0dYxTXpfWK6EGw8ZjTj80GQlrOcrf
D+beAJk60jdakrISx9KSPbVrCpQ9ZMuIgQ+3fGst03UNvXA81425/AoKyUy8MghuMhmxY6HEXHc4
t6t9VYv2NKwL7dD2l3TQNfWiZbDx+t8dhwjm9QWqxGmpJJxSFO/Gcu/5RvjHCQmhyftYWlGz8ya1
R6Ru7LxBYB2Zil278pFhZMzviZMhWEnVHlSHtbOE3+O2S87IGB7bwQULr9Zvv3FPo0p2bdOOtKQO
CJwriCJhAOIivrOWDj2rbZ0Zyb76Mre3jin+GNZT1xq3a8DyDM+5Wab0QZXZayOXZyD088+lJ9Kn
Iqse7bQDqPc2kVNtUdgf/DG7cUC/kgS/ASKvlHGFl6lAveaI/pnK3k8jn1/7QHXwEAkDGfLEQliH
MnlZIm/rFdPv1HGf08L+YDWUN77hN3cGnQExxLhzPzDZUWOcUWGq1C3I47VY/LPm8KzBQrQDp9ED
qGlo3jXOLWVS0JVi20GLxUwqzyZhpxxQTIM1D+HYIRxsw6ukpw/lav/sLuW1iVxIXUKwZ9iH1Tua
3bzpyRfgQ6VprAfVonLK+Sp9SG+j9eXN6KTpqWyq4kje6bNLGyQ5V157lGnefTkpLF9eiWKvLG9b
FAsLcEN3Qxr+Adk2jj7in3yen2dQuR3bSPNkgdbadSnebIW8EL1d7EDJdmV6BoDZuPnb3NCZ6Vvj
rvHDldgCf1OyBa7tB/Ygh61SxKJgbbC7x7yCE5ERp730bxd603Yry+HGq17IhgVYuE3ZIHJHc9dF
/Z0UfH1MFsQk2MmNDFj+WGPifJwfoS43yBkPmYl1lZiCOPSyc4kjfEzND9rHIW/Mm6DtN0s4XWdZ
Ig3w52m3MMvxy2XVCY8p0Ch2hwBTQzo8ypV12AxQ6DXDzobHaDBZI89eT4aLAqvHEtMgp8+gHwI8
e5uxW29tTqo5bx5sfFhAI9q6mXCy+dm7yPx3u21vXMSxm6x33nIZouSuH8a0uiPF48HClrM1w/zc
+xK2zoiuuTGkMXWBuMOwpxZEOW9MZD45hXC81E/GQEZHwFcTvj8gBz5ZBe7wBonmhrscA6jNKDp5
d1NI4FXWtnfzNF1bY/zVzjXiLy+Wifhk/I7nRak4SaMAmUF2WcOB4ItoONimd2OhkeFx9R+hWC9l
0t7WtOuNuY5lqukEJAMgdQn0qaYHFrvYt6j4AxHdDSmeQ9GwmQo8KxKtoNnixWRMLuFvavZh6b3Y
SNvj0gj6OFNjtGPvIudARMlRgnmpyrtRrZ8f3PYP71eKtjlz4hVn2CXBtx0TO4DfnAMe+rfs2NtN
a2vX6jltZ3dbmMMiN41tkundSPW8hr5xrn33sfQQfEQV+7YEeNqsuYNwtyoFD/3M08PKzPNtcg0G
PKxChsd8BfAbGj8BlDKdM1j/cphUypozLjvpfLazn2N+mBJAR8PH8kZ9awdcfMlC4yZA4MWDgyFm
yPJ6PxWdeDIyzpghbtX6SfrsY9JUr5b071ancl5VUCpQ8CR8CZHNwtkiRcOX4QdnbXsqS283RPm+
8rGcVrm6CZ2r7F7DlkiNyeXXBKV6r0UcMsU10iy3riiRcFmvgRG8QIDF61SExKPkv8glwQGSpMXe
I3IXsW9d3cmyAdJ2ho/A7+9XlQBiL9RK9P5ZrNxIK0Y3S76CZ0U8iPnn2K+cWrR2SVruOoutNQiK
aUOLW8cONHFwtu73VAcvDUwMgugWQqktfwcVamxJmWNW5ZgxpIImgiVk12HcEuXTKOwTYPCx7mgt
LNqnNE9fNPeXGG68BOTNppSsYWS4rfun0RyOpVasVTjcEqWFRc8obfDwN1HDkxId0jk9Fx4CHL/q
znkIUdAkHuNt+wsDBSw+4TS9uScAPOWzMd9VqqgxwYhasDMn7Q17/7l3q0PUR79Unj22AHxBi/4i
9xClC/noNCWQ4Ny5MZW3H2lYwrwgYgF6D87ALhdrhDqsZs4qXKG4aqrk0JjmsUsTH57EwmyVbleQ
J1Fl26ipvFgF9RXmvt9SfrjGLQ8qEvtTptJuh/f9mocjsi1OML8jtgH7CJkZRn9vu/Xv3pT8tlwM
EKLFo2WA1oE+ow+Q6kn0tZYkJC1/oL8Px/ZSGGacjb79KjwUgwRXPOaTnLZZOBO5kwi+axoppwF1
vz1Px8kkQ8cEdqGnFHJnXE0ZT64vDo2Vvyivq7c+/uZxtHZkp2iZeHkATK9iYoIHmAQk9+Zg2ces
oqfEZvZGeJe+gxcDvJdnKlIfXPRgKAyx5owy+ICyIWBApdi0HZxVLYk1xLOgk/Gzbk8XGR9yJn4T
+eCRqcRJaVn2Luo6lPOh+UrQ1UOy6mAeb96iZgVhSpCzLl3yR7Xe1qiWhyab+03bB8ahNPJ9vVBe
qhRnIs4Gzib8LO8V8McZ2JT2zyq6WN5C0hejG/L8EMwuM+Opp92zDRFCNU08rulfS5edibp/LYzx
nkyCV9cNjwh640TgSR+JaJD6oQTGvHTpXCHZDO5USU9pkxYnHbSxsT3zxvB88IWq/bDxeW0AhBAM
91SfNNTIkrFCPkhTgQMTRECxZ9I/rDJ7RYZC/Id3QyYXzi5EF7Li0A3esAJ0HG2Tc0htVWzLxjwO
qngJVjND26R2RcWDai3y1S+XGxeNWOcTbBJMb74gVIWkUnuMiIdQL7MKudCNQyO978W/CEEcwjQs
Li7L9bJO6pI55p9uCNG7wIkzm13sRP5yCIDaQMNcVkrh4sGLAP276egM3vCJQHIX9HwPU2f78dgv
H3XXzhuUK598r58hvAtRA7ddhs7NagDZbcegDauefodV+eBA+fcw9JB0lUNUhKfzJjwhY6sneEYE
pJ8YK8kRoQCbsq4ZcnwkYAekNNcai2nsdki9fZKCWi8jBBLqJu37bjO7y00upnaD63NHsozFMD3G
PmLmjXC3g/MYiv7cB/7W8rMVcGZM3Z1fcOyYvc9Bnz87hRzx8CJr9py/Fnp1q5quOe4n3ya51vQB
8AJ5cJrstXf6x7LomOs5cke4inFAnOAacj8XajqMgOTP5U/k1VB6iKF9P8Lp+BOKVaQjC2NFm19Q
DSdsg8WhDOW8byY7OtXe5D90jN27/iduK8GHeTJpZYc4DKo9fKQ4yGF1/rQ6qyv8ie2y5mA91sR5
BWm/4QzBj5ArrH6WMpO7/CcAzMCxQlfsYBrnVCeEoaR03k10CTQN/0SItTpNjI0KLLHWOWPLT+RY
+RM/Bs3oPPs6kwwonc0yUpbzB9U4BHcJFb9hauj/zjrTjKMe8RDrunVqdObZ3LaWwvRHLIzS4WjN
TCvM1GTG0bBCehCnfD7NOk6tW6VxC0QNsqmwFW9UospHwA5nn4Bt4/3uav890witV0CKYu6Ymy1R
ZOG+joZgv2hkFydCd20Q7iAP0sivrzFge02WcyiL9t0naW6L0QmJuqlDhGCjpwLaKWjiYLbqo53V
yVMum3CfEZB9HE2Rfts/UHQW9AWUyw9EnZkVcRciArnGsaVIP0mNu0rj2jYAt9JId6Mx7+kH/iaG
SYFlgomrQZrMZxopZ7IgkaTX+DklMsiIWGG8syoyDi6NtMvCd+JOo+9S4/Azfs/PRmPzKqv+rKiM
nlaN20PF93LTKXErHedUpsVrSEXzppPYWdQw4D3qwsbeOQ2+f0MzAn03hixbsAT5MGicAeZgxgvF
89v4xpMUuaYWNMtg/RAOooZ7wABmwxtoRiLT3MS8TtNHrvmK3qumfa85DM/tjBvkdcYNtCG3YjJL
Gv2sZi9++A/NhKgpTT/LH3ok+aFK8PAExwnn3H2ByP5kaT4lGqmdWebUO/WaaJkw0h2xBNLTXHrN
Wwfi+ukP8m1QvALNrBV9aK1/WBtsDNlvGrQ5YtsfXodUJjge10yiGKYD5kf9kECaDnLTJr+4jTvP
mxZqeGNq8gjeUcPPEEq+Oa4xGAQKmWHqbjrXL7Yhuz/ftnrOyaM49Jbs9oEIiWfxvdvOYa1rBpQN
la1u5Q+XVfzQWmKSl8afm/1K191vw8V1ZrlW+t5Mljpw2ZQP9Isnv3JNmPmCYZ+/7EfMT9UN+UEL
q7Mm2SJNt/U/zJv0uxwntI+11dXUHJZn71YVZARsHE3d+YRKbVNN5zU2qpIGocCfSpN9bBPh96gJ
wAUD5rXRpCDW2eWt0EQh/A9RY5o8dCVVeTDd2Q7KYSAXBJJx/eEbQ009CrbLc6LpSDMoOMCVN+x7
TVbCrtDzYZvVXaCpTARr5p3bBPNDoYlOCsXXj0KTn346eg+pJkRtjFwXV5OkES0nH1wVMKeeJlGL
xh13c1rArOLmyG7aH74VBVn9PQ4t06SmY9sITQ0xHG5cD5C1naZtIWTai7X0yzPaNy4clj4Y3qgW
WI9WaF/fc+39qqngRpPCLC7ZKQpa/y7SlLFdGuu20jRyuJr2c6up5TRp8n2n6WZfRagqNAVNVIpm
o02r/USqU2y5Vc3dYAVkJWgCm8z2JC7RlsY4Gau3RRPdldWgXtDkdwAL3sKG+5oWjxJyuAJNldua
NO81fQ4fPcVQBWClEWz2Rmmi3RWrfE81+R5pGr5vavnSKtM9W5qkNzzN12c/3D0PuvWc/DD6Zaos
ZATheG9owl+oHurfDlAB5FoQsDZ0q08uYcVxrQUD2Y92wNQyglqRyrSf0BY4VVYx+1uVcYU+Wcq4
rmlAO2RakhDafbUztUxB/igWnB/1AuJWlAxmX8vnSssbyM9E6bBo0UP3o39ItBRCObyQs5ZHpFbb
PUC54hv8UU8s6JB3vpZUBLPnPU5aZlGCAL7Cyp5s3Z+XGx7Sj2QglI78B5w7pLFM9TaMoAU3WT3j
zND6DZqNxn1EhSXRP6g7tJJhOFadb+zKwNoTXMJGGGk1SFlU9Y2rFSK51op4P7KRKS0n44iW61Sl
jh7/zeSeULFkX0xrfQiWENGJLc3nyen/FD7CK0Kbsq/UNsYDaVKHxqWl1xXF717rVvx1qkHODNCJ
ladsNyp2k3MbZsbZz3z8eZySMKChEdUsBeC67b4rM/VKRUNGlBjOhhuwEsLfbPpBbkZ3ZBfNOh3g
tfiR8RGWovkc8rT8nVjAoDvEJf1xikSDJCmT2L6SOcqOaVFGz4hfV0R7AdmkNcJ5IKlA+Pa2DzoI
8mlBWU2+VZ2ciCDhPDPF0LIMZGLcsTs7/MbVfJiNxbtPczt8DoAtuX6ccbzWY2bv54CBc5PSvQVz
SGbesZ9E9Op3RbCTJRFYKzi7T8KD7jhEXjedV1x/DMO4/ZDQ4eGydyjM7Mu8hj20c6lID6nngz04
7kciC6Q/xjQeyop2eBx7nh23aA5BKP2l+iYgeDip2kru5jZ3Xw0GmzsP/ZSF4JE3umqy8DQ0OTeC
1bbOy9CBO++jbs2e29LyD3OadU1crbkfl/r5KnMr7nxhHKwaS2rd0fi6WVqvf+pQl+4giEzU2Omy
3PVraxCw4qsv4aS45kj3fILwbMJtqYR9O7b1fE+WuL2t5wDhHFFsDXWPZW9TIGLgqXLsIn2GlDRO
plmOL/YiDdRSHF8bIiC79zAfv8W0RA0XdATqvJAtOW/9q2HYsUW0YTjV95jZ2qMhiAzEps0agpT5
0I1HoVz4CqsxCqD7xLwt/Da4uArTHOhM1l9hde1LMg7YvwwkWRueiSY2O2QEZg5yxHH3LQjG2KeN
5dw4nuqfB2TeL40wgZxSY17PqwTGiwMjM3ZWAQoWjhWkshzdFb48CQDn0sne13OzHnp7RgbhMpfV
vVdvh7XAqwao/MIymFwmf6IpsHP7vV3L9mmODOusys62AEQcD+cy27zTOks84W279NHAIgQzzR6Y
1ktsDRVPBXGGu7TtgifRJIJdAW/bc9s4/lsuwuFgFHXz0kdGSkMnSPFnsqaGcdPMXlDdeGkVrPFc
5++YGkgNiLqeSAgIrA1RbZEeQsIOE+NQkPKQjfbBASBXr+PY+dqUQvDSYnu2s03WZUVN0ibQ23OP
YYtwqeYuNNsxQNhYF0yBiCB/4RHPv7ouLNn86zS9ZO0gX+3cCB/GUit5h7b+WvO2/lvZQ7vH9jm+
zFXLq1BGGD0GDEIbOtHLJ9jh5qicKjh1wgK4tfLCuKltUd4N5Yj+HVPsafCI/yszN71rvM65duOQ
bnpzIgO1NNs7QCkeKBnZn1ghbWLb5cIgaLue3BViml5A0Yg5kZlAYVSTRhQi4N+xTlZ7YYzpKeMw
uhTMRS88FuTt+AwPgFGHJI/koyEj+bwOE1iNcrFoVJww6dZCYsS7VaX1A0qX5GoCdG5xF/CLJe1v
B2dQf0M6dAckopWCYsEHZIxYzuOhI/Ng4yI6uJY1IH8SjA/9CFhmEXfyLNPW3Ll1ZJ8hFQc0/aFD
y+TArzwtyHDgjOsPbhR228xdyAnwMPv/9ubQLnd2RpqWNXW7Effkuelk/8Xv1WGDa+WfYLbLrZSG
SZeMWm+lGdh70nDsbbD44009I+/n/BwkqEpJgqyFJ5eJp8daWBj3ubk+Y99+7nMsHRU9xzvinqQi
ItEk04SspW4vGm99KQmy8dlB5pmsZA/DY5zMLqVM9oR3el3hU5GBJlurCdvHPuzBGvqg35ahqD8w
+A0fnC3z1fWX9cbM4SJT1qBrVrvri7C5t2Tgtx947myuNdMnKAPOo8wb67lOhu8qEoC6TZoQzFnK
q+1CuW3MzilR8lVwUSP1XRcL+9bdlCvncxnFkch0dbZ7vleCT8d+I6ahOwFgq3sK2FyJShTAMAb2
K5DH9Hl1TVjIVl+V1L+aHDxu1V4qM8B+VNS15J432i/SSicSe8ggzNloD2xiTGA2ERFW2GxNhzSG
tHa+CZ0koAjLmPY4EL1dxb1asqPDFbT31ww5Ut2UzavRu9YfPwB31A6/vUrIqmQbnnH/rxNSyqTf
yGqoz6q3L2WQEx03+G+O2wdHw5mc/VJYyT0uNrK+usxNDriRsHUGnlndoj0F3mmM2zIjkk/45mcR
pulr1ACT9dr8XZny4FWgfqxl/rUtouCGF+6NaKSh1u5lgh4NBVXl88sGKl+Aj1aEl2HrmNusC19F
BAoqCrKvlcyRUY0n4rH7uJjrm7m0ttAF2PKH3rlMBfAd2/K8SRO97o/WXTu0y1udQ7+oEFN7EPJj
I1kita+r+ajHnrjV2X9Stji1DilG8Pkri+saN2m+tYPqRST9S1eu4Sl3F/PEbHFeHPVhTAhrCZaV
xgNZQaT1trdzThKkKK9OY34kdX0JO+Kg7BL7U0TUT/2Qz3QQYF7io3AIYIuSBzH2wavlrLhU6imJ
RWgokjT9U86sSrbrrMw3Yk7wRRgu6JB8nP0OR65nmHst+2MhAQUom4M/M3WXgV99raDT5zVfHOpL
/B4TdT4F7u8M6+jMzBURUKuy5jC4Hlr7BvNAi86rIKnWcMiimIf2beboO6wp1vw1C523KCtkLFJi
X6DsNDLVzo+SV7oiKceDNNX1MyyVxJdvhiV/HpYwmkHuKc9VZApqz2p1kg3BLmTgVh9w4uzd5dDv
O0ebckcfwl65tyb750GSh3aM2O1IInTsvzlmVLAIQnUJKmV0nDEdbq0hLR8Krrpb1law4T5a6oOl
owAmzsKDCqozF9b0lo/YAQddurAWEuSf7f1kqzR5NTvyJlGp6Uwk12WxKExQmo098ooR6jvvraHm
ksIU2T6IZmrmo2nDcPVdX/AhNXBxc2Ud8jAnlsWJonHrazo3tsQsQaNN2aNZdohHmtbisjjDQiRr
4u5a7NFxzTpdbox0Ht8j6MbvokmB05ZOyA9z8QiXwaIBxUS4h7NWywXkmJgIzyPft1oRpfJapPWN
aRjYziR2EK7q+aU0hv46oKr59I1xABJkuIhihLfDd/ff2DuT7raRbUv/lVo1xy00ASAwFTuRlNio
tTzBsmUbfRPogV9fH+j71rOkLGvdN65ZZjozCYJAxIlz9v522Qy7IXbCZ6IM6v2AAJL58BjZW4/Z
9CbXRWchHXc4kXZRaVF5wdtioWhB0Xa9ZL+dojRtFzrFBk2YsTfuadV1j8TLxBOHb2LfVrXw8ptx
MDTAbM1gQqgJLIgz2iQqsswmI4fLwuz2PpVdvJOTK25d2SdoBBJt1li2DKEG445Ro6LlkE8bSlF/
Hzqm5tCsDLIdMkEgi52nyVtcA5KRCuD7VZII+YQ1Fj05M8yCNyYPi6cUBe26w3d63SmVn43BMOyr
voGxbE6ecUudKLb0uTV8rkFhcisKnboshGHnobnrnRXN3mIleoHmABJwtXQa6e700n1I01mJaYdB
fKg4u2INV9GarCjGVpyAoxFHj8h1feP4ifvLrBKg6KndMxKuSutotbyAi87SWp5HJ927OazGJGjU
MS5ZAZnRdetIS7WlA1NiwY7N92MOiVqArxf1ojt3fs7gOQyUtpJuPz7kdls8Or4fXI+IMK6kJ5v1
5Nj+QQe1ee2H59Asvlp59Gwrh86FDGHh2Xp3n0EdhUlfGF/EVJgnUDTEDuQgqupQMzcQ1LWbMq87
2CA61ray9PAZNmF0P9Ztee7k9N2MaPLBLpjjFabE1iFNGGNKzhNQTjQ7PXY37nWc7PM8cU5KAPN2
o0y5qGZd77WP7HQbQ9xjXi5gvgKGWGtK134Z/IgL3QbgljnDuGY9sLZBJfRFEmSAMVJrChmnGs6t
VxdA3lxYxGWbcWQpK+N7qfnukgmwDYxQa3ZF1+WHMVMwQjj5rQM3/x765X3q6wVCds6JdGP5DJXY
xKwYWJmT1rJZv2S4EIBDV5Xh/aqTaXqIzdBctHiMrVLVe2JW0hXH9PFWZlF8pMssHxi163ehbNvz
yBQIBhwkh9DHDjy0TNLgfCTevaW5iqAdN/a+4T7h2KQiwPxekznnwcxpTE0TxBvTjDlQuhKpaNiD
K7RHaf/k+UchUjbiqQaBet1OVkg/CoUm59BrL46m69bODFB+heOuO20KgermDOOwpfpXKmR8ZDdV
CDBszMJD7jVEjRO/cNZRjaJJUZw73CxyMbZbcX+VKmBZCwN3MgHEeGS3dLqMU5bL4gTutj30Y1rc
xn2IzrcDk4K7VRrbKCUpwugh+Eepqn9lehQ+t5o9ElVD0gGjkV4DBZVmjxPtsWdadvTXVCFukMVz
QJxKtQL8VK3Q0qNJV517E1lpc4x7rVuXVVKCs7HbV1+JklAdhPgTsMObbirgNiMx3yH0Z5n13Oau
hfmLGB++nmqaaAHdzOiA4rJ/WjrEvaVJJddPCuOF8s5WKMZl5KXWXVEmIzzb3F3gM1RPbr+CzIDR
vWxOjt+j0EbdoJclhH60UKARXWHCEemA9Nget4z6xN/nk3DRtupDC3MS2EgqunTvdM24bCHVIn2Y
j8oBZFrfEsOuUnX+TAMSSU0QM7kreFNo5hwN9MCwslXyOE1Wcxxt4r+HUc9eDE53m6CY1Be/DuWz
E2nOD5FVc0GBXxhF27CQg20s8xC7S1UWj32d0Uax8qMca7XTs849gMunqxMocWsKlL9t1Kr9WIO3
ZISPUSPtyG5Fg99eGdYA3dVFFrCl+ew/4XkbNvgayhB2i6WxPavyCJs7XVSGRfvVBhl8rJXrfQvB
x10bliLUyKJ3ZHEIi++tit8LmLTr3DL/6K+9xshaHvKqvzEDE3hmwdpRAYmJrB/EaLVLhgO3XpcJ
Oi4icBFP0K0pzXniriWjvWs76sym7pnT9ABArhwGZA+GgcxAaPmq0yr/e5IN89qqR8OPArnPqeUA
L5dGqiO8tstYYfJEvSzzn01GGRJO40Onj4hisP7zOdY+oR238sMG+l3iFOprjexl42sB4QWeMIHH
1M3C49i8Mhg03w5QaOSyygr7B9BuFAA2pd2hsoz40KEXW4FwVCtLVVuVutOMz5QZs3Uh0EgmgWDO
r0l8pLwwWv1bp/wmXemN6nQWtL4RvLo05XWytoSlm9I036W0/bc+n2Z4jUwToRCgj/RLOnbi0XXq
PrsGcmyeq4vc3uawsLIuKnyrLrJrTZ+1+Zw3WNRrJrQYpXp/Z4Szjr9g6oMVaLjuGlBh5Sz3H9Nu
AhcVsyf+XTxrkKD0x9fAKOba1NvAewgZMT3+5q1ut8lAA7G+4rz3wwBQRZUX2yg2WTEbZoFrpDnV
SiCwmHmd5o2ULVnjbYUe8ZPwybdpWB+uw5mv849kyP+WodtAzxbJLEOPZkH65ev+f3X5/zYs7uj/
+a/4qQ/ZWPez5vt/7Yvq57e3iVr8V7/l5SjH/+WZuou+/F04FvLjf815hFLoaFpJoOZR/7e83JL/
wivOS2BbrmVbtsEf/Ze8nNwsXbf0+ZkSBtJz7z+Rlxtv9eUuohpmBFydAMeB9F1/93zAO0VQoGnB
CTHbeAptbIgd3Yoru+21A+YSelEMu1h5MOLiTkaOpJVNeg01pLlxgCgsfZEKmEIsk7flDLgQSQMf
0/dcHE6m3hSfrA/vX6z5ggnwEizltu4gOX4niK/KED0+DLYT6VTamTE8RYuZtGtar5Ae2+wLnU7r
gaaRR8Jc4BQbFTjaJy/VHAr732vUfNMIyiGgDLcW7C5hvrtpDQapRlBWneCXiKM/uea3DCznVkQJ
Hd1apxclVBN+EvJqvJXjzx/LD0Q4Jt98/gsxv+t/vMthNJCjZ9bFKaxz+EFN7+YvADDMw2gWMBTc
CcBXWQYPUZIBH9a7AhyBV05SYiz2E0TeQy7PZtP7WNUT9OfMjIxPMjw/Pk6mpxvSdHVi3wCav/t1
Mp9jI73x9NRwuL3hBKAAWtWYkRyzGxU6WBfweTPYBwvBcvrZszH/39/+LiZZb+CwBO+aS17i2xtU
61VMtV7npzCqDjG7/wPmxpgywjDIsFHRznFSGpUTXBeSCYwKOJXlLb00infJGBrLP1aC0+/P/XMr
m3eqN1fDZ+mS4ErXA/gj319NVHl91/qaPOKCsmkslFRKuq/be93NmsdElOZ/FpjJA8InMqPgJ+D4
ztl+fm7/eEC6uu7iMgs08lwctUqtKkR7E+neD8Mc9SN4SHGnFUhY0kB6t2FkMCE3ubirnv7oPLHy
nv5+By4vwvtbIG2hS1Y/1jPz3RNLCoYM82bSjpOo5dlFw/qKsG5a6wgJkCbWv9Ku8zaBJcetO5FV
n/bBeWxk+cuDnUiSko1WeHSImSL6IV4NM+dVJ4UkJu9HPgpIM9dt30a/N7P/ZwlivA38nG+j1HmC
XINdnB9PvHu99c4z02YWBjDyp/NflwB9VfhD6AlNDRivX1lSm1OQz5xB4YDzoV+m3biM5xa0YkJo
MRMxA/RRw6sgMowT4r/qGtEXJXNFxgAqKXn++41+l9n670sW0maMK0kLle9CLwvQtWGYhTbCYze9
cfXaWnehgA7Ja7euZG3vG6yaW7qV9sswgHlNgv4FQxSqp6qJNoOD3CYZkW59cl0fVsr5VtqkLtJK
BSn2fj1gIS2dnN7tsQeR9FQUrr+JBXTCGnot/NjAPIP0XMYVQXuF73j4/9TIqDJutFujnZydDEhh
tyYmYr7l1K8U6PWy89N89cl1zpm2bx9USVah7nCNFGzuvN/++eZkbar1cI3MYxI3rJ11DZ87GpPy
JfI48HFlnbYArL+1qvRbTlN6CT13pjtY9idby8dFQ3Kj5neFR9By3+/Hmt4ZVQV345h1qXEAhTT9
8GYoaGAF2cGvm88+75+edVLsbA8dA9uZfBf225uKbRRP7NEqfEj3df4KMwF0HcPWU9VLe9+nXrXl
5MJEwXPdz57bD1sazwcDfJ4O1JKe+FCeAneF3surNvhGc6AP2V8xhJGH1kszHAfdzoUgfyMzEYFx
QEKb2Eqd7dBjupxn2isQ0QfZZ8F5oIz65Jf4h3dKd3HvwVNwKeN5jN8+ExOaqRIzRXQSZUpF1JVW
/zqJll8Fr3S2DqGWfJukVj8WHsTUhECxecUqx5uAOxjcJjAaQoIjxuZR/3yj/VgHzcY8y+OQhPnQ
deS7pRX7PPrItpFHVerFFpzqdJA9sENSLqJNLivvSrYY6qwJL34ax9quMIrPonY/Pqx8vCnJtPck
ir33D2tmZhSNtl8fAfmVL6OXYoam68Cr07ZEvOQsO//xe2rN35dqFemUYFN9+5uAG5xfVbs/Uovy
niahV+3SvEzgBmEhLhg5Le0oAiCgu91VKxgNgm9bY5UZPttr5/v7dsWwqMfQCdtk1QIce7fX+mqQ
gVbK4Rji5r5pZI3/uEXl3CHrsNDY69FtGtf+qk+yBFJjj5g1ijxn2RXuCikCPSFWtS8yCo5/v0Uf
KjCOnYaDV3U+JfDzzH/+Rw2QgTwqKVD1o+v00cYYuhmYYoXACwvnxShKpt/eaGD+mKLrv3/yx/p0
PvHauFT51Dln990jadCHk4VoxFHWpftYEniLeiZnpgUYv3/tTGUcBDjgkwUfZhH4tB0mzU56eDi9
y9FUL5fIQvrrIRyLa2SKDFX/foEf1zoeGfzfhuU4OpCFdz+Z0tEP9soUR93qm8eWrhcTzbb9Cqag
ugntqDm66BfI9eCBB6CTOt///vmXs8m7Z2a+NwQbCy6DY9/b34ZpTYKMK+LIUHjac02vd8Got14a
JurIYt6IofhFt0GlMQxV8Rg8oSKMAZAaXv/oFZW+/PsF/cMz/OZ63i3+LcDzjmRYcSSm9wvy8B3S
xV9//4h/eijwSfNkcFajNH//UEijI4opgCvtonTUkeBBKsXZV2zzyo9u2iANbuKEfJdcL8qXISnt
a7I31Nbt8mQbhhpDHJSVzY8ij0DDwLL/zx9aGk0uGSnSsGyOwO9+E9XEshiLxjgi/04fOFr8kBOy
lLonxqsz7HwHrkFuethvd1HYPXddh/jG1Mg4wRzm//y97GM20zeAmv3T3+/ex5dZsMLobF7CoRpw
3m1B7VC1U1om01Gf9HiR8CslkTYHOwg0SYgrknhPskyYL/US589nxduH4xSbM/secXr0+xCCz3/+
x1JC8nzuEHEhjl3AlATA0VC+AGO092IaocdGiboly/apz1Pke+jkrJNVFuHPRKfhntKhX//9Znys
FWiEkN7NvseOrDvvVrY6tqAdOrF1ZD1rHqu+UptRpBCnyd+E3/X3D/uHQ4BlS2Lk6cM4HGjf7/6a
zUwQho6gpd2xrSHn6Z5aYuT2MquH1wxFOklIEom3pQXJNdt8t0Iz0t2wHT/KiNkK1HgbLYiEBhE6
NYobI6D7PaK920wZiQ76GHb5JyvcpU59t8Jw1KJy9AwAsx+qgsn27N42a57mtuwRXkBNW5CKh3h+
GLik3HMGkL8VfC4I8u0DLd0fXkmbAHeQ9avpnX5n4tjHmEL/26m19KEz6ubxk1s7H8PfX6TJOYVu
k0P+u3i37EwSBJmfcJG10ruY9IjYIIk0ydfCSFvSl0sP9KDnP6RzCTwZbf+QJwQQFWm9sLvoJ8O7
7rO28z/eOGGzFOhAQriFc6nzx7POZ064GgzzWE+2va9ro3kcmG0s/ahw72M2yz0JVcM2NSFpu1pa
fMWQRQGidXIj9di615rWuolx1T4iQOpRoof/o9t26RdatBS40nfPvz3olqmwntP46Y2DKqf0ZMf+
s9eXw77lxLIgQC+9dmvSZnRPvyurkk13cuTWKKfmSE7O7d9/x0u/6e3vKKVHi5v6k3WR1+TtPQvj
phdTbYanoayCjWO35SMJVuTaaBo2eGbFIa7LRp4DAmzVgtMp47a6wzXE8bk4jWFoALWLUzSRSZA+
jULc+w4TceJZaoSmrbD32nzgyYu6f/V7wz0PQpULwTECPc/woIYWlYZVMKKmadZe+7Ha9zpfluko
Az1ypPLsKfdHHu9xLtN1fWoeFWo+7IpE4TDGbu8AqBYvfjinnsJcmsvXeDTQXUTmdVVE49EL8v71
77ftYxVCq5e+LfZoh9VVf1clZZ2TVCAq4pOIeufGzvXkOgSP+iVELL1A9dwdQqCBa5LGcDnUdf7J
hvdPH88J1+RMYzqcdd896IGXThYGCfybWqjtdAUA4LKmc0YhJqkvOg3ieqrW1OCvZWKZn+xo4uPn
e/NrT3PbYi23ZnDKny/a2JFtU/RBekK8wFPRheiOlMfCz6B/6l/xDpUvrKHFlimiAcIwzH8ZZGFN
V7lKPbYZNodzyYq2KbBI98smLZFKgX0wDp0zcUwbzZGfUfghPEVRF6jYIqDpjdKZRraIFVDOotLB
vM+J6YpzcXUP0HZ8nnAgkEXRptJYQoJBph/ZAxelMZElThF41xUlPKFM+HOqZEGsuXFoKx/jDyHm
vPQef69Rpr0mY2vvQxwtX0K9U4+NN/k7R+vRxFy6sk6lu+cCCehLFs0L73/+bEk09SBbKG8/tBw7
m/y0vrKTk0Z/npQ6Kp9TaVjB1rQjPANIWb/nusSqj0tvpY2B+OTh+tjusRwqbBrUYj4dvW/3BA6e
nsTrjaNX9pQJeVS+dH7Jr5IiKQDMaFb3VsD6+vdv/Q9nYT4WSA+dRsx2lExvnymvNdq00nKTYFUv
+G62icP8AjEIh4B6pZlTf44nGBdggd2zZU7F9vdv8T+4CmnZSOwc9k3vfbHmJf0QEFBhHBHPlulV
bcmaESlcgtiB95m2xXciHPxvVj6IRTz/85zovM3fL2J+e94uybSc5/67BOc714xv70TQF4xjRFqc
gOOYNyIRTQkiNTPCq5ETKfZ+2DsjuQ1CEtzI2Pjvnz6vHe8+HYU83SST8sxDHf320+EiqAnTrqJz
5ISoX0KneZSpJDuobs2F2wC9+uQEY36oJYRg0EqtMw8b2IzeLScwPsw0k218RvdfLZiiCoRhcWGt
ZVHkq0tXgFFMiT3PaChKm4qoJ7s5VXmrrRDvli+47rKVWbkYzWtE4eTrccfcqbi9tLvYuYY9E3PM
GtH0dBmY0NfVH/5+3+T70pbKw3WZJNH5Yy/9sJO6pu+Wdju2x6COSoIQTLW3harWohb3Y4OkvAyM
5KbIOlAx8F+T1zZRj5Ux0XQJFH5wijR762DOWhKSx/mg8PFnd71z6kcvuy3i/As6Bpawzkimryg+
is1Q8VbSeFcPsMj6nwlpsKfL+lXETrH1MNHeDeyiPxAbqnWmO9BxksEm4mQyzWfE1902way/B1w9
XEO24wqlsq7NUWnXRpIQ5dZ3zjLr+3yNkMM7+pg6FzZU5GUz2nKF/6Y0eDC9bFP0Kl9LtH3fXDlA
0UYOTDizDMkHi4aYT8C8c5KgjmiYlE8ah/YbusPVqrPb9h7FBS5m+2jiG1l3PhwLLE7at8yeKEAC
Is+cjPha2TRGu0kqPXSWbhgdSrNJfoXYNB4ps4pt0JRmchsQAvVo5qW+j/2Mhk4bk/kUmsYLAUvu
lmJWrb1ZlZsrjESfPMXv3xs65MIFv0VXwDWMDwMH20MXHxuVflS5zTYytJQ6pDAeYqSuK3juwycl
yD8smIyOoUyKefzsGe+LALdFY28N5nSkTAjJ/uVxNyYpXgEUGQR99cVNOaQHEv6gpdg2bU4ouJ+s
VJdG1NvFgmsQPOyChgxr1Vwo/FFxIwcHu5ALuC+0jQDHOjp74lzxk47NNu1nET0ahGkOcrspPGAm
Mu6HXBU/izYKp6Uj7PLFD8goWSCsYZ5mYRTS8L2dXVXae3tuPgIYLraVAeU2w62yLdNR9Ff2COB/
jQhMhzfR4HwFbEi5cZmIulP/6Z7MbX3/etP94GuyL8w0OOtDjwFrvEqClqb+5XCR4rs7iFk3FQLz
PY8IYvZVrhHpGiho9G56x0MszwIFwL7VWDgLuGBgc8zxBlIEoXSOWA2EI14VxDSt0hmNG9Si/1nV
vXUAA/ClsjpKkGHqt22duadIq+snTtQdfIMCVNSlmw1G2zqqqZfjsvPQfl9h2OnQTgsI7+Yw3o2c
NZaQStIrXgRgwHg8DQypNrPjy9SDFzY5dGa3gkug7TskNLu2xk/jJY29SnSiqQhzpPhg/rcaDSYn
BeT9sy2GgO3R4NlKnOwHfCrj7lLsafxUW8eNjJ1Xjuph9Mr219QoE1ZVgReQGBsM6FG78VJzWpMC
Uzy5naZ9L7OGCIpw7v1a/D39RryLlIOF3SHfzC24i6669VNAtXTceFToqclz1yPGkUzwz2B0wn2G
ebaaEn+HdOtZj7QzydBiE+gBqVBa2QJzd2J5c9knuolxVGyUhFSrAhIQ3qqNTfN/yOJwnbiNi7Qv
HFYVkRIbExPofsJqss3nmjVu4dlDeiVQESgmgd606bMcUFmCgHevLIXNLRLas8z7n/mUeOgWzbi8
0oj/2VY+UbqhlX3LsJfv6Khpa7gEHbxeIzxKr9VuMsSbRKC00XgtCvtkpEzMnHIiEULzYCIhF93a
85E0U1Z3l11mXOg+nlwjVfsUBB3JccDHOa/N/5LAS3ZDWW3fE0ONK5gsrsrFH41+PAr21eClvw+5
TjkAgJ+PaFUzsW7NAWnwqtB8s4ecEqCjG+K9eeWUTQ4Gx78WwMDc+otQ+W4vBzx4MNyGy49mKW6k
Twvoe4xImqwp3d3k9UAqauflUFDY6a4Rci8msgEach++Wn53m3aGu+c3bRa2nfsLTsYOmyYUPz9O
SQYDlrKxxdg8lHBcyDJHahvZtdxVCSbEpoTZl5gIG0FIZMn+UrMGysFLWCpSYXMttx6opkooS0kL
g01CAwOyvnJ7AR8XixFEl6H73hdq1iFy8A1sDUrLkEfwTZlyj1FfLt0uaDamW2A0hB6srays9ogH
9O46ZMk3uaeG66oX5JFqA3lUPMnM5IMOM6EIDbI8JBnq+qhQwmUEmi2bto0XQujho2u5dIbHaDYW
IFxcmGUlnmsVDb/cHoF6KfwtKl6JIh1zq1AOEJwellENJE+ExFIGaXKHYdT9RpoeEs3AWEnyrDfk
arunVKWIqKu8v76siiGv2SPF6pqJFxcW5e2yH1KypFPzGzmP00HprKWID76iODCJncmL7pWhMyn1
8/4aNzrvpBZ2JAU0nfWtt/v6kX4ZD9p8GPp97iZNkodQB8+3zcYi/JZUrH5ajEud78lcrXPlBnpi
sph86oVxrEilRl+7cdj1MbiQCgw2f1wPGU6UGvTQCcUvml24ikcta4Jt5+Yl2sY822sGoiKyiDXC
i6UA74ewcRpXKATJX6qkepax7h/80sGgX7gsL1FsDyu3Ge9801O7XnfKlzJULITNQA9hUfJcE5fs
IHWxbHaZuorVS6gsvvOlz325e+noOKeJGMYQCw3C4Ah4TUaS5yYD63ilU+7cakaXvqImsb9gROx/
ZOBjb4m7kkcnK7R7s1UjTWnTXldDbW0xkvZbQ0xwnXzs/FOUlWtkvs4VSCuS432SHrqmUgsnTptH
1NmcW9OJXhvMxH+XvONgNo8I5WHYiSg1r8MMhYYZ5y6tw8HeseWYTzOXiZ5n8WBG+u00sMtOBCrj
XNAamyirFNJwkdxY5HbsMuTRm0SNyU0tE57mgDDOxYhn9UloLVM4Qix6vmdhLuu2qW5w3X+ZIcSw
TnzGpm6JxTbPO/2lcKK7vDeZrfcMgOOw2wMoCq6dJBXrCh/TbQPDcisM074muLRfmB1Wo1T2iyIq
m/vRBBPkVdJemQYIzCzMTo7Tx/uubUh5mM+kXuvyy13mk3UcQDzi3OhuTJbbPuvuTd2idiaxmKPr
9DPy3Om2Qz7+e2AUz8VRHGlio4Ux6nN+qk3aWYxnrEDrsfrBovGC1IEvFeo3DDDSZZvAaev0AvEA
xE/2Ni38ImV542DtX/dB0O9xpoNC7Qv9IUMRtZGNGl9zTodLDiLEcMRTFXhXk2zqR+KtEHm1noqW
pW+gRhnqZ1GAwmS8po97XPrkNmqKwUodjzvwIu0irFxwJWNFAwz4x22FoZc8nAHnkUgOxtBawJ8T
Bd0x6Deq07Vln/U/C2cYbg3PkjtgJTYqYErS1IWJamI32hVjy8JmdiQymKZ/l2oDUQ/kBx3hyTCg
EYRB81bx1mcs/7iARQoeZgqQgY1G99WY+YmXQdel3FNOEZ2VlcA+8S2Ec6AdoT4QzFBrAF0KW2AB
wFR0MHou5wrJOL7MUblHF6UXQZqpgYi+H59SiNO7Cf8HEWdmdShYmjcXBYer52Jh6UoKOJ4E2rSK
UnNpohTegjF1nvFPQxFAYnnbXXZIFU/bmibj7KXDsd8Kcw4XamPe8gmfKnSgyYRNX/bHuJvfZZOi
LVCFddfO0ogcwOhO2GTwxQ68yCTlTrVSMuDEnliAU42kdz9avbNvy1LbUAYZj7rmbPOkhwfBaQps
QxG56Cy7WJ5zMFJUxbNOrw8c56ueDhpfPwkl9guDd8ZLdfOFrGCmrHVVsXeroueda2gA4x0khBZd
V69oRc91ZD51UNWquRUz+BOM88iR7V1c80+nWZIGDq3+EuB/3mDJKUqg95PYcWAJd1FsOK+eOTSH
ykvIrpS1nLYYB+t9VBcmEMWpVt+FgAYFO5CxZapP/UODmPUhKKV2lEXkrJUFv3chjSnfFpd+rKm5
LQFIlsn1GB3UmJNIOBOSHT1oLUk4fbOIomS46/PomPiWmhZdx8dhpHW7e+QB9Q+dKIEvDW2tm4JT
pFw6inax1IfJ3V7GQ1DezR957WtfdKreYra/1merLdXPojJpG9dhiKNHlDTyTRfba9jV+C+cwCRY
ojHXUW5PNxWX88LKA4unc2zGkZYsbhUQgytZlfpXYHqBBUw27PfDZD7WpMSCmy9PY2w/uqnjPeK0
lFvWUXgULWanyNC1KyfIecsKGpk+jXCTQmM1OsBvedZJWKBegWniAFlYlIBelpnfplfwge5sX0+2
NOLRa9UVVmvNsV9C7LY3RiKx8ltdv7Zc39lPRbgTsZ1TRETRF+mG31BKUrmFPkoFXHTWwjSVXAYD
stmkmXPjwo5IiGjs3FUsrOp1kCVZJiJwpnHZoNz6XtaxahZh2vjEavZESTSDJX7w7PneduD64lsY
aQBznGIkHyezgi+5U9oHgmDKX7mHyn6tjZhrVOaBHU2Jv2IH4KAfgrCyqi8kAdTwV3vCDEmjNjN1
4w6Z9jWMOhdQbk0MPdaKTVrDYvMJUr4K3OCYSWs39lm7M2U/HHrHiNdmnKpbEhZ/qqjmOBTHUXpO
c8nmzT6QfGNFtPBFRIOXLZyIxWzltLZ5M8rM8K760nO/1R21PBaZOqx3OJjFUxpA3sRs0w7Hrq69
9uR3QaighrWpSjYCLdkTHpCc/58caHKBPyIU0JoINXfpO6WAJc4wZPyF6nyB1iPlBDDpuOQXl07x
7/ohdVQtr8ja8Y9lZM2hIjSRLy0JpfnELHZtsVUO51hzHKiiM1/j/TazjlfHzApencu/FutGNJKT
1hRbPYg5A1lgeFBkz4V2OWsKYnh5m8u/WpMQc07nBnVAc0guPQHnSVTmPKG0mlMy8WhUemYc2DTR
jjgNB4YsUi9RXPWEsOk9scoc5diG+UR/PjXjf6IokIX3rIPH0Qn1ISQQt2havrTJ7JHxhsj51Ua9
zWo0r2VpPh8I8qCN95ZT2HvHIbA7VQOaTuhDxVMzH3jBQTHQZWDE3AcjL+7fkSH1lRe5dBXbQfLV
23lo2CSCZQcMaVPyUpWEWFKjzM49OZwFhpijJtzm0bJ9sXZmT7wX+ubvyyhgSUkSlcrLKgm/6aqf
BxFTiZkVBFgidxPB6ySZlNFBTarAcevmDFQNLZxHb3zzMOjhC0ql1rU3DdgZw19tR1hsq9BZsh2c
epWBJyIJEdIM0FRWB/cx6CsKBeImD8Bk3CvK3eBaw7qz0zqPUNeQ2krD+3ePlcW85Z3FUO55sIRi
0Rh3RdM2j/zs3D+qzQSKXBis8HoH/lVA2HkmACtiv7X0XRnCc2ttdZs1dXog95e/CNJvl06I0dsc
xmsgOaae+EvkjRZJEUnwA6PqdDtKZRRUMXr4PY8wxV3VPhG4V5cpjSvnRwyX5YkhMnR0zUrX6TjH
T11+2N6uHzGuMnN0E+c6Y0fndJJ2S3pQ9l1SZteXn3aKIY0vRKL76SoXnO37usm+A3KQ95CHi1XU
Z89wyziuginKwJsb2UoYsfOQ6Ymx5fxnXlWTTvMjGYIVaPbwEIc6YW5UCLBbGzZb1kGeD9IdzPWQ
cGrIYMBw3OYJjhNa/0HCHNwdo5hVbtYR/N5RLbDyC4VuaqvmjkU4uAMBfw7m8h7YhBZ9d0loPMaw
7EJ2QGx4Eu/Sou8ApPc1Lm8DBcy5Havq1RO+vKtDBVjDmW+YUJ72Ew4aXuC0Z/SGZ5xJZi+S8hCM
AC01hwRN4EeR9WpHpn4twckBuZub9WWmhu+G2yb0tXTKxLH107WScQS2spuuRZjqW6LL0lUvh+Q4
VTE52LoWfb00aIIUKArW5xIl+KTc8en3lNN1nDkWOLUeaWM9i3TMcJ0pO/mq1Ylc1o3F5OsyD0Qj
nv9IB98/XR53Bfj3XFBbBJS7vN1JmngLuiHWmeSqh2QefOsOhJYlOCeHUBEYjwdnFu8qnJQSrhNN
OBhNEQ84bPXb38uRASnXdieE8LyPDYzRhsjEq5QxrTNPlzY6hikiWwt93RiYKkOKsnMkRgp4W+sr
kDRpir5h4tidLa0GEztJ4AWYVl9R7AAhidZNiKIWxrOZfR18AFzUteHxsroJtHDXpm3fRzg0D1jm
ARJeuoSXIxKdDkWMiJsaJ98q7cdqFgRfjnfsRzQLmXxzKEX1eJZFAo+DXRL4mp7IM1glVsTLQlzp
fOncD/egB8F6hgMjyRYt105oQ7fXmc0cBhMi/DAk/KNJ7VShuu925fgrK1L6SdercF2kWvJik3i2
jQaxmsMLDjTHtLucgeXi0ukrLeamDX5194pnLbvt7bJ6SUXlLAzm8ou0aoe7y/zL8+1m72Q9h5oh
W/fKFtvGyevjRZXezq2tS0OSWXnxnIpw2Dl1UHAQG7VFVfrBCl72vCJ0RY2dMM4PKarIc+eR5M1I
oTu0aP020p0X1tK1v5Frke71eePDY9keQi9WROLG/S80Hzptkf9L3XntyHJl2/VXLvQejfDmQRdQ
uPSZ5c15CZQN7+2Or9fII3Y3eZpq6gp6EUgQJE9V2oi991przjkmhWzORScyVubYOEUsRsXMCXop
5fJGbot6Ww4iQbygOR/WKujZ4OIgsnh8F6U87gxRnwmfUAhiGEoCHmQiSEmeDKUe8YGVoUkHd82p
fLJFAzRRN5KzkTIw0ReSerwBG73X6zkL/zBgWzdYpIRP84ssCHKuxk9gLLG+H0XGu8ETPX/g1DUO
BPLxGz/3eYC37FHWem0EWK3MtWZaBd/DVTlSO2nk1Y5hBRUxO7cNS/iG7pFF80IWdz+vJXw6SkhM
PE2Deqr22uh0m4oe7A5Tg721W6PZtVGZ7RxIp00VyUdFnpKHKW9gKEMO40DDoczI8qM8rNtcn9T3
vtEHUmeo7+3G0nfkI6ohWb3JSaE6ADG5iIdcdZaHCB/D2XE4GJiVZm+MbND35USgUw1fyqKoPjq1
pH5yPaWvEwrow88r/t8PvH4deOCwUFDaIGm7KkbNXzUQBGTWhjz35iUtUGL+nNL9HPbQxm5eey3q
/0Jy9K+iA54P9aHz04vDaPqPswYsyxJItty4OFyBW4OME0ZhaX1fFjXNpVKT6HaNelCgd9kbgDf+
Yiz/c+z6x1kHxZyCDvLq0ODN/yIylDoCZ83GNi65ZIw7RC4xOf9F9dFGonfJq/YVcZWl0nh+mla7
OqnCfuiJEyGwdja3cTdNf+HT+hNZJq/IoPQzFSa1ivnLyFzDrdhojWleqCTMxy6rQW84RGiFDfoo
jlem9a3rdDmSDvNBBDBkbPNhoyRJVRILYzaBQrzC+yzH88dCTEnr/fsL5E++MD4lPmqEuohUfjUO
NYCfJJIX7Iuu5NdKHPrTDgohe/i1dZwr+fLx8xb+6QVZFmC2fzGS+5MRGcYlFOaGgsCbIu2X8dSw
1LqTEmp5If5DwNMmUVklQr8WIj/UxjAcSrIAQkVboi351MUmNykm/+K6+RP/lM30BxWKrpJj9S+S
r3FsanPFMHPjGOMemXJFl3AZYJNGNGmldX2xCcdx247DKC1SfSFE+DY38/FANCw2/aLL26BX+7cx
Vip/Gav0M0MrcTElDnlttAI6yC0Kl3//3f2rCIRyh1ds6twuTPZ+ubSID2F/axA49Vf/COdo63bE
2XjQG/O6Vl6bkaPxdwvUf8mC/FCX/P0rswrj1z+QWP95Sj+6uq+/h3/7U5uv+vxWfvW//tD11fzj
scBr/fbqrrbgP/zHdV0fxO341Ym7LzLNh98biP9P//A/vn4+yoNovv77f/uox2q4PhpB4X8gWWFS
+93X8y8G5eNb3f/RmcyP/+ZMlq2/4drgFlPwHF3RV38HX7E2/w0Zh8IggQv/Kq74hzNZVf+GbFND
woZyEyqUw7f7mzNZ0f7moD1lgaPavd409n/FmXy9Sv65ZEqqolvXv35VsDS1BKLRLJ0daYPXZG85
/N3bv/lfj/B7VyaClOtq+2cP/csukCeI+bpRKnYNOahuA8YJvqRNEjxd0DXoyHm8q53COCu97JyU
LFMPQ1rRRVIhnmzLlEghbCYW4XStSr60qzVMz/y104jkougn+KOCNCUvhr4XSVR8ac4gbnqlEIJ4
KTt5HiLHDnBuTpd1GJobaPLzI60tNBWz2b1iT62fIDUk9wT2DF9rGYHIbawGAKCtNbeZNDj39rCy
FMnl/DLYK/0cHVW2vY7RK2qLkVIA3ra7iFgjuctK8++eM+VdakqaV/eKdm8YY/sOTUPx63QATFOX
soKIPZUBCaEzHLZqy0lkLTO671lidLuS7GzSTqelCEAgEn6rGB0BSDgMn8nMIx2vzzLTF3npAKaZ
jZsBB/J71Thj4EiRzDxi5DyTSUoa9ER5ojUgjr3vDfG5rCWp6tGCqJaQwIPu1Dmf0WroW6oqc9tK
fXvDPF3xe6XTT6WaZQcHARe0p0WLv+K+m99Izi0TAl2cDjiqtZwNMoARWa1ZdM4GLUIrj/4EPxDs
gaGNTj0hlDRgLe1ithF5nSqRzx8zB/jXMdWXF+bX6w0ERpAlpWXcETwJAdsZjNe0SdV7K0uc0WuR
NG8d9IuXfEVjKpxhKj0qK9rKkiyCJZVy5ENEInmNYpc7XpDBcAZN58JnSx0ZWdu00EqWaxKuvlVJ
NIQ2IjR+sNbSfqSJA4hCJYMdqRYTj/txNKJNpFJKT8Qv01bViRK1pnwKS26QBw3GI/NHAAI3hIiM
p7T5SUvVsjq0sUoAVrIkt17sdMtbyA6dlstHMkWSgvz7otS9sUnnM1u4fDE4G0H+buwcNa40R9+Y
RAfkU4q80admrcKUic52tBN6j2TZ33a22fmxk9D6roC7IvnrZY/yNnpcaygmc0UWimYa1daMFv0p
bUV8U49q+iNT1uRkICS5qIwcYWdNfb5dilENyeeyV4BUgmB3c7Hf574fK5cIj96nMm1OsciT7wm4
kV9zUEEB1axyGTKBt27EuJCrOlTkEIwxBF2Okl4fFeZn2evJ7djRP26SMt3URoXP2C7b995K9EOW
NXCCuSGoGIuWGoYXXkp2FmCkpcJXHQkabt1EXYid/Bq2LK75MLy/T1vv+l0ppYTspLYMGKJTLWBt
g0yRYVWtxKBTIO0ICFSZMl+r4K2MZQGDZk3nHwLC2Ys8NqRcT1cbBb2Wx1SmvWpFUnnJ7EHiki37
Z4K/9EenFzHjpnV8mwwtV7aTMPvQ5JPZT2CI75EdGDetyjxVmyzSWVKRVruhnZqAFU3b11rioKuV
5fu4gSRhEUJ10UWptYeGuQQviknTnTQ0dWgUo3Qa7ZhRBzE1ZASR5ueQ7JwZNXmNRaPeIJewDlwK
NhwV7i+4H8utKreJTViSo70qpYUZpbfRX+piKnskKdG44xG5pRxHejWFtDxGEjF4izYuD2MD7EBr
ksnLp2Ix3XFclyBqC3rRqSDsJZVHynGit9s8B2RA+fkSE3a3SRl8luS1dgayFmsNFxO2KG+9J/y2
hPvKdI82SlLsrQw8gZJm84vTwshFJaeEo2gV0yUsfD4IhN0sjQxOIEiR9dcsw8wqZyny/Uos1oNA
udz7Nk0Ej+/eYJ20FosQfs48Llad5SablObYJ90VxGdI8VcipOxbo8E++LDgs0CKOIEhJISbGCPJ
v13SFRyMzNzgzq4Mw29TNd5McdZfMkXqb8mTnHbDKIZtNa60XEYpvTDGNk7omZ3QlKbpeSw45YmV
lPdbTYmxkqzVQPW/LmpNxjRMP2XynT6Kwok1tCMUOULmCCmucW2jzt4QV0+dp+TRxNxeGi9pp9sW
/EW6K9Q+pviS0trcRE0smg3QgiYJlyIDX+IsBAAtunG/ZAuYGV2yj51cCIpzXX3W20mkXr6UxeOc
yxDt9JoLXCrWMCZZlcan0C7yIqPfmKd4PTosBLcIQK/8h7QL+WrhG8z5HYePH2kqtLMgdXrLAA71
4kom2rcpZRADkiUPlax0HkA85mGrZ47b8G8H2aQ34jsjy0wzddlH0yQzkEZ9wjScla+JKJxHdTb7
PY1mOGxkvK3w4PL5JmmTfgcfZX0nBUfyR1rXp3Gp0m0Mx5lITFLOgfpMy3wAU2RskDmTF5SnDjdr
DM6HsHWKajt9Vjg4BVPbtfdkDTvvCQfc0eVySh5LPQel1Uqr6bGYoSQkNu4ot+X6Nem9BWkrjlYs
fpbjU2RJvjxH02u9EFIFybF5lexB0M+Ty4XsAJRVUpbpm4acM1yUpCGUTDEwghMtP1+cjLBXt2F+
cebEi7TGnORjp1TabkqIZ8thZAZqT/jp2NAr12Tm4JKTYAItjIwmxxrDw6IAdU1Z1KQZas5M/1xb
l43TlvYtKeYpm1ie36cNqcD23Kk7TeqKe+wm2smEsrCnyLc8g8l/4+psPBvFSQamILa5BlZMZLdX
a5F0rEozeWG+Iu40YCY1o+g4r1lkqvyggACN3BUC+50xaNmtPinVA2tzuxmiekBWxTjHY7rRob9V
HEGQIIwsyzfqWj5EXemcDKxz+z5ySF8Q5XAHhkoEnIeqyo+GwTlFRER4sCo1spWNOrqokZHtjT4b
PjpVXrepnQYtHXqSI4uc+ZMzms+gxacPmqbaKep1/bhyyv2hQQCdEKHRbuIMFC1bGsP9jmnVVymK
2SsI2w6knORrOsP6nZNnU+wteVTfy5Lt3FUKwhKJSjLIG6vd1RJLfduVSMXQywEHIAKIYWds/tBj
lAHjMijbhmEG7BUTE6zX9N0zxr8srG1TPnDjrpsqzpjqJCLZDyTDfteKxoDTqB2LNg/53B52nPE4
mRaBsaYxy8T+69lrrYM/yYqC8XQs4lNBTNrWKuhkS+hJTqS89jtivSHRoYLLPAeLCBBuU9C0azsG
FMgMJe63sVHp5RbaftQ75QmXln3UOmW5a7NZ2+XgDZ8NJECXpVabW8Jzja1TK2u/MRpZesZhNXDk
kMZ1Y86Ds0lYO25gXMR3cNfzkNbghAunitp7IzFjn3j3zGNb1eLAaFodeI2RFX5Elws5iTm9QXQF
iVJO544jxoYVLNqtIhpnDpKaHkalpOxYoqPnRZHnJ0pf+wH/b/wwR3N6pMc2/CDaDIyNWRm7KBrL
Nswb8yuyJw4lev/c2jPTIDBrdSQXoEmLyPA4aFp3aY/sg+ZltbfTgXgjuRsRjyAZoksySmfb4HYI
YpWm6NQbkafF4/hI3l7Jp5mUONlwGt6mWpR/GLkav8l9SchijvrwKMXqeqtxGAzmcrHPtlo53/la
EqGfQxlZXFEAwiO2c0AJoUkIsayZ3d6tk9LcD1GESDyPV8iMZjWL0EDO/IRoqn6S67Fg/VNz0gUd
jstUPFnz0UlmdCpagay668wKhl6kiq06JKiUqrY80skqEm+hT4xGFrJrUCpDBXFDqrZVKohWikqh
Ia9Hk7eOY+ePVWafFbj1h3gZoBg4VixBtorIc3QitEmRNY0agbuJ+WDX9nRoKsM+NN31HVltaXmK
oNyJjCV+d0jfJnGBMpDEB/MzK0b9PqF3vwXYu8D51JJaCuhLl7dznKfnHOa7l5NNvklsI34SIuZW
1ebKeuBcle/kYl1OVaKuE1mcBM/OJN8H1URqJZ+GBbyGgOwIfCzcN+q5dA5Uu6qZiGi9/KkrESQg
aWoxrJlVCr5mLY+NUUobSakQRkBGAbERrWbgjNr6oDhpvCMme74xBCIOJ1Xr266c9TOjS/S1szwz
pIg6mmhTi5JvGkk51OhabqVkSA8IP4zUtcih3kadUj8UqyS+MNiBNDGy+OhIEAbVSVK/rTHtN0Ab
2pe0MaZDPay93+SR+sn4k/uQKP7zHCcodlk2xRpMS1MerRy+g9zG43NiJwtbdRfv50a1bjqGCPed
2aVH3RgAmc7wAPxcJ/uDdTH+VOtMe1JXJev8BV+VQhWyJEygEAskqFYVj0Fr51cAnKAbVpEToE0g
uKUn6BZchIp2K1O105j1zkYvBlLEs1JcwZdODKELFaCryUrmmYj6XxSlRfuD3r3zLL0WXh9bCL6i
KX/tCK54cnqubCcjONBV9Np0a9OA+8KhzgjY9cAmrqX1Fecm+pVGJg0CmMl5jZX10E0WzCRzaVDl
qJDdSjsvHla7GDsQa2zwqz053w2a2cFdyDNl9Gnrz2QGVihbnE74lTCqhw6J9G50IucxqlWLqjQj
2r61UzSddURsJdNU0kpNMj+/VRNlAmNyU7kRvWx9tGgW3SpXitzFsACA1OSKYX7blDdkqu/yWEJ1
1fKRuQZXEgfupRyeoLPY7/EITfYwCCQp3oR87ODYsflGD7JAraOoN8wprYdqIK7ajRJhA2CW8UJT
cwkwDNF4TNU8P2X9wMECVxJfyLDGJ5WhICMG07hynTlIs5f7eeak53UszNd8nLI3GKHLNWTWvJOj
Lmaujh3FN+LY2Gm9XdwwopI3eSRVn7ZSamGjcsxw7Wp6AULkl9o6kl/aDRqKGgBjXpVC63IQtp8Q
FFmnUarlc7PIStjPq3VRDYmrAmcKLmuNEFfRSZaP4FtBUlB1G1TVZoBtub9HISMfsV8sz4NeQ6bE
0+ecZsgpe9Uqtw0KC7WAFIf3qAhr8BJFtjNqHCbEQzpfltnnP0ROMLW79mscdhRNDxGpZOglyvye
/BidOtOR2IqVKVzlOn/SpGb9boh52QyxlYC9jYEMWe3g0tEsf8wMk9h6OPsTXdGUB5Md3gcHlHqc
B4pjblfZhanzlYyxOsR9wdwlDxiVyUIRMFF6CweWgRLnB5WXsoHdAdAmdbQnekzoodJY2nJwfmDu
tt7bMEq20TD2YTVV7ali/btu6iN0Js6L7D5Ws5sc9Ksxx8pArBqgTkVNr95EtkLwhPG7nXWvltEa
ZoDUY3xNZIXFoZXkF7oNlKvVcL327WX0kdZVL2Mf3aMknQKrVcQJSQZVH3seaM+1qrc9VkbJQzJJ
D8VkPAfcVpHWd8vKH4m9qwOJINYkHMxRulXGHBJH3TfPk6b0X5lU6Z9Jfn3R7dQTHFzLUSizVwWi
gTNLROJEdsw6hKIRK8WJs18ITN+sNUsGp4Lr+9bLCcqASdQw3MdiK4QpnQxkGczUKydim1TpiKi1
+YOMsegCdhxsYEK1VE4dPiOJo3uMcwAvqFlssmwcTz1+k/PEnGXxNagPDDrkeg3XttV7Ny1nTfVs
uW1uet3UW3otNmiixFT21OMcuMwiKe8HLY9fE8bf+6UdJp+bqrorMDx9kgdpItZJmuRoqgn8BYIL
UREQWYzUfipsfv+a6GxFk3XRylrdcMZrTkZutYHcKM8x6QBcvU3lE9U/0c6vYCBmNXy0cKEFpbCd
CHWvCLjfBI1NS80BuW7vgFMaGxupEqcgDn0GCFc+VmWRbCLNY60lNJcwWBFS5bAWqjrboT/MVrbt
M7l7V2Vl2ciVxcKcUaBDE4hVtuZBGW6XUoeizgrTR1fwjn1D5eocnC6pPjCDksSvdG131gbJPA4z
oRIcvbQ5gKY0+hyaCkLEwUGaMBHSsQhxQJrlfl1K5bsBKPGsrwN+3pRgdYImAUB9mdYS01womvaE
0Ny+wdqTKv6SDODILUysN1NmmXXIAqAw845K6pkJamiN9sPkWspSI74bMVxlRHobaEFJxavoDdb6
k140865qrKoG1TESdIvG6ZmMFfBBlmQdDCUv902rJYhzE5ukhNaZzk0LGcvBm3ElJafGFMJYBgrI
BK18TuGoCZQ0SDW82KiGsGojQ3HJIDQfNZ0l4iYyJrLhmfEd6ThYEJ81e/ax8M2gANTFG825/9TX
fj70mh0hrug75CzWYFShaU7z42KMkkcZqT/Okil92ukUbcym6U6IBMtrpkSLuQFh1MYC/noZ8G69
VgI8E1WdxERPlOtto+jTLc6EeC8LakbO7zaaJAbbi6dX+nTXxnX6VZLOE8CoyFVXNVE+kRtp+rAR
HWeX4h97sxNOPgECAKv1S4CUIQ2PjqXGWu+Tph9QpafITYpKkr6JnhAF1AGn2huLlYew0vXPMtfl
7SA40HoQjWrU48l6qFFGn3Mss7s5GepwRNdbeCI21h/2knDfWTT7bHawa9oX2QEqbdgU/xYC1BEB
yf1CDsMrIt30ixal9WLqU7wdiqr7XEFOnOQ8Ez/WeEWogQViY8nzi6GsEE2nTGthjRr6D3zY4o6R
ADF41lhqe0zExXO/inET2VXuN2WEDjXTiCmgtIn7RxIG4DdWRVtfmJp3H7qZs+ViEx8uQ++A1o44
k7rrlOohZIuaJVS1n2y1LrBFWfppllQjmORcOiQQTvI+vkTqSH+EKDxUIluFycSQRC/qkDKnq9F1
WrM9kYlAwr2O2BPQ7CTT5GosBAtpbw5UR4UNhwQfNytXmZASDrUjBYhY2y/IXNfvaVaWR1FW495c
jKanf1oNmxi0CWU6m9pelWf8JPT7VojRMUuODnUmcFCScmVmenGiT2p8YCLiUF2Pc+T3UV7t8J5H
h2vS5iYzl7XdKGQaCa/kfQRFPmT1Vb+HJUJnJfAkucSRa63YaoNSDPZBigvWl9QBnthOevwKH6x8
7ax4vVdpw9w5XG00J8hPSxOn3pe0hjbzIEmbhspndDOFmoDKiWKmFabjjskCYG01rfFhtOQsjBbJ
3BMTOdEuk+iWTNXY7kU0lQ/GyuoXxyaCx4aAu1SfRFDISBD6dhluhbbKHoK4xLWmNvUqjHbhwCoT
ALaYb01OCwEgEYkURx2ZUKdQ+0TTuCcmpT7PdEWfM3kYOQ+PUrXLM5WUitpMnqqYJlhZYRsOh1rp
gNPVS4/Dtdbfxixtt8MiRHD1aL86aIt9ci+6gJDJmEFGdWV2w7RsfT6wcqvA5uRgHjn36ZwWZ7mI
Zh/nwOIOqm6e1Zjshrif04ANQT8u6QQrQBbyU2EAfISHgSAu6pYq7BidHIqlLG+LepC3sBhjamEN
3LBi10BqNMl+L8BdRR7xMj0ZC3GXbdDMD184YezTkIADAOM+xKNvs8a9zdD05rCqMuWlUCb7oerW
IttX9VKLHXQ7U/bMwko7D2WE+YTRcT6W+TQBxoUdKfV6IXm60Qv9pSf3iwj8aXGqUFHrudrRVpoe
10mSkfWa/QP6Nyl1G1prHOIajTnXhKYrCTjdmxMGCE15S4U0PtGp7PwpFdExm/LuOTMj49RNekIn
OmqjQAb7SJ9+XW1mM/jzFU9g5YCSbl9ZqVRMg+NLOMm3at9yZGbbkXrfiYW4Z24OFZwkKkjXZj/M
D2nkEE5TrtKPSofuApx1pdFotvrsMF/T6i2r8jiyvq/dc7eUxozKUuUn+kkoOoIpmh8AHpv8oda7
SPF0VtqPIRKTjK3IzBMKF3RK29yYRMP6pUWwtJj3sZI4NQq+xSR3xU1ofWE7SOoiFDVasC1rGQxz
pHnxgZ9t5jehK2X0w4jEMG37HrGmmyXSSoXLleWgh0vXHJF0UZhdh1f6ulrrs1G+pSgVu3MiYQfc
JA5sw7shGZhzrNDAEKxYClr8uciWL6mT1MynggMoaNgdRZrugHbfQUvHHiflEvCRuennZTekdgn7
tmZ9sRR0ZCHxef1daXNMDXjout0gkIURTFhYp2wwWmThSEy8AbZbUjayzE2ySmg+0S+KZJuNPVXK
nF55d8mkFVv6heVdnTmdFxWJ9JimqnRRcjIZPI7c9XNlQb05zOXQ3HVNkX2uHR74AnfNDb4ctMdU
AhskmAW9A4v62xWztRwMSe1Kv6qz9ZvQfZJp8sga6BSPOPN6TTir2+Djal1kfhRKhVlbjwaZMxbK
3NUCVceNyzK0AvVGKe62WWNpXt+M2dYiu4oWJTyDQ6Eu00N6FYYnMuwkuQKAGPYxkduEJVQfQjY4
fyfDALJ9GE/Yr1TSXbPxeR1EF2bqKg8uhsLs0KNOfy7RT+64b6tzY8XJtu7s4paBawyyt6UpUxim
Dhax0r9HuSxfh3m6KupNg+h5jZaUd3UrtaworXpSzbYIk2LJINdxTv0aWCURvjlOcWiF0t+nipoB
FeFubFZjZoZkDPclnjQPcKkuuaVljvedAFw/ZLrwaPvWdxhjlQO31RQ0dlKeYrMtSWEZpofCaiZS
DmBr9ZoqdouxMqBbJiI187UI5QS+z9Q0xreRXrWPcSWYdazaNU4xZlSRrQAwBHroEM1kvp8ISXKt
RdDfGXIMcGlezU9DWtqDm05tBsQlZgqiVOZbxugBBEnRw9bCGnyTan1rBtwp0vOQg8JlIDkm+Jbi
eAo1uZ/h8+gZfY9Zf4qHDtU6lI7sEjHZP9kqkCYXK5fGANFszzLWtp7eJBkTlUVqDX32JNbcQTOY
6cs4Mdo0G49ixLFqVdMYECnG9MDOFTmYZhjFSBESH35A+prnLVmnfV1AZo4EfBXGP/YeI2TcuRlR
mEz6DUWYl3EgYYH6t1U+u0qpfUVL1gcrhnUa/JRP/L+W2fz/JKAxyK363yf8n94+3ur/uP8fd39Q
0Vx/5zcVDbIXU9Y0BHzXHAP00/9Q0fAnZJNYpkWML+kOGr/zW74/KhoVpQwjQ1mj/afqSFF+U9Hw
RwrZdrqsEGtiko+m/ldUNL8oD3+T0aDY+UXrEucYeVqnnQ7WpAeRc85r7ZG5zRxDdp0pSgJ6XM/j
FM6HoTpep7i/+4z+RGXzU1H5LxobnveXTDA5AWpBRP10IHd6HfeFci/P9bmKH5XE3so4vC/G0L1F
ReObsen3Fp6hes+wd9Tv2mHLWgOzy/bM9QubgDsS9OyA/KnNy0wsy4xUx3LQGOeYS6DfxQeQpK5Y
3v/9a1d/yjH/7MX/ItO0HMiIoMmmQ57uFvkrM96L9AdnPR1AckbWPn2x5qNSvtGbTB+KuU1if51v
5Exgczk74mZm+7GKs/SavvNf18ZFvW5X9aiox9Mg7dvynj5J7nBgKUNV208RGWUYHhk97esf7XdO
6+7aqNvRZ9lWpwq4lctkOiR0POw2YhsFht/4fTAGi7/6UGyONHLcOIgD6GKe5EEFDKqL5L4z3HWh
weRucsyOqvCAfNXRMypDD9KlSsrlfF7YQ9tdpLyazbkoHqtlX8qBpT3mSJhmOZiLZ5w7kIhYlqqC
8CAfW08/XeSGfTucNF8U+x89fdh93rrGVWThIifQPKvfAoBmLEI5Z6DdiqLzIBw/X7CQuK12m4tL
W/g16565LboHnpAMxKFTfKXHcR6FGQ7K9jiXZ314aitS+beasVWarUl5pG+X6aYdL3bMAriRp502
feI681XJHadtWYc5f3NaMsRdMjN3yDwCHMqtDMLunSDmx17bGDmJbyfjVBihTiskKBwftc/sxbXb
BEvjDU8UjmZPoS98vbs412FvqOzrhIEuiaw0lNLX2TRR/rvTm/4hf4ys6hRQFvkZNuKmTHIV0+fR
uGCUu8XyomigieCZH0wf7XccG6/VpueD7c2dtGzn+/RlgWbZOsrzbLKDxOc+2oj+gamQB4HOzecW
wEbi5Xzt4IhHcKGHktM5aTmYLJTY6zaF4fM5JcFicXJ1M8BRFpTbrWZBMvO1p5V/OAGHqdIXBpHm
TyOMKy3H4bUfnKd+CttQDaeg32kBQ75HZ6vujdAJjVAOHN+EnKhvcqxAfyU//qMA/O/qPuZNfxRi
L7RKk8F2xoN0X9yA3Nsr2+SinY2Ttq/Oy7naVyflpvyLWKpfICf/fLZfwqGoBUjAyXm26jg+tefu
ZrmvfyT3ZEIE2bk7l6/ivgq6k32u/2+f8aqN/V2ojSqsYp0J/zwoF3lP8NvTums3ySU/mUf7Yuyp
3I7mVn22z9rDv1+0sG3+UTP9z3d5/ax/95xTMY/4rgxEv5cWvCJfL9cXp/Rn55zul525Lx4WBu5M
sJ/EXtm1WzNYw3zLLbDvwnHP/ws7X9v1++rofMANOHY3sOzD9FDdpCmw3rDot0lEHhadDnh5PoEF
sc/kWp9DFfK1GsQ5HWEit13SGqzBa8sgUX0GIvQ91BOyovFdqbz5Nl18+g7O6LYgxjIvC5TAdJne
TbJ3PNfhrdVvUHuMYmeQ5vHSHFUyWLjnjsN0K3fU+2EDh9XcKog6zs58iPoj8EsmbVDJxbegU8rb
fkJIKL4XhHn0CuixfiOSoy9VbspbmY6Qe5V4vLV37dk5PPQbrWRK4RoKzWgvPw1bqhrc1OMLPipx
AyYsAqaJ59gbecodT3ChcUVzL2ACYft0WsnbkijdWEoK3xq2Y4wpftOW+7H9clh9azgWL3n/gV1q
YI5Wfcf0Ra2tnW2XD/U0H6TXXPKA+Sm6TxCEuW9A5QH5+pLfs5O2Q6RkuHrhdx/x+/o6Wy56soWj
9ftyI9+iq2PROiz5D7IM49LvNE/CKFD6+IU7RtHFFlYf/9IMARdEz9TQXT/SswgoX7btk9beOvp1
H0EaSkm57Q/iQOLr/MzQ506+LXbJg/YyBtDow4RbsjjV29HruIkG/5PWvW+GuR9fnBs+fWVmeQxJ
w40Jc+RaUUknYPjpDjvNL8J8U22pwIPV1b01VG9n2l2eHSD+CfJz3XoQ6o5TuITORf5Obg6xn7md
l/p8Ue7M04PL3RUvbeBcxieT5CEEDvByXT2YT2x6OyuIwtS197zFZodwzcNNgWuXnTtxm2dxIUvq
R59vBuc2Jl5APGHicuOHinoHpDBlmyeqd/nLObR3zWv3ykUAK77NAz3bdKvf9Vvb8XQadh6AcAjw
Xvwt0+sI0kc4eZIU2tPOrjbDg4HJKrkorXDrR6wj/CoPYFYe8xflThb3Nh3vW/kGiK1d3Rl2qN3J
O+n2f1J3JkuSaueWfpcaX44BGzYwqImD9x59REYzwSIiM+lhA5v26e/nkqqko6prKg1qcAcyk+mc
VIaH0/x7/Wt9q/vMb92H9s16WO78i7HlCb0VF3vbhpgxI73Jo3XzLMPk0Dwab9jbLtdfJs1vYXz6
0EdqP/kTbVhH9Q7y0A0+kc27Fcrd8Cx3ep9u8VLt3ufwe976u+VS/ET2yN71Z3Zf3sZPwxt+MFb7
FFbL+4Li0831/83ZWKf1xDsrSkMkOuezEHudRXkNOCdCqu6nrfVl6Q206S2ERUeex6DYqAVilOD2
DB3IuPZGEnCKcSE/phkBT6a5TbAJdvWOJQbiwM+82zRvZoAh8ezLKWRSDC0qqbG7yF3/pG5kHI3L
Hh2uiox9c+FORD2/oPSolPP3xd0at8lDZvxoPrydvoyInUNYVdH0e4LEAjeYC9++McY9BSiwOTOx
m4OdTS1lHxYfzjY54Fra5UxL8mi9Wq/i4Gz10QFZQcb8iE3wFmn5tr2Vp+qHcV7vp4fx23Y3c3fo
07BrI+5INrUpVzI7yHGTf+fsPB9A3iDZGc2mTvfXcH15BHTeUfsNDCi4+MV5YBE1RP384IpD159X
fW8LsnBYivsNJBWvjOz1Pl5u6bJb97O1neaTeq2finNy1pe+ODXqh229K+8rKD6k8eq9JWvxznb5
wEYyzsw0NIFnPCfLb4MUdb7NX0i/z/q5r8svNh1bOhwBDlxNxPwch/wGBDQDKsFp6W/ZXiB6TLR6
/zTexufxPngdS0VZXtte5fGLhwVR2ZGB8MaH4YsvNu2v6pf/7j3a9+b9clet1E0y70Fs+9afybt+
HB+St3a6J9m1R5zb2nOLIylCndaNvR3a9lDqMM4+knLv1iyyGPPpM08BuLw4HWTOY1mDj2k23WNt
JKF+8n/pn47cMDUjJJJOG271nfMunxhyhuXNAaDhYdntZ/t4dXItPCNmb7N8ZtndOO6T8RjYB9pU
ncfmZx6fR2zJrHWe/B/m+FX0PxfraLxVP/Sb82ByxY0uFI2e6e0kObR/2UMkWPHz++EWp1pYpaEa
f6wA7HFFQ13EMTEzfaqYOONMM3iLmpJQ9fpT0GNcRLR/qmlb9WErjumLKmmPxeyjX53IuwFduy6b
jMc2D1k3hIIlg8eKatn4LPR9a+2o3x1wmpjb7sz0zBZTXpxDcdc+xTtcSSkdwiG+mxLfMnn7haLP
iFWEVox6WwI2ihZOBtFk6xA0LXY1piJnO6OoVlxhiOfvvN34aPHFiYKH+Dv5eTVkd/zfqvp+qd4l
O6iUTrUlNJbjSEZzYcaNmDInsp4CGXQjeECIDQ44Dhn4u6zHNXggXQpEgecc32n+G65EcW9f0Na5
9tQh7T6FOJfxpXK+sBeD1JTuES2Ds53VvWRdHUKZonf1QGd3OW8qFdEQGjeRa51Ffp7LL4vaSXnl
0UlQQTJMix8VYrqcf2bxM69NjwEGQtXd8oNn4wMhjZ673jiL4dYdbosHZ5s9Fp/unXoTzUf5djVO
vWZPzZ14iVdi/foHK8Dm2Efzo/VxzzNpq0P1koFV2KqWk1ZKyTl4quZQF1sWMfROA9VYqHkLDj6w
EuguODKjharYvD4nlrUxxzE0j3TDr/t1W9x3V9n/sHwlzYP95AbbaqRwl+PJVD8PTxREYqDxX60b
87m9xzuj1pCNPqeOOYVYt5kfpm8BtfVKoae+fjuWR7wG0E53XJDFd7O97hZD59V79nf9femGOXDk
iMDGojfFk6a5fJPRV2zvA3X2nOdOnTMnxAnGNpL1bH/ID1UEw6XalC8AB/zz8FQ/lL+MJpxvuMLZ
xBKX5L80X9nv/DKz7oa9s5Ev6aV4jW+p9zAEKhQ14lT7btaf7WvATIaZQ10HG9s+tB7eK5rTQYBt
up35yNfsX5ct4X/g927zJi7GcxaTwzR4GJmDOEg/fzDeUNtfsJjzBih+SahOFEGYt3l/Azl3E5+A
2jPk/rDnyGXK2VG8G4LT3xptZJrTXnXGxjHerfZzoPx4GqqbEmcox+nAepuQuufm91/G739LFvt/
i5bdfo5Z/bv5b5Assx1OL/+1MPayfv0qsl5//imO9pc/9FdlzKOpkhSX9K4pTgosrqjv6Vev/+f/
cN0/cIa6UKLJxIrAlKhTf1PGHPcPl//B+0t/gWlZ3t+VMeH9QSPZtWqI1JowUc/+HWXszylFSU8g
jmZi4TCsBD/hP7fz6T6VkG/L9FDFGdYKFOD9bLTTHhISKkpv28/IucO/oJ//+Yh2/UslH5r9BsRX
yyHZ/uejmtBj4OWOlx0oqpQrC6/AIkGmJa+CBn++sykDq7yBup7IDRspBJYREf5fFRNej71/l7f+
+lPYQlookuRKUSf/6aeY5qltSoLQbVods+uzCwPDJlntKdSy+qjs9RlZ8l8xZ4kV/x9/r2cLqgJY
FZqkas0rJvUfDqpZtxiL4fYgBVw9vQzYMRd/EcvjCOt45XsgVsKONy7PsezcnxlMCIxZS4PT1RrY
TV/bz787PU/Ox9gp+zXJMVseMiID8mVO69zdBsLF0EI7Ut0dCMfb5ZNbyAH9bR7LvW6vWoiqahw/
HaWBpQiYMoxBcopxb9u+IPofW+ZsR40NqfgcZ7yJjGUQr0BqVeiqBdOORRsaKEbJJqGuAoEsSACX
PCs2A3XdFDmc+kydMIlTUf8ig7T+Vaiisjer4YSQfo4rZWzHepiSX4HEMywrdlfGVLhRrpJgb6/F
Pfm5+2C6FqZrBgVIWw/LLGKFVUg/dfPcHik0UBTCkKCQsjZ/lySGNstYP/ndJJ8SlqqHGMIxD1gq
sceYvyT3cnu3rnVBvdBSgk9dScGtkxvhxeYZ2X21cfxm4I/FeSyvbwlhRgZIlo29FB5V5sZvzHUM
eAlkiHoz2sQme+nj7hBUJOnFPyVE0qI25SNiHal/KV+63z47m4jW7tF8HBPntfLyjlgg2BgKsGHf
GTKQ26ydC5DNmaQmuRR1dTMMdXPneBwlSbZhLGgxwa6t0v1xCqQzM5NAsCZ6p5LynuQXJjSz0PYd
zhr3d1O6DXM9eCasktKZ7iahOdrjjdR8KYt03iiW8gXMniH3ToE3TN5dit80CHVRzAPQ2Npw3rsZ
fPVGXw3hj3a2Th1va2nOB3oZkq8hMPrxpm29q12zDuyTRLLNQieoR87Z3Gh+ONdLNZPMmdRwcNn8
3xhzkyehmw3zcE6GQOM8bOidwAh3pQmtHEyMmHyF1QidoJuYvJdnOyMFiP/IrvfwqhssH23NvF2k
UiCX66A+zmOeGDsWXNZ3MHvDSwmH09wllRHQPc/ezwrVNLpmaI1khwDl5K1V38RkoO4ckL+5sxEO
/uWNX0H8iBynWMCY+tPkMdR2oMY3NU6vHelDzZppcqdyu6SNeiy0o9zIlnn94fFoZcYk92dsY4OA
CemtdHkcZKyNY9nUlnoetbmUZzWznLv2WnRM0iBCkFHHxPZDr4OlH469wYyU+6msd3RiNMnWGmTf
nGw+7PMEojvY6MHobM54PFSi0sGSdnTyjGVXI4KifcqSHOynUJ3Ygd3j/J7qEscPXnmfxDwIIfNo
amxx3Ln0onpNQhgO/2EFk6vCcLWlvMXW29H2dRGSbHSW93ygrufCbjR4YREvyqd5Ze0ZUd7tP7d1
zDYR9/VT4Jpze5vXw1xGQoJ3ZlzLruu9usuKd25onaOL2W6C+7Edux3uBObXvkv94FAVor7Ja6jE
YULYtuQhn/fyaVBGK78Je1KuZFbL7J14OwpqwkuSyufAdPojrLoZtyOeR5Sehb18RFLaGp/jzl6+
s6lX+AY6aFZh1Zb1uvECYcfIbbpDimCPT/5jms6ir9NHFzu9uzOkr6YI78GS7qDG1N9rWViYns1Y
dPwmM+xWhNKHF8KAnb8lGTw89XXBLtWNFfChGvvj1VVbMfRy04r4MmUdIVo3n9dHOk6mMjRa7IEb
Xc9Bc2vPZIU2vDemE0HnNY8ce+l+BWbldhEMA+sOeKQ77g2nhOG28AD6NkdnKPZjJtXz0mFl+Kls
V966BZ58BkrNVK0lqaKt53jjpz3nHWjfvMasRHSm4TQmTHUuvCpfDpBb6jXCht3KcF686tsTZfDQ
WB5KqTQDhntVY/RPsR5+lmWnNNN9mRLrych4jnS0bzzPN56vDrJ7QMdXQZWOn3PhV8SQG5Gv5Afw
/ZOWyTKCx/PUH7iFED+rJAjkiayr2+27JJ+HB1xmoF0tBfXupotjSLCOonztALxXATSVfXbnLZRq
7Y3WazDFc6S9RnEEWY2FdbpzW3Rq4CvI6+W+cEt1Z+imalEblSjBDZLP5xNJSFj2zIUTpVPPr9po
bNHscRxMgI/dGaoMb974LsX3eenGhj5tvWQ4iBvHyfYdP8gHz83kziYwlKG7leXJrVjubTrdvzkN
qvZczUArE95fV793/UZ+eGb3Euj2LMdOypCqpuY5T4RaeFvk1zh4b7/XXtB+tuyty0iXFpbD1evX
jmYWy3/UAya7zcyjvRTmxbYtFHqT4tHXIMcaFtod9FScOs3wwurPuMdGzvalS7S8x5lWWFzhqW/u
J6eiDw1sHpsLsqO5zX5oYR0jFo4CHLWX4Zb36XXwGaXtnQsqUmgraBcDUTExSQk7xdxRMqvi9YrP
Kn+Sj528qCzXqkZ+bmG50p6RZMfOtMzubPp1n55m5S78Qz2Gk0/6jwY0w7/FPz0/Yi7OurPvdwWe
0lELvXMKp1xP9CQ2+2ZxWk54JYSeGxRJ8G1d3fnxGfQCchSSRsxc4DjNz2EmYennBojFoZuCMVqt
li0WQCpCvv3gfSpiy9Qn9mtvcJFbq3k76iz+NfhEes9DRhA86glLECDuBpR0LP9YhBnCp185blHQ
cyZFfAeQ1MYQ2VhnUVBSi0CKahOUUqfjPFdIwORji6euH8Zv7bl3qbKMczP43dYWyv8IoLATEnnV
jtgGOPtPpvK6TWYPZdQHnd4VEgaab+nTFFes8zQxik3bIm4ATprNsBeSV6Jp1C5ZHSx1l7Xs/U/c
/2xJA0GyAoreibbC+khLkXOAnq1PtVY5Z/QJTroBvkrUhcY8XHXRMrbxi0Gs7D2xgLFueP+JMx15
+Jk92A0XNnHWT53CNzaERG0LWt7UmUh2dpBnH55yzZfcVXhDqVrZVMVs7KqYGWGyRoSO/paBtGYX
XF5iIT4wcOXbsrrecYbqjmOhoXVfu1fxmjSg+3pWIplO9qW9nNp+NNkTQPZdoCIhvenlkJrkfzxt
kRyWRhV6gZFvMwxpt6VfUQPcNpHuc7pATP8RuiETQD9Ze5lkoW8HN23gzVHsFyfXqpFNEwUbu3Uj
4EIH8BaEdomZDzO0BWd684XDeT2bkHCbGIui5vHuVCSWxdwFN9W0DDtr9MYDj4ffA0yGvet1H30S
RDrJ44PpBT+IseIsXqjitsYGMmtfba05PfHvxMQZO/Wd2MUbaQ8TNa/G076kZ9+lSivtd31QPTAg
NyFV3g9xNzI1GXQ9Vj2GVcrFYij++WldWA/Z2gQBqaApuwt+aX6IEN+vPMXNwG6gyu+VRWc5hmED
Q2IFYhMCKGtdwQKDTDwsMSAGN4a5xodaTOSeS6rRDFgnu7qzdiDZ1T2DOxqoHqcqxLs7MPsZ7id4
nelMwZp8FvaEPWit09uxaD/cdXTvBQDUy+Cb8VY1HrhGx0DCJTZAxO/ZchE24lFSERx4obl4b15q
3nSdj23TtfQn/uurn1HuyUyhfruNexKGl0YZ1IOvsVj3LRbWNkjf7UFa0ZTHkezsvaGNbVPG6k3X
xJJAUZNTVqtC2oAsaNsaHneOkXLOXusxffQNgSVSzce4MNVeOEFxE5g/fbQkIuxyUxnpQVnDs+ow
9sI7DU59ahQkrSoWwVgOe58FdM35bFNOXH11Ncs33Xk/8sm3tjMuI1fFip1GMm8HtB9eQ6wMBi7z
RZNNILZEUYTAsVaJR6eif872nYdl9R5F6g57KmPkrZxq/8udbCYkuXg7jMpnrlG2FV2BoU1cYJzV
lzQzwmXKb2pBdUtQKPResxKbpHCXY49BjA6DVmzFmDyWxrgb9LhE3TrtzMCqeB8XLdj8MplODiw1
sESPBiCTIkPy7Z0hOZui9b6XpYLATSL9ORGdZG4MyrelhomfeleH8rR4zm2agtPPVIfOVUnroTS8
gkz/bIW0j9MsnCND+1Zf7411ET9jkWXkdpilzCTzL0M9xhH0xmIHXekH5ZTrVgVKndy1PDUm5nuG
pOFBdYN3mnBomUA3D2bTeu+zJfAQdEgAyqMhuB49TYZ1wQ2BIz8ujexUF7Y4qBXmp2f2ZdhMsII5
16TV56rMp6WdnGegqPx+iYltYp7+UU7asvOs5HHM8UNUBUL/arNsiE1NbZnIGtgt8Q8oAGdc4+Qb
q9xzcdpfWa3ku8F3Llq+JzZJ0ZUH+Fn4FYcvhR1EQI25qYYu2xkD9my+mhCXz0wWVWAikUPUWEuL
XAwNw0obM1pFbd1ZTsCjvtGEMhoj3mdBsXL6dkh4xxZxMWtZawItsbAI/xjjpxck+gFvpriT2QCM
wyGn6dC1eXaWvN3pOT9z4Mwid5mNZ4jWtLWCRHFJIs0PQaaDT+ph1pTDJe7l/GrR9vECMviO0dAO
R6BB9GGzUeq7Uh9nMBmh2bXuK4QaGIOegXXE0/VNSv1HhfLtQy0QSbWzsBiz4ZFF2LqJfq7z8jLV
liDsXdYhXRlOtI5MA+saF4/dIOuTrGQkm9Z/7RSyxWZEObgTYpSHiihGuFAAwK0Z1+c0zV41PvTf
/cD4YBeDuU1XAmU85aaLaLA0FkThSWPJ70HyrBwbk62Hc6hNsV9VDq+BQ+EGEkKA12tVp8xtbHqx
uVxZeS5rZJLpnRETBJuSaayK4Cl1x7lXoFR8Md87ggZf2nPiOGU/R89kLx8zTYok26qZTphlz/ms
Q+6mwhRKt9n1Nk7f3vYKtPGsdXEJATdy2yScqkVWqMBxxviMi8i+hhKmRbVffhAPo2Q/UwLqieaZ
qPEW6KVU/s68Mqp4mffNlLKd04nZLN/WZCXBvdNToTfBnN0CdXcxzuQr/5Z/M5nmwFrPdMdueAiU
xSxalpS5LJyTsmZkQ3alSXefBXo8jIhZeeQljoAdO58BiW1DVu2UdB0x79eV2F+8HyVsHtY/g6CS
nv1en2TlaSboL8gwQc03sT1wSpyFsUtjEBA3uT21ctdYdIEmPTtv2ijsnUhNlmF+2fm7tcmtqJ3I
jfdO0mNu6vZBZX/z0tVhAF/jqcMLS1VXIKytkxlApJx52oCoZi8bNL8bNapdVfI77b32xarVFtM6
rmvZ3MGwOuWtyc7YiNfQaR0OsFDiooAiJx4wOQ8MvsP32be6LbbdmvED44XptsOhEyWm5NwaLXKI
AuKQDMy3yu2rE7ci+bi08EinV8bNRCRpA+w6PzQTi/IqkT77O5O90OQisgdanrvVyfRhbYFxcvPi
SS+v5nWpH7KhvzKx+lm9+ivAnjDWHfZXEmn4a1XL2Wm2jPwuqJfi3TJimPUQU3at47Ft6VpDinYz
ZxlrZhvIIHzslNw/xQblukFJQpFYWqpM4Bh5xkwU3mOWsAJlkyEK0j0MXQy+igT2a5pZMZkGt0hP
Nl9tlGvS5o6fBRygp/LFbHJvk6XdfGl7esnKlf0rRFBQLN2vlqxavtj0zXbkRSoYrbgSoQIv7VHU
7MF9QB9hvDbrg7NO8aHB/31HM4Z+MVIiLx1dFdRtpLeFxakDQkfz26Jssdj0ExvVTo/WxTCMxywT
gih54EY9j6HdVKY3k18ZO9IlUWeZ9alMy3JPZ4yhN01XelE2uEhZRjN5j6ZLEMhsWbwnZr88tWKW
n4aR4ISRJVaeUQIxmRILpKgxnPrMflUiUEdrICSLDPsiK1DPbk9KfFjtbm/m7YOYel7zwyou5jr+
1rRahpiam6P2HLwavd8fHWc55LU1P1Df6YcZt/pdmrXymBWBvVdSLcCMm0bi6BQColA/xPTEIGTc
xxMbWnoye0EggxQGqff2QLFmFaZ4ZCODBEaIszZ+ZlbMjxIKKlkvoyGDbj9Kxxy3JbG8hyawPQae
eD6VsWEZO9FkbuRKFoVGIqtdJrIk9Ay3pBWp1FzPBN4SFM7Uu5GpUhQTQE082Yois9KhNWJLg6O3
nzDhX5Kipxgjyd0nZZfrEMI14/ONHTTuupl0lHbju+l66gelVR7AVPLMG89Cutu6U3HTGJ57Xw3M
w10wtk+OhYJHdDcIwUcWO2QNi1I7FLmoMlVOkAvTRT5Z1o7E3RY4864LtP4aTAdnDGItyYaGw4FR
rZE7x/jpOSISBnO6cz5QHTCYbrrXJkcQB4jfBtt3uTNIGWMVXIZXTuxu4W/SKnEJny7IuhgX67o3
D0Vhye4tm1PBHROrLX2D/e3CEfsKe/We0TbmrcsJ/0NLRMkQfMQPtyZGsikGzRmpZYOeEFkJ6zRt
t4ZO54OFEj1OVneK3XqOw0Amxo+F+AK/Xa/Z9ljRsf2vzr6fW1x+cdXgQnWGF4Dk60kUmfXTXrvf
mNmrA2pxTflZXI1PKnEfacjuQr0WS7Qs3nATN6s4Tpq1PqVSZlRPMbLekuwyR8C1yJ03Fg7UOK0t
fqeFId9CFmCO4w3sZ7G3b5vRvlQ9kNx49un+oNwh0iSZjx0sgx2wt+FuTgSuSb+09gh1wY8lybJb
r3N/DXNc3wsaTPaEeRlDmLW/FWncXQkH5xZ21RzlZg/rplbzxtVmciDptzxMsX5DidrbJXihgKnO
xbDqpP51tzlOUVxDch47nEB9WR+hvBnW1oIWRvJlItLBsSfm4KO4vesroktTC0WW0qsBzLXpoS/Y
nharfq/sDkJ55acXNFIf8FQqjguwtHuTThOwdJTpbtKWPI8BjiBYPGgu7tUVOxUe+2t/6MSXJH6/
J8uWsNptBMtogoH9T6So9bsg/n/yA0QVv+K1AJ1WgS/ph20spXGXN8Z4NOBS35rIVxUveJ0+IwPU
O5tNAx1Dyj12IGhIqFZndEbcIZVzyHTt32bpdNNJK8AlkB68FHeBbnuQWnGWHmrIQK8+80a+7Zor
fkStFmyBWYKQpr+mZiClu4CRl+a0mbo0gDyXdrafkK3rMM67Fwhw3g7Sk36f7Pl2GczhUAztvqtr
dhBgV2Zz4opOSQKKEAmqv0mtWH21dk27cCGt1A1FbffFTnpBvuOPmx8oCLRaEQZaS7rIRnVA4/eO
rRmDHTeCCgIF07p1NlGET5KazeToesTv3+jAjUAHkYBqVfKTwWL5HNyAd5Z53TIFrl1tYy235TC/
jnnFSXy+IIKArrNt9tp1ri6NcMut7xIjIRvCILyIBklyLkvzLm0Yg3dekEItsDyOOHZrhb0BW3W1
zS87yepdHGjv1yKqnndxM0eImjUlXYn9HA+Bc/KGmNNTLrJ8M7WG+xBT6YKdPrPIKNkz8dGxYYRj
FghLovPHwufGdBU2SiFyHLPKVlw2q/XQuLPe9p7BCzhrYrGvCGLxQzo6f3SM2S+jJJs4tepcH4px
nXBOTqy0ZguVFJxhcz+T3321eL/hD+Fu3FTtNbAzpFQ/9PSBaDoHQyTm9Bn9BTMKM1w4GSI+g7rr
QkCJzWts8nhnoRScltK2HxcYXo9XxegBfcc92TmIlcUtMVeUoAoPXiaCfQm69mHkrfYMusPHZ9bl
xYFxVUW0AyvOv/n8CEcac3tdvEuafOdw6kef3mhyZIzr3WJ9rJJwB/WlNa8VfiIOK9pdPvTYra/0
sciNNSqrZ2jsqu9F0kOwjr7P9cHxFFona5u8FwfO2NQlEr2GMk5/1MVSZXvKiWpfilzErzFkxJBz
kxnBpvE4OOXF+KwHr9kHeZ+HMRLmgWsxuGZt8TMWtEhcC5bXhRamSool+SSAB37BD6mC7uZtnZHH
poNaojHRxWQEfPRGOFhqnaKByJQZQzG9mtqcc5Y1MMrCjqPy72HWHG5Cpmm0N9/09Xk2fShrlVA4
bdvVNqzztZdkkw+teV6CLmD5wD5N1mcuRFrZBqtTT8vQr4cyGGKUINehZY1Otx1xuRKyRlt/CGVj
7uT9y5NpBlJw1xbmF6s3jw5DnypfOHT2rWcPjP+mx3DIY60T721bpj8mo2MxwO6F/jmDClUq/7zx
lDDTQBDDPKWh+/3yiUiajwWKY4R+uT53kJfwKF21dVsG0eSY+6Bpn0aTbEwpzW2/0CpBLkGNwaMC
FBOAF4rAXzxnnfcRdJ9rINSNntqDn8aDu4m5wiM9O2eejSHKdnEixb1xaTxS9YoCzJ5376OHouzl
p4ls9SbBBrXkbJ9l4nLmHc584I1b2m4koVZ2drvscqBsO7niLRoaPFXyus1pHEIN9b1rYH+aYxMZ
Jr2F8rcbZvBG8zCLwzjYj/O1K6btcMlA2gqJFFNI1ufvVRDUEUixqMxcsXGvpie0igPYkm1SpWdj
VMNuCkr+Of8J4C+FrJKPdofblvzlNYzNpY7ru8riaSuK1HvyOAVClprvTHx6sR/Ah+IeiUCURs6k
bv/CcYw9EvxD/zuo6/uVk0RoM80/GGyKu3E42m5OgyO9Vwt25slPw1bNxaFbTO8+mfyzVQ5jFNvq
3TLLL5rk79zFRqGUt3FZtRFwtN8ix7gwUKz8WGRV8lAt5o2q5u8yoWZF8SRFJJEbJbx9pYYVfGkQ
RH4Gu6nk1bRdUcmwbXHi1ZbMzpnrUC4ZFwmze4rZbR7SGzCn7cyRihVGTZejAFO5q5D9knW4oFZn
GCYS8b26SO/AToo6f6AAiUGkY4KN2UfDCKUEJknMCot5xzIIuCe/n8MypmerE68iABCCgbz1qNBk
hcDEh2tLsX3K5zm7Abo3vXIj4KC1agpB+pErdHVm9htaQiANqHAI59QCstiWfsKtTN6c8yv1UcQu
2fog0wb2BtKTSCKPeCG1s7RHOdfaI1U1OW6KuuZCGOJPQ1X29qpPgLQZPwZnEL+vz6+QpGjxHbOB
6U6FgorKR2cOu0/ztNM3MYuxGWFxktOxcyYOdlNrS+fOI+LO+EYp2RNNLwHtRPEgK8z6AQ+vUw9h
K7mwI8pgQbij+Xvgebr5D12ZRB5hBh9SxSD1bts1NEe31ertH2xK/5dsmv3n8An+F5/qBUQFlE92
b2bwTyGNnExl15hpchA6SB9K0FSPk9VyeDI5TszR7NemB95j5DdOhBsNusUBoMNKB/F7PTT2HV4F
x6CQCojeHj6mOz3WbMb7EAMGeVxNU1K5JY4959uRmh8wRLQsDjgR5vYi4D9B6HDQlQYx4g5J4s7a
Kr79v2HY/z9Y0u7Ur/pJd79+6ZtP9d/AmGa5wML/a2PaTUM3Xpl9/jmwyR/5X4HN4A/23rbp2v87
lvlXW5rv/YEpzLpuxS2baOY/2NJcUplOQF+CxfBHMBjr0t/ymo71h+uTr/SJeuIvosj933Glgcq4
uqD+7s7y+NtNCTaf2gW4rL5t/tPViX8CgpXpVTcsmNmDeI7GLckbsCrD1iz66YYzAFH1SKoWzMaP
mWGFOGBWpAiwvW8b6iVvgsn8Ja81YHdSyXGBQrBMX4yJlfdZBPTpHLCfOPITqglTWdMKFK886deV
e3NRw32Zu0W9KwKni3q7Yzth6DIGIJebVBgvYHgSUE2dZd1D1VIAvMQq+3Aejey57F0R5m47Vc99
r9V0L7VdVxcjcMpHjk4S2TJdwZckddE/6Kp0fhR1mRunJXDzBhBQLqoE9u7QHwwjdslbF0ZFFmGo
Ag9huJ76KrtBhHQPEusNCvkccCJowQhfT0nzkCdPa49/CJVTt/5PqQz/YqN2McOVgm0xzI4RDzLy
0TYeeb1sOBug8/ZlNRCmGd1G8DIArVQc1kl48gxTxYQMnzeVfoNvYnv02nGs57XoNv0hsZTd/yQ8
q5JjauQVTthhKj+SVeFAKDJjusPVQxTAb+hWflk9NnkVPTMqtH21fGNR6veY4Oa9VSFxhmtuO8+T
qb12BxoeMKxTlkeC3gAA/MRVGSeXuajtkHZEOn9p4k6MXxnwNQz8tVPPEbtPV29YqK31BuOSDfJI
Zr7rc1F0bbBb+3y9TbDXAdcizCwucpzQH6+vj8zcqh4hnbznQpUwyw+S7THNjh3GlaZeMRMDS3J7
Xm6QdE7Of7J3ZrtxK1kW/Zd+Z4EMBoPka86jpNQsvxCyZHOex+DX90r3AF+XYaPfG1Uo4OLCRWdm
MCLOOXuv3Q3EeqW1MHbulGDmGUvESaw8XGXZlUeESCWlaaQLy+gfcoh7ett7Lg3/hRrhVNw5HvHN
N52To5BcJt1QQXYn3bpHVu4TqsG9iHbT2F3nn1b6UtswDZdeTU2z8qQSpONEKvLNHXRXz/scwiCV
yMMQBzpYclLkBsOoiSazElgEGyaqjrsC8N2NCI+97jRbwyjfLFaC/TLCCoQhUjQ5FPJhQvNFI8CK
nYL5C9OWJ/hYJu4LEsrUyr/m3QEtL4J8D0ZsjO5c+Hczqz9tjHFdDrkDB7cIremLtCNu1zMt//6h
63NU47rwhnZNj4SArACQcrwczXlydz4iQywbMPuy9eSIGD2LWcTxLoDLOC45QAa6hvbcGNZr4/WE
FgR96aOOs/jkejVlLdBHwt8ymZxNt4GotQaR4ekcjZZVRQcFU9VQuAJA+UQrSfp640Jtr5KZQVna
t9JeSTWxFSyisnX8F38wfa4VcJlj/c2NptL5SqF0TdoqSyc1rUXSpEl4bTwOTreOk7JynisP3gdV
hvY9BjoyVYF7jjxoWt4y8wNRbqr8yn48xL0gh/PQG+71JtADoXEe1Bx703bSY2N/qWyNzcb2IZYx
okcM8Bjk1lXmYyGPXXa5P2RPA+AuZ+EXdhuvM+CsHfVUF9wHpoNInRmyzHdA2WdgNwwQy6MvUgfz
knZiPE6MXP27sNQt333iVZ/hhEHA7LQ0IDFFzN37KuFa2pK9XnNfkfIxNwpCpNoiTnB7xKYDgpW8
d/uVmkSzMTpxU297DRL8FXGiUa7SwZQYbIJKvyrKKTIXJ+DujzWRMVwnAdhxLe9L+ZqXQ7aqJ2va
kz3HXC1I8/7UTm1y1nabzqcREQ1ImxpTThHGobOlcrRo/NLxI/fOt2I0CPFQvtZhON/QBS0WFqDz
o5PJ4bb1SzBoV6rLrYQmiDGNAdAyLuJJLXsLxwet0JLRRGy8hbPRvaUt3pQ4tmwfS1zj2rtxVN4n
dz7NpJo/uzBhuOFyaJlljRaGtwpWrGdVwW09o/BeIKQLnz20WvgIMhzx5BnV65hEoMtojfm3lPLi
NbBi5nu5I3W1AQA5gZ2cG0guAYvYBr8kKrQI0RQyV9YjEkoGi86ZaIvyK1Wt+ZpOAN6wYNbQK+Mp
1Q8CsNNZAcJYwN/X1V4XsGwAQEpTA23uiVNcMvX1OpjVbYQ3ugoMdQ4MBjO3CknbQ2n5ItuX9Lv5
v3Lse23XEVpHWsJ9lFIqewUi4a0mgjFZm0am7syZhLuUdD+mV3Blw87yQMHkRKh6RIpMi8QRDrGO
jdE+hQKx4kLB9+heGMmmz1xwG4yUlGvLwM9il2JAVue6svRbXjBOGJmh3Yamx74Q0vPLQyu6n7rM
OGRxH57A5bD/yKE8AnZtggcpB4O4+5k3Uhl8IaHTUIMAQc72I/nP7ZYiGBdSSnrt0dS28QZNCttm
L/27AGHloc06Zmcko5OmBpImajNIlRZr0oMcBxxV12iVWnPmE7QtGe0AphSqgLM3G9FSjI44Ktk9
tHAkWWSCQi/XNLY1Qh3yhDjE1kRbmqxltMOjyONPZVQItI1qMbdhemncNnlIYSXvyirBdmcb+ET7
BmsiLEjvFZwVt34NhIUWA2unLeMD+YXhmzkzT2JSMaIgzPQxGIdqmRtjtkcoaC9HN4wPngskLkbv
Dg9CIC4z3axnvB0jfASZ596ree4JgVY18Bd3Vsx9e+AELsPhRSqn5F0mnoRiXtaggPLG8HHa9KzQ
zPQfQEImkOyBBNWT7R3HZK53faFx7NKkfooNujpBHuCIdRMfmQOEe0aT1nsA4AvhksCwRQ0yLtIh
9V8FmnWsNKFFOyNJ93XK7Ul2s83ozvZvAiIV3kN4/GmG9LAKOvcC0l5ueyvuj9RneOWR3V4a00/v
gxgD2Cwd/JWDMOzbwS7zm4wW8XVAf1eTkoisyofTYAXxivAFTDLWUBx6BHi7IY2KI5uxsbJhvm3h
2piohkKirhFLHxPLoWmd5LV39NG07iZ3cB9bizDO1GzVaZK5ezGSIH8RUHIOPsuS7RJ/dol2XaL7
XVe5M9PdkfIlnDsCZMw8ZIiJ8W/JQO+RGSUCPInFC+E+KIjCK87K50ra0YVK6IKt7Fq+Od3wEQXa
3IbKDjZuloCotDDP1U1vgTYLPzoiWx69BmBrzLG6S/IkY7/VYk2QIy9ZVB+yLjZPVYfF3bfzOz2P
MXRmLEDEody4dt4RMwMqYfYQtrTuWJ5kT4+FL5BJg1XXYXzHmrChWNA0ZAIQWMq+K5O0uZF9EH6T
9HK+2GVf3rs5yM627MrdoCJ9SoKpwi/GaTGx2Xmg1HMI3Z/FbDXPtSTkAqeMz5dv3hU9L/I2mdoH
ZDqICtlpSFwmqdabo50ZYPVKc6yQ+Ty6S3Co+Rd7Jjt8hXaiH5dxJ5O70Avoe02d7C4Vd8KTHSjn
WM49+G++Ilgac7N26qxxllB/Bw/7YuMfsbzM+wL8Ht4z9cS9N7nr2tjk9OoxwxBnxjWQtBx9pGUi
1qIbyjOtBKQIyTX+zGY6azHqHuybrpsQIkwx6bMlDfhwjL4bhuq2s21x7oSjdh66pI1wTtDhfe8B
3hyJ5O1vGrt0sVnP9Js4X/EMk8/9EWmILtKjT5LRBH5iWXvLZqKVmmpaHoW2/FVOV41yqIVPMiHY
QVPartFARfDSQjqdDnc3h+vQFhNG+E2QOUm4mY9OqUHAsrSpWraIQPj51cCt0LnmK0TMg5uoR5gZ
xd6xZfTyMrTjyA3bDza09IvzxDvXTAIfRoH62oiMYAMNrqVHYuMXNGcHBVjHVKXOKCwWhlDOlxDl
IWRSMtgo8s0NzXTxBi502JttwdmhinwFVbX4HnXmTUqXBiigbs55kTFndBt9FLQGNh5DkaM117ed
tKz7yoEZJrPU3ef+7L2qiFTRqPY2sNNgkEUZOpYZadqqNopTydVrH9oF4CzTL7alj7FSGQEM9dmL
tj5skwdL1q99mpOWIrjZ921DPEHes+FMBWJK0IerNppsgnnz5j4Mk2zn1BGt0haCPLkg7U1NPARf
0higvvKZcYxQ+2jl0TgVoT8c2gpoQhfk02s/dl/QtWVHJ0W+F4W54iUv3jpQodwKZ7quWUnj17PH
eVzZk2uuOnuuNokavFM35dYxiuN7puWAUKoywLGdsohFIh5S36seixhaXAgS8JXt90sB4XhLxxmm
qeJuQxLoqq7pAqrOIwBDte8sML3DQzCviZsv73VZuasy47tubNy8kwrSO8tHy90P+FBkH8kVlwGm
PFP1IF1alKEt9cHpcmydzbX+zaX8ntkQKmYUkBvEbi3SP7Rx+dBai97gGHcnHNXch5ktsoEtwtpJ
jgWJtbsuseednnF7t7pCnWeLfATxkgc341gMkGPyJNh4s9MfLIbWEBFmxmCZpjWx6N0mWzodwQHu
VJ0R76f7olU0ZDO/fqDKt5Yh14zrsh5zSiOoB5heLjbmoktYesZDR89/O8MaPHZXEVkY2FfQOXsp
KRbNU2tE/rvfj9WFeQ6XADlSIoNWZ26hHeMNEGuKhcDFeWl20UPlMmkEY9g/yFZ/tPIqKRYVAVVJ
WJfM6WKVr5xwpMFYNWZ6mzUlNlw/nO6zuXJ3bK7Jfo7y4olid3jDCWbeBRgAjqms7DXW7/wWi15y
IJtkWmSMSFbsDvm2Lab+xiWRCFfw9CKpC178Mo6+eALCusVsac2rCVOEI2YdqjY7zPYsL2XZP5Zg
jK0mlYtxSCZkQlP9nqphPnDM9DvLrORb3EN3yGK/ug2HcnqueFleqsH2KTkabnXoAvsjl4PnurSs
dcz89gwWMDo11NHvKuJCgLMG979RIyGTA+puFR7VPGEaNim0Cy9KD7brArzOnUs+JRI2QZduplzo
TUi3eNMipXylQpnO02Ax1LZbmzkG+/ChMj2N2LV5nH3M/LMj2DtDYrcITS2XfhcdJ2XIUwevfd+n
14kVquxVQDDJqgptQr4L62aw2mAdufNTZRf1uitCwS5FOyFuuls27PHb3KiOUiKsgKOGtrcnDqFf
VtInEUQ61t6dujuZ9dbWFXJ4jqMY6W91PVSUzxw86Fo0ywxbA+DAj6WvLgTUWsuoEOFeaO7IUdMi
8vBshBoVyTkkFlhn3wKeWI7U9YZp9neN69YgPxIH6syofdQhVqPgEYZ1s/cQ72+1b9+4pXN9ZSte
Y8t8ZxIb7kIv1ouAX4KATqR1SRM3O0DG4EdqgGEQYos953l/hL2qLzMpKRf00mgeDaJuJstuuGhE
zoEPXxzytiI22K5qLp7i0SF8ZO2b/SG2Uixvpdk/+l2Bhn2Mjce5bfN70wSb7qXXcU9Yyy9jqudl
wSBvFRcB2T1StC5eZ+xttReGt20WDFuA7Z8MT6MjCH3N5L9yITO09rcU1cwV4p1iCqRByIiiQagd
c2lblS6iT5qWxOzxLh6vtGhum718Fd5cvWdzDaTBo9O4om/TbjUam7umqcCLUAYNi8JNr1iImKh5
NwTRG9L4/Gq6s4PN3nDWyOMU1xvg5SoeoR7WuhkOwMXNZReBhDWh7C4pXVEjmW3/kidNRYzHqO6I
OLe2mQWm33Sd4JkjOYADotJ3ppewx2b44iXTcu7yZYJLYiLAzAzmlRHjHqo9GwC32UeYOquOgtEp
MsS/5nCUdNC3dLOYxPSzcRit5AxgZFgXnQrAcZFYWgjGrpCysvkb6UTEascB3287T3hF+/CadRNu
MLxcRUN07ADg+PldPMV4DfprBk/SEuqAJ/i9wb1w8kY/3tRTRQ2NzAS6os97Gyd18aoTS5/Nqk93
ojENmNF1d+cAKD5rXfCmTgVg0UIXG1lhimmBfH/RMtL+wipdcAedp28ndxYvnR3DxxVR+ShjysQF
+VnNOQM0x3godm5rTDhbDhBYXv2Qf6LdQtzZ5bm9qlsQH4VnTPeIkT4DV8wnDDfjXkS0ZRaVJ/qt
m4feJs40zAcvdhbX8v6sGgAkxPIMG6PIxzWiHMJ8p5Ep60IGhbdObMO40DOlDybUeHESHT9EAz0f
us7O1uzkTEIPOdTLJDfnVaVs0vba0LyMzdwdDYEFISKu7eTj5VhmLhDOEWnKgoBryfUnTGGyFJyG
fjKSl0DdvpmYoS5zguGZXCaA+TtC0toEHrIg8wZBdW1z8mFyA0RTWCn1KfJpuvP9FpPZ+GRB74RQ
ipwMSaPXB6umj4ILEQT6qkGasXX61zZn6vgWZxLw4s+SMTbqpsGiN0FDB6AqPNJohQoTrUZ/NRDY
0OlXA7OhtWLE/kAbfqp3rTdBp+L1RXORmNlWhJS1s8i7fZhEIcVRhMcl7+N5o92h/apydb0/T731
brRoX5QmM2XBSTM+RS3lrBSltyVhEliqBafOdCqUAxIqLOZHRfMnmHCJMwyE0hHW+n0MM3HTj9w3
hZbcKA1vevB6Zki5nLNvJfDtTzO2JH8N1/oCwNG4vjXDRarKPyFDMhjKapi5noqc57CkUk8iad+a
tTuAeplCFHVXEVEvaRhbZmsQlzPbW2yO6D1bXAtF2V68rHQ3ktVJnepMC1uVaMAD8SVXQbysYi4d
A+aol3aY4K6C7MZgOHlLLNWnFAnfMicTijaj/ZkmybjjavvNi/uTkbTVkq7Rh9f0NzE/OAoVt7Hu
ZruSqLks8i7xwG2ihOk3sp10RddZHFKIyRvFelxwL4DipXu1JIOJ1oL3LCc29InDlTtLdZFxeaji
60GRGRcBFn3B5fVxUECR9PQ1DI23trS5OaHwfcuT+hNFC+bhzLO4gSTVRkiR32qrglci+ca5RtQL
STMTiIzdPRgteSMLHyHSEncZuC6DcGyj7Ch5VUpdhfDwOxa27GVO4p1AJ3pQ4INXEUmD+yGP4DGW
cUzZX9gYX7Vjveua7YLC3NmybT9Mkn6ErRroXxX6+q7mHmi2prGf2vSCNS2l8uk8VrL52mC7eK4j
u1s1Jr46GubRUjV0Ohpjju+aMapOoeMEZ+XZal1b8p4e+lMdIjGsDOPJ0VBzA6+GOENqKe9TvPLj
ybszEu8IoHu6oW2DtZM81e3UD+fUbbOPTrIh9m41rd2EjgJQY8oglJJ7fNfFSmjDXKBVHtbdlOX3
XpJ6XywLX+oofG5uRH7sp3Rqv9iDANoZCEGp7YQu8THFg5026jjrtN2jtx83kmJvh46WYWrObJ+R
iX+nQgu+lpsHeAdS97Zw0FJxw2rRvPYg2apkvC8lL+U4exYmzLB7DhIs25RC2cuYXjdZmaJ2y62R
7pqTI88PiJaIF7HBS1wLgTFTI1GfqmDcJhVJgIs+xCEWR/KLZ9FgLTVsnhEX8QLPtPG1pSVwUYic
ViMOCh5DG600q/YulPm8bUOdnL3AGR9Dyze2V2I1CEc7poumlb0hgPfHfh7twtpP7pA49GsY1M0u
oTx+ZBBVbisadofOhgnR+Qrjcus4+9yiGRyU6WlUbbidPDrSeC4xK5l5cGqycT70A5fJgo/1bfZc
QHHgEZIscNsFkyYygZHOryfDSO6nMmJfS3q1IbI0eAJJSqc2qWFQaRxNS2tuxkdX4FsFQO74xxaH
ALXEwJsAphzkV2WxHwfSOQ+Zo/EJBWNfL/I50egjLOjuKI0RiCSV4m6H20MwrDkzBKPpkqP2y1IH
iUhFVgGwuvbN7WwisWYkEyRaZKSBcKqsJSrLgzlMtLkxMt6ZtsfmAB+3WAQhcoOiqM5FAyI1IBZU
ivQhIMjvzmkD60hDInDpnHU58tYyvqGvGy1d/JaPHVrkDYppHJwK8+za9mrybHq66wu7iB/joXsA
M5HflnjgyZ9AjI5NCn1+lyHaSUOH7iZJPiWnvi5xH/fobrqsPEM0gMguwI2FzKnO3pAXd37nyXcR
GXQ8aXlM94mMkal3SLswaQ87ow/cE1OXnBtgj3Qp9aOvMCXei7QmLVjYUfNMYwpAgG+r6LZTIMMc
MhsPVcVRuPArLJhpSeANNmtUxHPlIyEUyMOFA1CI5u8is8aEpL3hKt/kJrTzanEpUWR81Hkx3ujB
N+ieNa++oBhZYAGoabu3X+fIHfeUd+hGIi5Jrp9dasXct3LKs3C47c+pCwqsV4jQKFb1tBZzNEJD
40E0b5omb+L1nIwzjNAiFzCsZlTF1YWhcn6f1CH3fz+V9iOFvZIkQJbqRSeA1eNlHQ5FuWw5Ni1s
CZMTL4UgDvsj73o6KoYYmcF4TuISxOQSwPxa1H3BTBaRV71L4gy7ZygbC+V1H4sPElB8hrSdCIY7
SSRftYgCcd9IT1whHe5IWE5pjdVmwuySo8dGpHuNZhkTILh4vMJR2PdtV2flpsVD/VSCBcEx05cE
DE66uGMSV2zKSYUHgzFYuI/rAu9GNLUKcQtmY2Qyxg8/5Mg/w/RgwSgu09cf+qVHin1uZgM4Run2
F7ZM+guWByrOQPgNSqrOHgzdRh+u41/I1nW/aoZDaxGRqtYU3l3DQkKhFaOibJl13Mc5RndegkCf
rHKumIVbrf1oIJJpN3PAsKPKGtmfnCwov5WFHC/m4PDWD1RsI8Ye17k0aShf0d/a5r5PquSSUMAC
s5pGCJAq8yJvPfvlcCNJYZwPJg0m/zGVXkNXJ2JveLcl+dbLsQ/adi39Apm8ShgrsP9SvpLLzZfY
00GLOLplWt20UWfQkUry/sGtZ0dtEhcl/1Pktw18iE6G0UdnoDJaZQarxykJLC3itvwusHgkOyX5
XmdbDLcDcmzixria7ayhLd40h9eGVFIoZ3nngJArC5DJxYjHmZF7PNA5NYZHQs+dDV8YCe6G2eBE
IzALIsunHNnQr1ui0/gjPp4IDR+EghuHUmEPr6D/ypUX+bTdXKfMbYaQLe1WgrOBojttSC2jW1zO
o7kjlms+l3GCkE3IfGkOtv7ucxA85MIHV4GsQD15jisvKZfqD5P0s8d5HL0Xsw5KOCixq5BiM8kN
ChmdekEeEgyN4KN0qm6jEyydC9Xb41bXjGoZvTtE0LRZfULN5NH1qun8LjxazWd3GO3Poa3z3VAz
nErH9kUOPZupXR+csoYj0uZt/dhNFWavrJq+0/U0MZxcr1e4Md/KcnoPq7Y8xsqy4Ac6HQg+b7jT
QUSfJw657bJDm8s04rIpko6WMCqngxkM3rYueGVHlL1POato6cERuGg9iV1kqPJMVi5L2Jg0zgdE
FiuMBREYyXQ6x7yV+9y1XrIpEl9qJayviWL9pEYZPU7kXN/4DWA1vJlA9ItArQapCSudk/TRRUi8
ZzbzwLUbEafO3HGLJoGfOJ69MyALplj9oL0jgQbejtXvPvRFZz4piIkX0AHqpSw0x2xc2OWqNypS
P8IBDUNco5RlizJvUM1AFWBG++JVbfoYNtF0NglpgGUzlGdb2U/sSOKxq5ER9kgAAZ111KwirV1m
hjjQqXTQ3A2iGxFs0J6elVMC/e4P5ui6D0bWO0scZvdBbX5OOhzDRRfTdLDoth4Kc+4p0Ryf8WJs
rZ1SB6uZFsWSd7dAFUIjrmbqtoA8cGxpi65Sz/V2ramifUrUCxW3jSVtZvOCQ5OXz+kYzJvOLT/m
ULBlsDmGCw/sAeY+q1wqSatGu7aLtWOAl8vV5vrSpdlNXSIGUNhmSMizeb1Cm8t+OGKTANMRnRur
FmsaS18bxI5cQ5PSWmZeA82kGxjuaqC15H+0O14vsWNU7ZCLxyU+YyHe9mL27rVHVmRUtZdQKpjg
dt8/Y3WKv3flZBG5aQ/Npz9M4txVdfl1qmf7YWQLgDPnW48DeI/v6BSm77VfurvcwO7GiO9e2j3Z
5mYwnQzBa+aH4j4U1l3i9s5T7AdrTgUixQWIjDTw4fAB3fNEDQqPv0O8LYymumUURdyOg/7ENmyk
oeMs7pNEN3dTNn2QQf8+uOSCLjPhFztAKY9KEkI2EBtxR9+SHBwAKvFj0Fqn0CNfZC0rBcphmsBb
1thpN9cu7MJwGbHGnJ+7RhREewxuyzR4YhYwTSPCB0mAX2qXkEXC5NWLosgiwiLpnlMiIIBxp84j
SwNOXi0hJ3lK7dKQHaMeav5Kw+yeevRjNP0csfGKGTJr7vhrk8AtzOm5bfE++aBqBFX52Ze+fVfn
ydbrWoAJtjm+s+qN1cwN7SEph3SNp5QL5cifReg87pyS64fVd/J9YmawU3bL/WqYLNAojMwfQiNF
7smc7REXl9jHbaDhFQzcECAyoZwhuBFqOliAl5JRwi7J/FezDdTBDXx5bEq4PEYaRt/oftCPjXIj
tXAb8fpD5MSR/FnKHBJFEOdzcfIGGWyJ99jjM07c08yXcTsZ4dyeUOGoTRiXOt20ZLORvBknmDDg
p7PKGFe1c/3AagneiO41+HBdZN82vepo50nB4N4goZbKJ+t3pN5gN7uGfqeGVDtDzcmSHO7uhD+t
j59zwg8P5hwCfvYaZ5tWYbtufQHIvOuac2ENTrBtGLfoVVybhXVI3TSSMRfqEZ1pkkrY/wxMMW0O
wjSmw1yj3IDfpOCTKnc+ZSLBammRWThsulnZ8Vti0s0GY29M8bgFo2R133OvV1i90fjiHdNZnVxA
XYgOgH3tPLolqryVjObe4leiqDGf5egF3gXLSGifDDKGqNQZ7g7x2s9NsoNpW/maJIJwcozH0Y4d
79ynqI6OMreJjreNDMctHJO8+9ppIY1btGRZeGGUO47rrpay+9DSB2iwQftm5K+zUePKwTdBbDDI
UfrykIBwPi3c6N2vTCv9HhmjEawZ+jKHzdJ553CDPfRODVNIV7Q15FDnhAu1800hpnlpeiBBY5rL
D/RjZlyfSAuPWVPoG5N3fhd54JX2Osj9etVZqGcmv4InVefuBpl+SiyU6WOgk8FDJ8SuIIMa2HBN
fkp6ShiVf6eX1HxxlbbfHWyELs0zodJVkejpGx0K/TlXo3XoyAF5Hyy7w8CflxV5qJpia4NjPZGH
qaxZc7p1SOONI2NZlRBzXZRRjGwC8syRqhnmNndG/V1dzfGTlAHbtc5R2XO19p31xPgI3rDnWJvO
oybKw77aOZwl0zovG4ejsGfccN+ZgfjuTWrY4zqn/Jl8pD2ACXRAiwIhZolKnDbbBQ/81B1DJTDl
LxlKOPrWiasyXHV5kghxiqYxFq99DReJlEErneJPRJ8R3TQgX00/PBqpKjMgJJYZIoqzMeTVd9UM
xg9+O8JplFyZV/fuTReTHYVjzE/9TViNMVdsz+v6eykq006QF5oOMFl0IiEtf/gKqOLWLmizrQ6n
7MVtROutuqqf2pVLhOENLe2xNSih8gqQtN10SxWEXxgkDG9FOZNBNoYI9xe2TxdJrwg9Z9C8hqaT
hy9sjln60rYUX6Yp22znT5oUp46ysdyNABfpKxSG2yHTyEqE+ZwqdoiBGmracJuMWZM+oiGywRQk
VTAY/wWA/H9R9n9AVfyPP4my37PPePjW/kOUff0j/8sKVY6LrtpkbPNDmf8/rFBX/OuHSh9tiI+V
0/lJlO3+C50qLBP+R9GsUy5C//9WZRvmvwjdcUg0x8TPHwQq5v9fdNn/RGaCD3N9yVN8D7cA9gF5
FW3/jK7Uk45V25krbhq+ui+5jxEwBdPWymDbuk0THy3/9NMX9BufAgr1n4Xg0vUsGwU47W6P6l/I
XzCdgQ/UErUnU/GaMErIkz28emB1f36K+9vHYFIwLZebtvqRIPTTR8MCmdt4yMyVg9wCp8jaDnYt
exM5M3oh47cyfUmzXYU0MjvUmGh82ChgF5nZLXS4r59IQDDcg8puKmMV4PLtlh2ob4sRzdKTjGuW
c8UuS1m9okbgBptxWbTWaAS8k3VDRApu4XE4XmW7zQIfiB1haVsm7+mn/e6XW2fGwLY2BZnWm4QM
kw/9UY9otFd0YyWZFkqs4vno+qcC6bcBPmzk3kUg+todaJqsguWfv61/Wwf8JmyWJhYAxXb5w1ry
05c1Npzm1sA6qAWzKDOd1xGe0mOSDPeg2JIlvqppqWd1+fNjf/cbgY31USa6Skn7l4iPrKgcXYY8
lpDiaUOVQP3vt9VfUlnsf+JpWeV8OlcIPhjRU1fzwT9X+dAKPdWSKV3k7geYfO5KFtuoPY+Yv8rh
Awp7RRC0at7z4rnNbiznNi9JgGOvZ/lrFOzLadHIvYXmlSDzu8Z/SQFKF+atS1axy7X3Nh4YGc3B
fhrftP2kwNa5w1vY30zp16H4y/vz24+DJ1FJvjpwcT8CU376sRoN1AfuqLkCV2CpW9QepDMlmyg8
jfpKqCL0I7lGimRL8O2rqfQXzniXOPwjKxmRorftq9vc3ET1MZvxU343ov1Qy1XmkuHcUlOesqZd
V+M+rddRv3KTG1+uHJv80uY6TLqoHnEap1i///Nq+Ce6+L9+Jk+5Jnshi9DyftkYMGoESLThB+Od
o1ap5w0N/Yli8BoF3w+8LbX8y7q3rrldP7lSfiwN7HuO77BJkyl6XTo/fZe2M4PVE3AZQ0mmS/ye
xWlwEzkStXLFGVqjsYrTflf6bId9ZUdbb3ZXf/7Y/7Rt/fjY0pVKKQffFp/b/udfoaTD6DaFmlY9
aqwlsVo2can5VHyMujO3//dneXjEeNOvr/uvOUXScHsTxdOMXRCZE+Q303OhVgUlMqnRHDZ/ftpv
3jtOMY4+/EWC4v36+v/05erKJu+SkM6V6OwTrFa01yjDFrlwAHpkzXPqusskbZlNen955X+zsfBk
V/oc38hQnV/OtQmecFrjPFzRqSD/Bev2Vg8q/MsZ85uncLD7ivfQgvz864JFBycISS3ZVzr65H1R
086Xtv7L+rCu6/6XNepgefY5y3BxmT9Oup++xpTU1cLumVvjFVh7DJnQDUVru8ft6NKSXyB2LowU
NeTEvNnoxr9s0r85GxyMWVKycUquK9d//9PjZ3+kr4miaEWNeh0jv9cd0hhTD0jKW60PoROvWMF/
eepvNgPH4nZgERnIU3+9mdAjQ56WhTPKvSndRsKig+0jXCchjDE4TVrQ0X9erb99IruqawoG/uav
EX+pBe12nBgmJiWTEcmcjYouIExizsEOQ0xdzOAl//Lj/ubl/5Gl6Fzdcfzn+pf66cutAIi03TDp
VW7dOg05TKEilG7wy+8wnf+yXH/7LBS81/eel/Ga6PjzswI5AsdLeRYjjc2oY0B8E5F2KgEBpQ3r
L6/g757Gk0yIwaZgt7nuvD99MkhtWZixQFZp/zRoMTKDhmMtwHIiLZR/+Rp/9yYqgPecHPyXjfSf
D7PNcGLaR80kYoSuAh/T0slQsPx5hfz7RxKm7Vo2Zkhpokv6ZaeGhg5K1ecpRDvItZN9GYb0q3YY
Mgo7/svJ9G97p49aR0pfekQMgNX/ZWGANbD7sUU76kuOP6w9467vQxKMUvNZt/7CbKx535Ie36ro
8OePaf0TaM+JxLMVfUPhQoBh4/5l94w0ZkmGDNcLRvwxN8VTm+DSxH/P0KZE2GLWGCTIvEGMuRlC
umzN3D4hAfjby/FvbyR/D990XPGf7J3ZcttItq5fpaPv0YF5OLH3uSDBAaREUaMl3yAk2cY8z3j6
/UFVvcuEBp7q6xPd4bKqbCYBJDJXrvWv79cMmpuJEE+fqtsjK666UrS7sf4h83asclHdwMCZ2CAQ
nwSqNf/BpROOEgjonIY0dfaIw8Ick75tRFuJyKtN2pyusK51mkBIMarYqAfyxB7pgJ0UJqll9Vfa
WmSJhujcN5lGOln12Ve49Zz+LF3SVWsWDYmCKUmGgYIdhUmzCpJ66ogTdjCtUGqa2tWUYSBLoZhr
S8QJr++EVSuaO83yD4La+meCznebAAdODokUSRVRZT2ebQJ4gVJDlEL41SSfqJr402q8LDAtLjpI
DIPs75Lc//X101DfvdYWmWFLVnn2uFpgMnE6AbCL6OU4MAdblDKaZX+1HBA87zHLf/LOgF3RFnRR
uNij+KtKX1vjQ6IfVPA91fe4fWgAMQjffdwCaWCkC+Y6mJwKu62Hk3kCJDTdoG2PtJ/I4LFyUrFd
i28BSw20rctO5j2Ew1Prk4y87qLLvrr6+tKkt/Xv9PkS6U6BHz3bBM/abKaNAnhXum/YbsqtKu4E
Tp+G9mMwjwn13bJ6Ao1P3RUj5rsM5wiTU+sdlltUfROfI4x2KLsHCWWyV1yraBeC+lFvNrXxaObb
lGNttqFtd7AgQG/QXWA3AzwOajleT3AbaPwHRLEqayer1thcu6ETKxfM7LS5FrwfcnzZynslf87S
S8wQn/po+8a/tBv9WpEw77GVx/4pltdN/a31b+P4gBRGay6wydEBbb5o/mMfPLYjAn3Kcrej6ii4
sAXQbumWo5FwNdxMgu5xIXZIiCHraMe63Mst/Sn3mUU+nnl1172G9JgEN6m7CrwNrBaYd/K9QU1U
PPrjgXCcXiKqQoCqrNxGKcoxW4OF7F2bkAlTDO3IM3f3hntbNEvTuDBagK0rwXSmUBSBAWgKJISm
uG2faO3r6chAFVXjcWpjgXuhuUu9uRLldRJhdrTI6WCDTWgdQvqbpaPvRuugdsb2JfFf+nQ1GAvk
HOK4hSllwOTPMIqSdOoYyrOoXxaQhkAschhbuf0eN2BJw/zU6Sfp9Jkd/v2CyZwyeOdJLYnA22cH
XZPdKUkNgiZYStTeJAymYLOvPCGBxxTLS5N1/cye+NErqhP/aiYpHdWUZgco9M5ZWfZTjM9vlklL
vcOM6Xc587q8ZYXmrwuRmQg5gJ1JmpusTJoKYObGYHftFfIr+il1+VpxJ8um8RVDGVP8npd3Q3PT
qz8U9SeG7FRFtibtbbLo+CA+gd5RfKZlD1SquaKBrw5WmrXpJuW3v4RrpJuPIf3SabNq20f/eqqU
3Qh7TEiAYGYr/5pDiyovYEuPuNd5O+MyQTuvr/19fVlr9mTGwYcXS2uDQOJQ3ALYRl6o4zAW2OBH
smtSCplF3+/GA7J2gY9GAgIoWTj4B6bpIn5t6zszuE3B3A+/xrUnrqja4dRGBy4vPSn3xQCkvAvi
pah9y8dXOrM0d19hUNXa5nAI6OOp6OJ5LMtD7m9lCWW13be3ZARMY1FT9eo3zWi33aWCBWPKKwJH
ba2au6p6onJbX7vjtyy+T3Ajwchn0UrfQaSh2e12tYTyB5tgXXhGd67mV0pFOgw1Ylkc22SXAaCi
2Dn8+PqJv4u1ODOSyCbHwRI5/fN06a+zOjYK+rXsTg8LWwvaV60EMSho6n50qR///dEkiT0GPIbJ
mWO+0eip2lbohuDw0bqvksWD+BIvDPRYdkqn8NejvT/RkfIlF2VaYDB4Y61ZbFwCZiQ7Pwy06ZkU
2hPE8J6CehgtKT06zDw9Mnq6paIlZddbVAPame1nunuzt4kwmVhWkzCMQgJxendDI898wFicj0eL
7TwOUKTJVnXmrf1oFGoj5JcJlgmZZ6OUUATNyCyQpWTmjwAZ2YJ293OH8A8mCh+uyDp6/OnJzfZR
ObZaRUWvaAM9XMdjaUytTrRXSC40S3OUzzy794HQNBbJInpQNRIbs7AsLDILKGZBj1imI90SdpZI
Go3TzqLWUiiICLIN08/PLOzzizQlgiBuIjEh2VJ+d/q8TFwbCshbVCvT7inPwL+L5qU8vhRVIJy5
wPnBg6EYRibuVgi76QI6HSps+9RDBk5aW7KaS7bXPEI5ohfW/VRDlt1dG5S2oQTD+uuXYr53TVUB
k0ujNqAQX74dSn47L4LnVGTEqxVNN6y0RQIcG0yGTrGMJnSjs8VRMM4M+e49NCV2S0vjtEOYzdF/
NkGhGkOcaA0S61pOhVYoL+loso1uQFQvRKsRnUBEPXHTNIXTi6N05v14/1Qh7zAweR2iWw56p7c6
iAVk7ZGV2RatNUY4oO3PCJvKgVxDPVo3X9/g+czlYnkX2aRJVhFLz4MD0ks6wPUwt8X+qupokRQR
o5o41tBMYvhrqAXf6/TX12O+e6gyh1iSVwrPU6ZsNbtCmlLrkUAW5rHZl4h8sOQ1ULraBX0OyzJv
fkVJFpyZwG+pod8XN3NyY5NJOnAIAGykzV4WOtgEKWvcxM7M4xisqd2uRPfCLO+NQrlqSmEhYuGF
ihJKztq08BhFD5Rc8ANl0bH7HkXrUcDXEyfb7357Txmf4vM6QLeg5RdNBpfxYsjCVWdx5G0XBoa4
/FkrPzbSPZ9B2wgfoNG2T2wdwynN1gLoa8m9GLP7r2/uu+nDdRomiQgCvil1PbtOuI2qNphRag95
eet2pQBnDrRk3mftQtNz5cxsfbcwkMNh5kxlFMsiMzE9699e0L7LB733kwARAsdANGIEEBayz1xe
xXH8a1R8BLBicGxT9fj1hX44ssTwBLfKlC47HXmUEPHVWRHYQxj99HupWxmdhrls6wsbSySKqsYl
Kih5tM4M/P4Oc8kkBMmYExyo8mx9aOQgqpQiDKhSiptB9GiKCwwOW0NtLfPk3E72rhhhcm+5r5I6
5V7Iuc7elhhDslyrx54GXjyxcOspS5RQSdU7WqcPh6zq16nVpgcKZZ6tx1UGLPBczuUtNX769pAA
oh5KtpnvQjHm9GYruaH1SQkEWEEukYBqEgW0hPdSSzQqC7TbBCsRZeRWlLy7VqB6SoU1cFTcctPY
YcKPGT7CYoRCdTVESK+AZMm0EdLagjSNFyS99alMmfVa1I9WgUHcgnMoDbiN5CIsQeISrt3imeIL
JtK8TPzKS4gty7IkwQGRaowfumBd0wpGxLNQcga7cPlo8F0gRc7M+Y8eycTU4/hOFUOmlnB6N9pQ
Mr2ENjjS0IdA6tEZakm9xztjoC9IWnapuICWoNmlp11ndUXrj+b7Zxa0dwv3VCxHRkAiFX4adLPT
7yC6WkBHEkcBqY2FxQjWqjdxZ24fjN7waHTFXRvTvK9fufczn51YMzX5rS7MOno6Zmwiu6rLosHF
c8T1B/g//UDgD1TSIjBivx6MIgYfdzLpFFJdJIuRSDAsu9TpcF3a0AMpwCQXr5XX7Ia1RXyAgaIP
q8i7phvCHVb8KLzCVqfqga9a1ly0JH0wsIiWMgR6dSHej3vPgSEpJXYCx0f7wa+AiBvrColOWGxM
Ca/gmgWbrkDleWq3ZgoJS+iklurkYBU0eOarVL7JhqceT2p/gBxNipyJt0zEJQcjfkVuSq8S7bth
s1ALaL24kdgIswqN7MNKk5cGBM/UNprt1BFoIc/bCsEGsm3ir2mRL7QNvgA0TExRt0tPxgIU99V4
rGm7DBfxnfENI3oUCDCKB2ErpVs13FjqRvV+pCZNhxtyz+PB4kjXLql/kNSSb3XPzvQt7auxdci1
dVmuS5wH8DcUnbxa17DyRZryD3gv18grLVp7NvxLAA1gFEZ5M9QOTLzJ+Llbh9+r8Erxdniyg6TF
/eZCPvSP3a9kr3/Hueci/QlwrY20laddQZjpBnDONbrkdYTd9PAK4CKPXoPkGjYoaQDpiEzNk3ao
0zA00cWl9cO/HM+s0O+2hmniTNxASyRspQp3OnGEGJB84o5MnGpgGlg53dgGSR2lQsPSK5iWAONb
Bobs2VCmdOfMxP1w3lLdYPJO2fJ5khY/kp6WVam2cQNcZWW4oN/f7gbM/mhv5Wlp1HJa2gCR+SIQ
aJPk754LuHwdKQA5H0M1SdafXr7EBYc6XnE0V1a7xPdrVKnNLa3TZEXS/sxg79Yh4nISPRp7kzgt
R7M1wQx8ozYq+vVCtfS21eBekqFf5zQBLpQhfvZqJkM4FO2Z1UGeTnCzxYFxEQuZ7IsmpYDTi0yi
oCgR59d2EqI+lVp50m+gaoWwqG5YtRMYt8qkgZCW6Af6qzrWtZXQBtKSGuloJ4RpWE75+7EjD5Q2
8k+0thgq4siV0P7QYr4XQHd2g9rFsQO786/nyPu7RgjB5JwifFVEZHX67elrklvB6gq7FYp9qcFu
j1B7dsSMTYVvFh0G37rwzPF+ehKnd4wxZfBck5RicpY+HZMeTrOCOFcQphUYtWv9RtebXVvIewo5
Astqck5u9W6/UNBQkMu2ZMmQOaXOrrJ1EVWrLZIoEh/1LhZeYuhYZtcIh24o7v7uHZ1qQYh6pmko
WeJsHgZZ1lZGUGY4bAzqphDJxsEkYZ3BOcZo7BRnyh1hcXpmS3x/U5l7osQOLJs6qc7ZwdjCfQm3
r4xGUbktaKyrVshtxE3sygNN+QDdwiY5M/Xfhx/gn8lIUYPTp9KjOb0av8XcqYbNWeFHmY3Vs7Kg
BhSxipDT1MfGdVIZ/XGtxx0sOIxf60YuQA91/hIz4b+9zMKAnVRanFUtVZ6f4+iAAoFQKIktYtvV
T1DfxMK3RgV17BYd7C+mcK/7dq+N118/7PcT63Tk2V2nF68xYN0wsmEbPc62rRVYNGhqxsoLz9zu
95vJ6Viz1yYn/2ywnCV2VQjfB5Pzvt8oyCC9hVIfxvpClbHoguLrnxl3iutPX1fGZVllKSBLhuLz
9CknAc3AeYO9pwd6ddkMFd2JQuqdiWU/upOE9Rwx2ChQRc5eUW/U8Fb25dSmeThdBqJOc0QHMW5y
XNQwJ/j6uX0wdS0VlRETVzHemL+nFxUiF7fGjL7qsI9fAz36RWMCHUKSe4mLyWXmFquMmNqPDcOh
8uhtKYU6X38F+f3uPH0FjQVQAXKMsvH0K3glxUo2R0gj7ffcn9LpqeFTtw/TC/qtIXWUbbDPIO4t
alV6VgeBPmwKAZDE3EWE1P4CcqS5ZIhyhaEJVN2QmNP08cfwBWTaUBjP3LT3ewVfGNAME42jF7ft
9As3ihYqErJY2w+Fq7wFiOqp+RovQTvWcYP2xW4BnlM6s0O9mxgq9WVSQohxSblr+iyGMgWXDqwq
jOypT3cNw/C7gJuupRrflCQy/5PBgFFAqeYkT47m9BIz16ThrPIjuvVLj907oqYRSU9NDq6Ouu3X
M+D9laGPBG/N4Q3o9DupMbolsSt9Ch6QG1/Kokq3uWltaKG1Uwke498fbFKcEYsqU2Z/dmVu1dAb
SsOpTf4S8x99o7lquwB9kWD7pf/6erB3mxFtOwZVBOIx9lt1HvgNQo+ojT5aG0gmSadQh3Bjmc9T
g6WUGK2T+J1+ZpWSzo0524wE0GBGi0+kbbpoH2A5bLIcD5IobcTHppJWZC4oYxfSGlOmfin55dbz
ZWsXEbovU4ASI4czvRfUveHiO5Iqxhndyru3h3uCWIA8DQUjXZwL1fqBpnTSkYAgctzwmliJr+T6
pchcSLPNYFuRfzTjLj+zykyP9WTxRtyDp5ZKwMUso0/1dEJjKUq7oByDmONFcmJhfKFf/1z+/62M
+tcoJtkgRYeUNDUTTBN5rqYy0R55sgzzMsJDeI0XIMJen/S0mHTX9E/lLzTmXtMDJ20HAVpXY0k/
qqh5HNQRE0boTUI35hNk55mFN3e6yeg7l5TbqqSL5euZebqJ/vFN6fcmSCBdxzSfrSaQgMvOxRSe
rKR+qVjJoS5cqBuVFzo5Z1xLefKxSQj0QT3z+KXTJ8HIMil0MuoTsp4G0Xk63U89taEcxDuBf19I
fzvGQsO2LOJ4DZ5b3oiooisNRbErecFq6P1VAA4yc1KtLL973fjw9Y2YVRfevo9ukT+ZtnW0k9ps
w+1DoTNEyNI2cBTdVnBnUk1M3YxyZWEw3HlZthlr6xHljYiLKfnlr8c/fV3/HJ6kkUp3B1HyXEEZ
uI3YtiHDtxWqBhqY7wSgnKMgHmnKo3+6xWbw6xFPX8B/j8gpTaNoq7w7qOU9pD6KChNtMUShpo3G
MVCWY2YCzPMHZVu00FLo2f9jxv3/5qN/KmxcvD+fe0Lc5uVzHQ//cKr4Of1R/d6F9Off/bc5hP4v
lWBFJByyCP0mnfsf5hCSJP3LIoWiTyluNpKpBpZmZe3/9z/5L3DnJyksaynmhVOq+M8+JP1fU7vI
pBMkcGAB5GDyf//rtf8/3s/s+MeyVc1+/kfaJEeg3XXFB58GaoJMjp3/sbydrp3QHJV2UBtmRbmr
tPTVlXU7kd37VJI2Qpkt1TzbWd1Vg1f3b3fpz2/w+4ingcFfA3JFv5+nkgwOpVzJvTOKsMhaayM3
YrEwx+ABp6yXr8d4E+7/tWb/NcgsEBA9qQNG4A1O1Nx0o0qyorY7VgDP81Zt/+JCa20DeV8CIRtx
/KrBE6rQAM6MLp/sS3+NPtulYz2RhkCNBAdI/iZLCB1dYZmV49SKbxsY6alk3yF21ZGPYjyBYrI9
M/K0wn903dM3+u2wqoB/sNJCQIhiqhsz29Rl4GjtpNgb9qxFR5hqeyPS7RIPRRej8jPDfjaJZhsO
lgxeoZlF5oBzsa6aQ3xVf0OfmD4wVc+d1E5XuL9u6jT2b5cG9lSuKwwjnLRV7FylX9wCYlFeeSjh
sS6AqXpO0fzZ7KG/72SoYOhEq+j63ul0czOC3gvMFpnjVEMJjoDB4WOMm4uk3TfpnaZgx5aUZ3bw
2dHtf69yLvLUR6H3R6kDYY5pZCuSlcYWlFRfMFmocvCHDpX56h6naNunpe3r53caN/w16OyQZlq9
gBPcSBpaFhc52kxF7DdCq26o29swOjbuKC+CTt18PdynFzlbc1oN9H9Rm6aTP+a3wU966zjsQG1y
v5WXbkKZ48x1fTrQbK2J3BIWbKQUjiUYECzuOHWTJ7Xeps/IigYuqsD/TwqVe/HsAkd4+PFbKM9W
H43ga+jcEofbtW4sgwfpMb3M/Ev/NgCt7B9BGu+6xsBsc4mn2SuN6f4iPqSXiOX6PdDrVzfcS/4K
YB2OfQetWVYP4VETntsLYSEsWCs95bJ4zg7ZTdysFDtaITDVLoWVtazWJf/6OgydGoIvFJQCzfg3
inaLV3NRyOQBbLPa1squUpeWjJnLU33T3lTmJUahy+zCxEhuUzkAcLaaI+zdwenXvQ1Mzl0Pm3KX
rWpxrdqDk24pIrrVK7yOQ7UNkl29LQ/Wjc4nxkAT+7vkRlg3V8WxQJUZXKvuS/hNufA2Zrsptt4+
24biUlqNq7D4EV8DFYOj076oKgvGATBnYPebcpNujHDfbKv/cGV8y3D/tnxgGWHBzx1kB5n3wqgn
b75ga9QuPtVteDQy05ZcxU5akB/8PhCHc3NwmmsfLMlzzYegdEUR9aIMPpfXVwRpAXG8JH0HA9HH
kDVr3WVVfg8k4OcsK22dH5OAopCrLeqzb/hM8vzXKz5fofWexVNuXcdU9yLsZjGxyHKZNu42O5r+
sNLDJrGKv8WduHeTQlllmrcb8S0VqsrWpv6HKpfwL0zJPbZ4iSPDJJMvBzgFY7ICns5rLacIihvO
pqWHH0/jye2uM6VgnVCuLhAssSc2NpK+KwFi1aITROrLtXSB01RFdyTW5FULkNqk+9/7ZgwBk224
Dz0Jla7przUFVk3bDE947F1VPSDKyXI79tRjL2mXgFNtvJmLtZJAxS3QRmAzYBjJwUfWh32SneAX
h+kIvkrVhDOldI45BjQklfa7QDukOK9ZcFfr/MWDOFifqQV8upHM9qwQtWOsFrnruFBJikfL8l5M
QbT7oDkaOXdwXNV6DrMGF4xhUfLEWYfPBCGfrOlzUXDje2KL1ZbrSG7x4qMZT03FDhRCAGq5gWfs
M6ZiXSrn1vQptvlgms9P/moJ51QHIugU6YZL0yZ3RCb5tGti8XPjYyZVBTd+MbC8gws2jDPX+VkA
+5Yy+e3FHpVeTnqPc7+O72saNejA6ceLFRsmv22FOVDjfatdp9nNmd3rsyud7V6qAkhD0cpwlzo5
ZY64Ku+RUm2nhxpmHrZil20ZHzWJnVqX96O3s5yvR/4kApr3BA1C2kRVDri8NS1cW2RbDNp9ZQlE
AsM+5+cpDPp6qE/v6mwLy8QuNus4oAsDeLrvijtTu1NDADZedY9lKJFRgGYNsIsfnwt95E9m0Cxq
7seqTBHpSQ6VrL0A69DtbtCG2YmPclqSJozYwh2MK9KXOKVP/g0oQL6+3D/60D+avtOX+m0WgZmH
sRoQ8vXtPuqsrRvn9OSiMYABSRXbArWfgbmJWaKiqL5I/WifxNYV6ESpKA+Yse7HuHPiwn2i4/ZC
kfG0jjYT8LVQoATVW1lfmxVF+l1RrbNsP4wsRRuwbwJPD1EEdU+fVphB3g4cSSAYL02BVRbnYhYt
nyeLdVrR41ms+9PGvfRHHGBulJFmlBc1PuYEibitgAC3nNTceiLWKtuxxERtLfarbMuqiARCJ6AD
ZT64+yF6VORDl+xd9VFTbxr5zuq/5eqvWn1I0lup3UTKpjV+tfXWQAUFUVVbi9ImibZispH66UtX
/rrEXg4MZbv1PcfTHM3fCjgsyAkGL+j1Jaz9cvmiNakPmmDxafYRtqGiXEVlcxfK5YUCAhzMz0Hy
or2VFw5eKlt9KFae3C8VkuBRYzkt7m1tceiHyMG/71Yv600zOECnDqr5TdHv2wyi/DBsY0yF4avD
eVH3Ibh7nPQ2vtn/kKhPGeZwa8U+5ULF/CWk0s1QmfdqfaBXwlFi/Q4f9ctUSV4x7NwbQX8jqdAX
Kmg/lb7y49L2Jg8zxCBAWFfSUL12Au1eRDkJTXd5mD6PIp5aFOavaZLaDCNJzlC9T+Jwg+pyGYTc
DKFK40VoiheiH92FheEMIZa8P/0JClzhSFd8r9xfgbctcaK26LwfkkWpdJc+PRKhBgQ908ZVnHb0
tOjbwuNQ11vLfqSIFJm7TpEdT8hXiTweBzzNzKpdtHnXLLxho+m7Ioj3Zg6ZiUxwWverAiyiVQQr
rGFHj+3Gl7dtld3GfXoVIm0OJZXwRHRci/Y6Y+P2xXRrrjhT3tXRNyUapsZRzgQGHgBJG95ESfea
A930UpHWr9wx1MaJ8+pSj8XVEIJ3Uw3c0gPzpyr3tw3mVGq3zHBBWmQRBhpGol+2w1YWg13nqTdR
r142g37becaLOWI8Ah8xEkH+TclDTbsgza0PxyKixFxo163YXcgmGK5RJ5fabDTyFUoibQU3czRV
Xrrg63T/iG/vStO0vVkX+7CJVr78JOQu729/7XsqGEIXvn+LEUEUPONFtsaiHkepZqGIj6ysi6k9
Pg2OmPie2yc/W+VmgZiEkbWayTTGFYMzVj1U1RZQZbkKfNPWpuPmLyw6EEEQUunjDquZr1e4NxXA
RwvcLBQx3HhUjUrBZ02hYOy5l17NC55QbArFg9LQXYVph1qhJYKwCfshS9Czulj6yQtRvy3eelho
oPIKmtj0pZiLQGoAU6TwjZJimbnbsCGClFBoKdAjzHAJlmyhpneANUWRaIfmAxm7a23dSSp7JGRY
U9i4WbJsCdH6BiSMDGrMuvbaY57e4EGwsMxiadwl3bj8+hbMTHr/NwYWZ8f60W/HqMX20FEAEsgp
nkG7WL5LxSd2GGyrwwXuoCtTExYtpJV+OFaWBtm1sUV8zcXhuukdMUXeguMBPUx5TZFDVi6I3A4J
haxrPzqnA31TNn7wrMQpAPh9M5Jgq6lAQZ1kUByfTdgQUFd53SYtH2v1RrQOJYh7g3bFSL4uZcwG
0gQJWX0hu/U66YxlOUG282MgX+IG3THJ5H0sFrsi5zZjuBPDx6e/vowfFVBv4UtT5MsCG9aKBDiw
SYgNOr2lxdJD2KxjYQMsaFm1vj2SJc/wn06FFR6FC12DZMWKUWR3CHEDawTWTjlEeY2TX9MRAN8e
3KSQCCIQjDx8j5GH1ZTiIL/SVNNyC5+F7jsdlMtOvshRE8vCcF0Db5CRa8nldVQ7MYao4ZVKH5AO
k18CkYhvwZKi20X2rYdOmMkm+nHPxlhhWXQWnM1qnfLxUIwXvYsjRaJjYvIEp3ORGHcqu7favxgs
uvgEnplWb9qrj57WLHsiGKmnRGhRnPDCDKUNrqYoUmT9ONTZxouqRRU5GlTo8MGD7F/0T0C/Nbx+
vI6jtN6sxgY7y7q6Uxtvbcb70LMnO6QSoiGHrF1nDLca7Tt9AbyoLC8VN1o1EeQX1FaD5W6wDbuy
ovQiDNDiuMClddlJNJdmR4DxCOGUgfQB2c6ujpYpfMaipUWSpqaQNtExTqgMGnCnCztM2FdxJx2L
bIXKdCVB80aSCkd6PLMCGZ/EzeI8bnZLCU2UWzpa/ORW8jIq9Es2773YomLx6m1s9ocisK7lRv2R
Y/jbiBtM6S5lHlzkxQelhH6vF9dS6ahM83AQrkYIcosyuq989ZucVI4Oba2pZVtQQZBa0VJLp0N0
C0oqfdKr8qLz+r0pZFtFRqsaPzeTrzx76ehFdj8IG8AaK5/ZOKTClRAXV3mnOxDnbL+gb6LByWf4
rmZk+3ABbftspdf9ZQ6BZwhwIqzdTZJAk+Kfhaiv2lLfiIB7wgdkOSt9OjFnt26YL1os0/hJN4Bc
izTRY//UlyYn/3OLh/RJ8mnepZmBFqQ6Hvq7oNBt06LPFhoqLTYkLdv9UEOz5F/H5gaSJ1Yg1n3i
KnS1Y4Qk1cdisDbn04rKJ6mPeTl+HFqAF6YkOGZooU0vFZwjr6ohk0hnDvhBjM2LEscXkHbvCL8d
ZbzFFSMy9xrUVx4IJvT1dblAqQGSRxWXw/BtiO9H+Hm+TlqhS16SZgTEr+9ka4HrCTGoWd+MWRbu
6BhYyNa205w6OgPV+OwwL87OJ0auakbdxbpTuCq5Mf9RIaOV46wnLVVgm6G+T2vvAQ0ZdkB7XQF3
WtMV/vXe9engUzjx25YQjYUUmOVUvCMhPEiyXaSYLOTWc6I2e79AiTm0e2XwkMHVRyuM9yWPVVC1
c+N/kuEXZ2FLnEq6IJdYLYSJcVXm7l4paKFuoqMbkuOHXfSWu+q045iFD19f8ycZDHEWsZSRgBQQ
62X6Eyw7pVhkmsfpXD9lTmJCE8BygOr/s6eLkPn0BouBWJuwVBQHj6N7nbVZc+N1rv2Qffxvzbsk
yO0Mu2fVL4+CNuzxGt9rnIO+vtSPT/byXMAAYleylFjWHL0jJZfom7E5DLpm44THbuBuoG6diz+n
A/z73QqN0+l1yi32DGPNObEYrqROsUMzuRe5xunOCo2wKX9VhQmwM2SrrBQ7DXT2AULT8FzX+idJ
eZSqp98AfnlZK8poOhG7ZQL6IRyUpRSRK+d+FtzjGnG8jEtjR+gR8bW+vsefjjsrBsRxK5WdOpgO
im0CezANul24D5VsEOCMe4lbr6eC3efRscjO3u/PHu0skWLhroM7tmg5PR0cKJy3VfpggpqnOUCm
ldoATLjFwq+l/BA23i411evee+zc+nujhEePfLRSqrbnnituffxWvQPoxIUSoKPjbJ3H8rNLK3Cl
avtAhDPsDgT94r4Uhr3kaufm28cLB+Kg06eNYJUqcptbTieHLyalx0Qvd3AWp/XKVPyVHGh2ln0L
OAz/h895tlRVmudpeFNZjsabE6iiLWu5rXSPrmfavlwd8UexzfwRqLooeP/RWkXn7ulVJn6jQX+x
BCL2do/Mcx9SLWt4g6dl0UyNPe7nG4ld98w1fnJX54r2RpNjcLKq4MCq2k8LBpaINJIr7N74fJbi
Agga769k497zx5h/S+pxlyX8/7+mv/Oa5UMZeH79Jjb466fL4LXMcFWo53/q5C8hUfhzYPu5fj75
AeO1oOZU9bMcbn5WTfzHAKgbpj/5//of//Hz7VPuhvznf//zNWtYW/g0KN3p7zqNt36uzxUex+fy
+fVn/JHC4+1v/lvfIf8L0B40WJTiEpojVoC/9B3wjABITYJSxJBEDv/Wdxj/gu5kIFZE3UFaYlqO
/9R3SBp0WtqS3xB6cJA4Bc70HF/qO/igD9Z7eilPZ6bgcjMit612ZKwPYZQsZZeov4YKn6k4AEDj
VITHyEgPPepauVRAsNCoEyiogV29WXRK/pr27lLIle3Xc1f7eEUknXT6jXqtljOONdUuzEkr4zUO
KiXHqwBuyh4Xo3WTTQFxmeD5N9QXOLZQulQpfydj86MIZchL8K57ddxJLYphg35mCTdk26hkbRkk
RrKWUrq4rNpYx/WQkSnDXFjPwhvZ8DKye0j3MVjfxU3wpCrjbhyzuzEJD+ydDwNe4gu5L2HixJW3
xZBTW41mVpNw4gs2Kr6Aput4SWaHo3cUs+zOh/tEn/zBSLBx9DG3XXRa+Kh0+EwWgvQKOOtBanqd
vkzxdtAyj2ofvzS1fjWO1ZmN7ZNyszHPa0h1rgt10bc74j6SF2zfjcQ1e74Jf72T8NBTaFUF8B5I
5Ltonc7Dpyw1ACxhWar2Huq0apNpnUwjBbliT/9ZcrpP2u+NAQxW6I91qAm2GcUcUNMucTovR6gs
D+HSCuV2VQ70CnZj29j4ncfLsSC0j1X9zpBSadEa7XVByvPruSN/fKIw5pkRqphiS1zY7ga3Ixj0
92UaXqP+vOQmb+uWVtBWxebW11zjm6swfweje1KDOFy1o1cvtLrYAjNZB7l3C5B7o1nya2NyZhsr
/CsMj4RIBgSJyZ5e+4N3bLzi3PF31kr17+wTK8HptI8yqx1CgSxMibEoXgbA2ncB9GELNSS8iw30
+BsT/gi2gJNr0lOriw86vjg4B9tkS+0c+zQyN0xfPMRjeGw4jSWWdGEp1dIyshuv726/vsufHCGN
+UndT3Nfiwy/3NF1upQCTO/owozwTxzahvNO772WGtPHzO5iJbwdy4pWSOqNW7XVl2WWXyS8Kgus
qc6oSz976LPATQ950TUNExNTwUokILHU8GadU06+FeLfR8TQzk4fTOpbeuiJZblTh/yiwAmnqgdQ
czodjVorW8DtU6yZRHzzSpVWzreue5+8cSwnt15SUe8Q/SvXq/dNVWHVFVP30XzqDnHwJMbRrYQt
XBYaP79+Np8s5+8OoREA4CHLyl2fYiHk/bRIpkdhutBoH6WP48yS8kn5jxP26T3BNLUKkqApdlKG
MSiGwXqRcH+8TSubC1XKbKPMD41aw+Abll9f2VtH/0fPYbZTudgOp32cFrvOGm+J0/e4/2FUpvrx
our0XxHGt3Y59MJ95DXLYAi35LDWvSzg/FrW5K0DEgN9q9WoAsTHsABeUpXtC5UM1jJz+B/yzmtJ
bmzJsr8yP4A70OIVOhAiNZPJF1hSQWuNr+8FdvVMFW+xaN2vbTSakZGREEe4+3HfvnfvgOv+HSeW
/Ktp+MmH6dom6PFmttG4zHTqbrItI+6Mn5pAUqgHWqorAz2xXmR58FNtXyEsr157OZVA78BPg3vx
NnH8WE3wQSfJjU4Xt7I406oazH46OdvsS5fJj8vWIpZNp4PbSiRdK/H6m8E+khb/Pthwlf11gndz
6BakPLtozwZKmirK7DXUMor+LKItq9EG3qEDW6kF6pxIuLS6DzWyPWn0xFjDdSszByjpA2hmm674
x6URYekyvmBow7jKaNZKut91qCu/etQjjvhT6qOuhXKrYquL8gEFN2GSzcs+tgv1oWy+Wcuue8lG
hJKukMrPsMdShSgeG70V7zQp0eFPMHfbmJHzRaXMtiq5BZwwpnYdV4o3FsMQlsBdhSX/oMTSCzpL
nyyJXvulKINpyN7FASiWoACizlaRJkBjO5sVLY6IAzwfCuf/PB+/yO9AQv3Xl4zR7DMbVWojOUeC
s87Ouh5HlW59Q082bOrpVvQfma6ztiu+2o9nsdb9uuS4+s/3/9Ea8Hfr4edDuTn2k8zKjFADQodo
3yjMVAQ9ujSk9y0hhYX0JQxu8PAK4vK5UNQvrdCNTjYZDe4KNXEYVKGE2xK33DS27fR1rdbORgNl
sscBGUK1kqbEaXsyc+mK+Eq7jw9tW6jhmhyVQFdpe0rq6DTTdkfhKF3cOjU1jyoQGiiTfDFRpKd+
nYR0e77vsoCoHPQrTlchaw1z0eBSFn7ZzfKEtjnFw57uc4SwHuk6WPw57T9pMSmMTkPhcYOVVmmE
G3pPL0VpvKZK8TZjxG21bC5VooQtotjrovd+l6pv/zzAPzXE/Zf7J7L/6wQb4rCY+iyj1bUS0A5J
9zzMKsW0GQaBSRGRUAPf6is92CxhGhUyXLXsUXxBVNNIC5/uk84ZC/WdxhbC81at0JhLSLuNY9Qv
62j3K4HwPz+r+vcROiysf33WuUEYfVamOYrV9NbPKMHdlLa+V5XyfPQq2uqkRdpiyO5qSF5PXGBK
VNSsfoZfknJDUgZrpdhNun/P6/6uWN8QM7oaArJu7ey0Zhe2iDMsmW4Phhr2nFpLNeFd4yi2juIU
8ORu8ormU2xaMPTJkrMZ/WOhg1lS5kCfK2eLJU+QH0r9gu21BQEs7teVPE6iozr/W0TKL+fssEh/
sjzxjp1Ll7mPNAEGiHHKyueiLkhQScCqJROes9jMTLsRURBqdMo4MYZa2Glvk7T9PRPA7ao5SI2s
qktvEKmsKZ2JuL08V7aipioN/Ovu/fOk/SKM+TcqImEzUdJJqjHKK7RRncZCQiPT8+0a12lMrGze
JWW3uM2xAUVlMhxUs0YnsZoL7dbJ41Bn8CymWprdm1k+PS2VKTj7rvZX6G6grayb0aGyhfJQi0Ki
PvwmntF/Zd1/8vrbmjQZ+rANzQfi6O4q5I7FWCA+NmSSP1vt7ilpO3o0SS3upjaLizSqiYKhVthV
0l3yPXs0uviuncCsSsAaWo2YuS3z1KMVRnVQhtfsDMofR6nyEZYkowSTK1NflIEQtUYl2h1Ef84g
ZW+TldyPTZU4ciKrIXzukK7KnWx3wixDdcoPOgnCSbChG7VLcEH9lj9qMUHfETXGQ9kAQh/CeSvf
zD69z+C1bBEyurKLqBkkN1OoPXRlAf4bE+1piUI5GRLo4RRvRcE+OqJ6sV4DlG9fx2IkqDbAk80m
00S652BcMhX/f7hafgpgIFrXJw6vbRQLyKq0LYcJhI1a/F4Vr848wmqdJNQJjWb6Rh0SnVQB+hJp
HVrPQo/Ua5RB87pGegVQGRW78jDnykXZgdlInaLdrfJ8UeuaUhrIw39+5F+cSvSfc17N0taqkbdl
VBTmazqPn1B8BzUqLrCvyOk9nTKvdIG9VnJ6t5bDGJRNj6XUhRoeDhjWOjm7HyrEsvPs8X/4RD9F
JgomF5mzmkwG1Zk7aSOl62SzPD7FSn0oVS4fNBliGpmGdi+l7Ycydb2EZSdEYEBS8DX7pkFYSs7o
msR7FvRTnPxmX/2AP/6NQ/+ZvFyeN4SoRrEFQnLIySjwhNGqkARAnmDmmOi/QT/cNgT9bgS9Y+8W
JXL0MdDOqqTZQZZQvUunRvSFZZLJJ4gNhjsff+NhfnG+gPfvr5ZV2pGfbSdpjmq1OMm7FCwoh8G3
fTXM5qSz1c1p9zXNdCopffgfztZPHriSK1GSy22JEMBE4i8OxEqDcigzz2lsQgcsBoNl/ShAFOsM
Kih+GQZKL9nWkUFJdHdX9nszHc+/eZxfOFnzJyfLpGtLh7h5ZMzzi5IDqlFGQLJNsVJTWznVHSVS
ELzfKsE411gJyN2eVE79kKPumqeMAjh9KfnSZICYhT5/103hN8WwH40Kf7d4/t3xiS1ygFM0pTqd
UsacfIqJmb9Lm2RFaLEOoZx0kt0RjCKMey7IhpXD8EnUmkufkQ1AxQ4CIHNufTIGGUWNcXkYEz2D
0Kx81GbF2/X8zTA40NXiBsnu7wDXv/LYP8sMQa4IoeZoTpHUzS/aaJnekK+wZQim3fbVG1WmT0uC
g1BpfVXV8d3APttJi+StNqW3SheuQ4ZIJ/1wip/srHcGQXbSLvuW1ES1v5n6v6/B6OZPPk9vhR19
Qm2KZNoSbEvMr1IHRiYT669KN3F6apI7orLU7vfuYqoNusy4O7JhPFnF42Fhn3cTh9XFCNwRnE2L
C9hyDH483//mTL8FZRLEen+ap6Oa8EeV4PZeUSV4+lYX78X0X9n+/+tm7802je/Z/3mY6q/vzZ8L
B//vcn+UAGT1X9D9IDMHUaJqqgeH2h8lAFn5F/AAzsQqSgr0j2N8/igByNq/jpoBvDYaP0Ekjaf7
owTAj2gGoXdYhhWZZQJTw3+jBEBQg1X9eTvDw/FzPk/bF/ikcdDX/JSdu2i4gW8JFRvOVTBvVzk6
/qvezJvuGSBU/MExwi2SnnrFlu7ih+w2+7FXX0FfhLG3+pWX3y1BFslO7+L6LsV7eaoRi7IgWrDb
E3WvM3znLlrajuRDsObKru7p0XwqvDlUnYl/r64coJv6GEcyzUvrOXU2pwu7M/rfDt1KZ8D7JyFE
9ssFKhL2p82DqzBQoy4oArraPcFvQj1CGDZSXMktbkOQrfZ0ldz2BE+3r/nVDYbvxpZ8xR1D1RWu
B/QqQxeuuBphd5Mj404Putt2TV39RB0kKm/ZaQ5h9g+HoPRRtw2nyIyah/heuJVPRWTdmmsVdken
k5c55NRP4LE84aoFHAJOJmhZw66u6V1J6QJ4DymVl/h+Akq8fqY96gTk0YOA31P8wf528gY39p8z
23KkQHczT/bi77rDuPptqP94DNWTQq7gdoHiAtiym9Pge+J9fFmjLGiCwoP1kTebAnhK/MXvToTJ
QX+GnzDoQ/2tPwNT8iHvc5WouBje4htBccLL3tfhzG8tj9VD6u+B9UC4PZxoSntYXMMpgioCF1gE
s6M5dbC5s5M5sZ1HaZRHpq98R2z2vvgqf7E+jWHDc0CPaU/PTuIsLqx+zuxp0XBZfATRTqqPJq5X
BG0o+pWbhtPFeIjvtsvmdq7oI+7h1Hbn6nf5o3ipvu4fiLPhTE1mB1axbnb6m+j2nnZTbtZ1OBVP
7UvtQQD8XfRHRzsZLmREfnafnudADvNAo2dt9CSv8POretXcMogBTk5uq9rZk3FvnHruhrpgoDiw
Yxb3dZS5oCuCzBVf1ZCky3l5pXbrAj3kYU1v/ALRKX9IaT9WZ+WEZi+8cpJj3tRH6Z6VGCCJ4Jde
xz4R+ezrdC5fpPvsM/uHb+YPYLyDbLD1SA0EP7srnvJrfpGj8qJfm7P5mF8NdkB/yU9pVEfqefhN
UAEJ7S+2+k9BDqTRcqM3nXTdnMUDsrn6o9uiVTiEk23YLc/Qu9+/j0HmG+zK8tSedlf1QGs7oys8
g8GyB696T+8XB5J7W3BHf/FkB5F2+0PmZj4FQUd2APKadhZKbn9ih/lFKNFJZ+dfMs/wWEVO6kKb
4yq+4ReeyXwrrPLxrCZRFRQO0FpntCE8cqtgDZsH7Qxo26M1O0iCLMi+IdxXGpE2OMO3/XP1Mofj
GZzci0lyN8yC7a4NLVZ/0Tjz+VFwDEf4oLo9n41h/Jb6+qk8qydI293mxXxLrvJJuiUZzMOedtXv
WJCn5CQ/74/ao+EN/nxICBhhcpojFPfO+y32B1+90wKluTf5dmwnDvWW6xrA8c/yhjXOif3ZQdiB
z79Pdum8v5X2FxoivYW9sNmaO3hiNLqK/fV7zu8vLnuS78YOjW0OwmsuV/KGkxYtlzycgxzDat66
cKTRUvNn0PO25C4e7FNO5iOssIUW61E4J6+sOLd13nVbPGUOwh728XBfseEXNWBSrsK5vuw+ygoe
GHtvOlv3paPxv+KGULtveuYjcM4yoPmVpScHmmu4UJm4pVd6taPZ9Um426LjvuV1+0z8kdhJbSfc
MvcaP/XYAqcubDw1SELYT93Cbh3Z7W+kAF00FrzeXRzVkc6FJzqKnfmFv9iL3dM4OuFqBk+wK3uy
vyd4hNnF6turW5/g/XSBuFunnG91ofgInTuYb+MtcaFXt7OPPVfXXOUk4IHIlPN0jQcK3Y0fjRMg
fRtKzLDlImnUviTub6WIYP76xT76KTpfjKyQFcgcrp2nX3dcGQjoQLBJi4eoulAN5YV3v3dJjLoJ
Qwn34SVlJmp8FQqNfCq4TyCW/cnT+GfGaHzobM3fvMr+Wju1M9mNnTpxMDOShtsGZbSF03liG44+
pKi8K3lTd3U/mYEezD6umd7f3Aevg1ccvN4vqVGxbA4nyQ/cxOMJca4zv60Hkt+fzCjGUPW+iSmP
vZItLH6aovJ0XHAIddaY6FS31e/4V4rR7Dx0xr3J6wHJBjQW26ZzfMQKej/W8xAC1OH/gKtPxaPK
haAPCy2WhMxt8tPirLzscfHOk045i2V0//NFcgKFmdVN94VruqULm62Xn/itKxgvB+a6DxNvJ7N8
dF6GpXVj0HDiio/14s3ZG37znj9zfcZVtnsn9nRPDEZ/Zzwlt/Iy/ugOUUXE9Rhu1pRwX77Enul1
PNL2nWlxWpcN+JmG1eQJXYL0ZTiTiHTVYHdBuzulCynjqWKeyW9iO+F5ZjotlqlFAQdzpmL4zAAa
CWIVFrorerO7sXE25+jKPn52jBltC0xm4nOaDYGf4xg1FvJi0/DKbmTTnWpc0LGUGw/mbjZ7w01q
3gGGcu0i2aUbu/HpeJ0jVBr96byFWAJmb2O1MEB8AwZilh6a0wxefdo/mtcl2hiOgaeG8tQnngji
oL2kpyHqjoXq6oFwd8y04W5hjQ0wWMBIHAWl1ztP9OHyDhsLrna+FzyUxeOmWAVSbD/GQrNp5/BL
RuUY5JGHL/gr4gdEIhrgmDsLlscJ5fMY6CGVeLxy5saeFQpnbNBZuF/CIdxYx8e9VKK8Y48kbu6l
PxamhKtADIkJaoNed4QT/BjcTfYMdt6xJOoLtiksj5WMdRFZYinGI/b6YGSIiTscamrO4O0f94/p
CWz25qb0mjchgA4EgXD1BuubHC6q4qw8Ea/cfQYhdup9mT0rB2mwhBBW/Vip2c0M6L33hbD3w9hZ
ztaJJrzg2A4jX6H7zoZSB3dAb6KbEupioh3o6k/jFxUzbF0OW0X1iCGVWdLHq0525qJyzrMv3MJg
VZHcdzaPEQ3YUg/my/Kg3rBpzHXlStfKPca7ZduoThES/rpczS7chRlRcCbESH7Pc9RBeYyHk/Gd
jfdvsAhmsDAvy03itw/DD2kl4erEToixRUjbODOOgn1BGC0G5lX7orN9xYctMHExvbO57bsQNJi1
ht+ZvObDwnasCANWDM+CDTZZ0iTquTPyl77MTJUn4leHsC3kSO+2vsV7ghbBEJie5TYuwZxTMsij
z8C6YqT8sG3ijxW++hIW6/A8x27d0AH6YWXqgJ3qKMSfSCPyCv1loHkIP0J9zOkcMjSuZMseavYp
w0i4c3g9HmW+pMQWs73akl08pl+b2zHUXaTxoCXDgPXk56QxCcnNIH+OCbHR4g0gkHaR1cI+dcF+
3vVrfVc9bN/W8AgURiKbjHAFPjXub7K7JL5m3RAPms+cSrySfVxck6ik8dwH0ek2Ue0DtIqSqAnK
7QLHBWnJc3cdrsO3lGgZ8ueAHlaHIAho00vpc6QKeRZfsCHdsUWfBWan7hJ0zmpnsDvMdmlPRElN
0PpZuBNBEdwS5+QcKahwOz1R0RF2CZxPOgfmaAdWXVv8itgYZwbI8r0jbmk9JsjfrugiX3QHeWV3
hIjBCkYCtRVqPnvg8jKsEpkXQxTlQGgdKgHa3ITshQOf9Vm7xc+oAI38Q3wyXjr9Zes9/UIg5qV+
Rf9XYHKU0AJdcTgF2BnDQh+2pz9T9FBP4zk+NdCE7ywU1ZXvJk4h9Vm+XxDtbu3sRT3JRHDKJ/Wr
+azeZwHDw3fzJ2RdT/pb9o3Wp7N+XwUA3REGswGDQHBNrvpB8ASvD6sAF0mYecShaCZBkx0IXsd7
VkSKCR/HnJcqp7RnZ3Jh2hhDsGG2FvCBDZW4fU9s+l6/0yA0wnt+yS5kW1Cz8ZVg8VuPMC+EBUrt
wrq3s5P1SdMQYHCGj/JTDAU/64R/NM98mZjvmF5aFX24fjS6hFnJJmPYnI5zmPVj3iwuOPj5u7qe
hU+EpyxAYbggke6advKsAEU7Zf1pD1K/ceDwfJNYD19AEtjxl8Vd/NV7p5kXo4CGmm2yE3lGwzE8
1dZtlPg4nLWs3ZH/wYdNGDoTdqs/okb0jrhFSr8WDZScuTheInIZyD49lHy6CaM9fh8wq2PnbJQE
Mh5H/lKdslPvpbcd1MX3ze+9mNsd0S0kFivHL+iVGVhaj9i2gESOp7CtIDFD4UH2dR+6BR5jJE7O
Bzv5Wj6WN/Akqt/g3I6wjiAIsxazptuQg+jV8FjtmPXEz73K1dkPdOL5Et9pcQP4HCaOteu8j46C
o+XhnWPTUP7n7zEBOVHoEWwfixucn/PyPQ+OePYYruMIMtocobnJhotGdv5VwEbp9hzRa2b3uOzj
oTAodo4BkhnoHINEdM5BQOYzhAcYshG/aGD/ydsSSR9RnXDOHZwah9EaY+fSLIgbNY/3YNA5hga1
RznHh9WfB2kdBBfcIxyk75dQN/dMv3tuMP7WiSJq0P+gSQGUzzdxv856p/ECamhFrKPn7sR44ZQW
b/iw+1BuYJRNfC9gt8AMW04bONLgyL+MQXqYYe8YZY4AGGXCgssM+cj3gYhR8FtuhJ4KvoXAxeYX
eGACKT89iVF2gzbw8HEGAyrbnEBUFyV6AjEUq79x1MbDHMdFgajiT4m3+//MTP2ZIgwWs1+E3z8l
oGnyy6qtaaUrQSqRZrU7NYkl/Lr3lTjFowt+w4fUisMBgAkwiKwWzhUcOtnfJpYKNUkHuTbisyPM
RVs8LO+PeGs9SYdfCFIMHPkpcklEpvZ+F79ApX7tL9Zdf5K9+QRamwyHRcQ6OOSYCKqXSCNnNHwo
nzcvCcdTTLy3ODoWW8T6k6gJq2i4lv58ptWav3RJH07jOp7102ERJ998mo9jG084v66vq31v4ISq
YHjZ7fpuuOZPw7fDDUjPh3+rSN4UnhZKdoMLGB6M82p/mdncFf7gMFXUc/gjHnYeb4dOHNZBC/fU
3vnxzDY6rFrl5G4KrQlx5uFXTLc/C1hDyTUj/btE4Ev+yG1HjHbu1wweiSWSdIdL2TlYLoSo3N8h
c+JsPhS9nDOGI2j1D6e0st8WFzPBd44YLX5Y/SO60Ug0EDXb8ofdPWKDI30ne60/YMiOgcCXBkKg
+427/3gdONAICjvMFDMy4EZUvHNz2qNaeRh0trvdkMqaseijvRBJY8lXJ0c6lATR4OtPvDpmILZ3
b/4gPOxsNMVbPSXKOOpreO05xDEHG/YSvE+Qc87K/JxYyQxgR+B8dMSRNBgRIR4xNqcF3gH8haON
d9Y9mpKv+UNFh59IqJdfF7b3YUTo3UgcpyIIax2abVGscoFJsSYX/t1z1Dpv58R/yYkUp1Nvp5jp
zS4fVt1Jo/4wIOFxtOVwzZ6FUZgjIAbGW+6OEHEi/jlCPMXr4FtCGyoqPVqdnCMwXBm46YRrxZa0
WI0jpGsJy8jkENS1yuU4lBjsx/yH5cKOXeIv5S25X9wVm3SkHNDLwFKVxLP/vFulA8f+t/llmc//
hJOoCoruZWoa1/ibdKdGVmOThjjivRfxcX8COEkfsr+7RyBrYhqP0FLy63vhbiHLPL5pp+xJu2/O
ZNUe9i/lhc+/FzfDV0J8vGdG9Cr6ICzJHx/RQ3xPl8zTfG7PUqBE+/eG/Cbdx87uyWQ5Nz876QSG
44UDNGEMR+PTTEjMIc7vw+2uJNbQ7/uz8bJH5Pfc4YTT9IqoYYlkl+oC77d1fcM5YvpdQPIYvN3z
apIu8r38NkbVBS9EQCvjy2IfmR0CcU6j4XCyHszEXb5QwutOqDqeuzOqJyfsO1ac9DmZN+VOvg1n
48TR2zsO+OiKhD+m4H9zxYaS/Z+W4b9Va57T9+zg3fxzVebHr/xRkRHpokBaDq0AZMkhJKbQ/J8V
Gcv4l0KBBjktWPUp2vypICMenJtAIqH9Pyh/D+qkPwoyXAzlgUMfCkZ1iUvK/52CzJGL/f/lGGo9
tHsgzKahLgBBuqL9VATXBgR+KjMHMVIJ4zWXD3BJsdOYnStplf5mdx4X++lmlJB4fGS8RWQpfvKo
WS1kEHUrpK8OiRIhljtUccD+Iy6UhIsqUAj40zz8jfP+uxvCQmvBCAx8HQ3RvxqFHBClYvZZH8oW
WnDgeDPhBuc6SXGxrO9XffldQ+FfC+k/hhPqdpHiGvMKX/1PKbtGatIaonvecGpyiEoOwJiYmvX9
MCcbDBVp4k/y1H5NtGL+zeAel/7L4KKbCPG1BXecrjKRP6FprFSIa0nsGNJcoT6vJzJKQ+nv7vJv
64W78GKMJsSv5B5/GlGINdR117gLvR5jhAqa9qFKBNnvu4wOjH+evb/WDxjM4146lMXwFqPPqP9U
oo7bRqv3caFdYiEKLteBPvrhaVIggkuL+HGp499wpP3dy/0gUz+Y1A+RxL8uFwXtvH1Pqi40LGGy
4zRNQ5GWumAztC///Gr0VR3z8Zf5Qr0EtWSNIjpK8/Rm/fVmWbaDRrAaeI7MZb7KRSm8TblR72Cv
x/2hq/ISFh2YzL1GXaEyAQ+KJpppyBR3VOGrYFnCJ/oX+699vjdgiksAEI7QWwa1HglSfZSm9mnx
tapYY6SkFKCl87DNT3QfZgK9tagbeKrUSU9JN6w3eZdFCCm6bPu4zDEKrWKjlKO9N4r0UHQDKleI
4yhP4giHNcQBpTLYW9LJEFrWEkrXVQZmHiKWqSKVbKl1fClSie6lMldQzZih/VNtJDxkOIASOSWP
Yuj90YhUlCPPJWeCGpNgmCsToaZDzsSwLZ61dip01z7KXdyQGAO6uPooPkICJKdysZGRQYqphVIJ
UpXSnfqyGTnFDXuf3nWGYIEeTpFhXV6nRe84JO8K6kvnOc+sGQoQ2Hcrd1b1KneR3oQsXOnq7s00
soxADnBkTY6r66zULZdiKt9qCAFzwdbmFu6sre6n1ZHpQjcui6gOwp2Yb+KMCpaVDr4Sp0YWTbIs
PMNnoqKZ2kIRYM+NZKh+nTbTvcxYZjTPJFBFmOZookWRt20aaW3ef+piERiInShwCBDTwVO8IzJe
qhsQ/KGuzoK8VYuviIAOD/YVlEjAb0nDOV4gQqKF2RhncLhIIoFFhiPGg/O5051YqUQiaDHpxScR
yn3OpSbKJrZmJbJi57MISby8StlLYw3G9CGpd7n1jRR0mZ20WzfYvVjVM03+lWZep0oBilqkHboD
dS+MJGurBfxWpacJic4kEbfPalp0wFqgsdCziAur97OQpJlbiZW8uU2VHUp+RbruD5bZxNrLlvTt
DNo6K6mPyUlRnYGvboZnTqVElWGwFsP6JKWLTF6g65XZuqSLqGSumaRtjHyT2k3B3BmpFYmxBUom
hS4tuQ2VYk4QgSnaRPy7pitBVRn3JDJSCXyejQyKnDu10mZ56VqJCcZQ7Ko2gwWGHnWwaNlgPRRp
Y06XPpkX8UMNlBwink62bhOE3KxdYdv7xxIExXCvbCxPEP5a/dK3GXoqVVchTDhly0LUX7YT7FW7
RWRYy3PqqHXRp69mqhbXdj10ytsyNlB662ohfZyNROQ8w/aoHEWcFvWkVopyTcu0bz2l6ofOz+iY
KV1z1cvumdVuvSSjoAOoKMTxpckSEXRyusswdlm0Ba/20dpCPS23TMkISktMv3YmTIWOWKAucRt6
wyhhYjNyEn/Y3J2WhU6rH3S9VRY7gbRHoudKQmxO3GSVA56ktNIaKjNMP7ynUQjkdNcCNs65UsEu
TPEsu3OibrdxKNCazeVioQQz0roHnkwSaNGQloLUxK4VHAarqiI81ehpACI7LNNNKWGQt7V8qb5t
Y7oGkEQhGyP1Zv65Frtkd1T482OSWlXcBez26R6FlxZ51iEbv9SKHn8WcwGCsNVsNorIMoh60BE1
+taDYdKos+erVLiFPEwPrZAf6umxJHzTmnhpg0lJ99c2zasp0jVhR9cVYQdEeeAOjbZi6TkLYpBI
vu35Tla2EMwHswI578QYpcIp1Xq6H4Sxr2DpS0TDU8R9IXGaJmQ2N96XPMUANIBuXBq4FkUoamcV
KlZEBrHOaqv4JuVq1F06OiOw6RdxGlcI4NNYhqsq7Ut/mtNauNVZITTOPlv9XQrcjJgmsw7Co2m1
FqetjexVmZqEoqGcSV/0Kenf571fEl9sQLLDnKt2TxMhkwq0LqXxcN+K6miy0632mgzks6G0pKtB
EVIldYx5G+BYMtX2lGklTGfpPliFO2y7vtnGDm+KUca8RzMfdCPmaKjvnWii7oIhlVNHGUQYq/I2
ayd7b5Gwc2q44K90RdTg9ORyv8CgVhv2LgjrSwZX6rc9b8rPTSuTEVDH9c3S1zbA91UftWbYP0qD
VdKQZa15fLS4mcec/ZAVH3JtPSmNjtbfCCCNgp4gMdvSsJPvyGNlDrtxEb6v4mDeEXsnA5KAa/am
NZX5Vip9/zxKkAXaRdPlvdMIWSzaQ1woyoHAHL8slRCDuKn0pHWGKssf0IuLkSkdGqWzK7nLv8lS
PVIrMJPp4Goc2g9ZnGiibdJE8rQDbf60iYmnZGPjTu1I88gcJ5sN83P/ucyU4mJKFCgtSUITshko
XaPf9tLWXfEslFp9rhZYp8r6rUX/VYYX042rlEP8KCtvVdYJr2IP+njctQu6b9NVaPPBsNWlGC7j
oFEiMCFenuRi6FFf3Wkags0pvYCoJjkiTNUjnHb7uVL3qywj+l0NcnNFA83SaKmA1g8enzHUyr1E
t1kgjx/nhm9pgvIqV5K3KOlja7bGPS1uoB2VctW+dxucWWMsVZHYSKvmoBOW2ib83u60W5WrGErj
VGLxwqJAX1ZXKvNZKSXDFTftobKWKVKlWVWdQajPeaOfeQVwVn12WNzdeBP2Vrs2asU1x6pWI8EY
0xaezHRqYRSb+m8deoxfBKFQv8mTLJEk3mYTf7a+ZovxPW/mOVKtXbmHFFGEmBL2N/gxum905Yhk
tYd8Q1ps7RMa1Y3eTOx26gFn1vrE0t4QHp2FUXpt41a8AQUn49WjdSeYO6jJbNnNBP4nSQhLy6AW
qGgtJQVN3J5B1u4p3AhT8i0rp6YIzMLSH+iyTW8NugyP4pp+qXKRPH0GExVtSGtybekX3+/7trcu
arOTy6WPjECpGw+W63JTbl1PNI4/SjIE6KHWAlYc1+FiLgrI2KnaTX+T5Ca2+06Gjyqfxnw6qzSN
08MKJzDl6yUvCT9aDd5ENIucdEkn2Vv2en9o54yNWmZLJfllqWcSx7RtQ64bfkRU5iQ56UHAjAWE
qOjV6OjqGHdan9HdT4ilfWxlygEbQnkHCH+dPtKxMZhvBEH9q9k0S/1UVIX0uRrbhnpGsS6LP5YI
v99SKSFHWMz9/JDonQD6et/L/M7ojB4JQ7WwspOgztP8JvUoWXxNBXlQTlurrB/7wqiaj81mTdEK
qHlw6lWQ6HMoxBTZWgtZIqedEzouYiJsv83ByB9yYXYi5BlsWopcAFATDKKuRayyj6bUzivkdtqg
OJoiwPAfj7yUI5MWfotbBSmFheAEDspuHp2ukbvv1ZjM1zxVlIhYp31U4LmTHmkswblnilp+XxNJ
hNtbSZXagxtAhdexyat7cdisj3JhIeJMi1P7GscVIIdOT8nbFer0H5yd6W7dSLKtn4h9mBySJHBx
fuyJGi3JsizbfwhbljlPyZlPfz6q+tzrTQnaVw1UN1CoKufOZA4RK1as9aBscvGtYdWLArbuYaua
9iNyquXQKgoFAZLOG5fNVWytTEmOepDET5YQ3R1WV/0Z3lo8LlPZxjgq5+itNkjZYfrL6EGQcvzz
uv+aWsn0RHuYQyGG/pQrXeuCm7laVPAay+NTC7cKxsvcRY9zI7o4gOvtGVW7i20FuOZNIrlxk0T7
ItUUUtlwI+5ENFPr4iYL8rRFyt8Mv3FiiXZV3naPCx96F2VG+rMONJKErlHBbRkI7hV9vrcjByae
ijvzqvZ60WwSrfY+l+7YwAtwguphcjvI322B61UaID/VSgWT0WqrZkuT4HCGwBfFTDMaz/PCy+9m
snaOtKQu19ojLP8CyDSWwaVMk0dMDUmgjGT6ikWo2nB7plddTKBZagb853DJxIYoNx60RMs2E12R
vxxnxlRCdATYY0SXX28M8qvKvTvE27ODNxjNvnJU/WcslGQdyH/O6DSghDZWNdrfUfuYR1X0YM6Z
X2CWcT6r8rsuULRqrOLGzY3zJKBwNDo593gBHcJrryqSw52U6WUYCOtPlurn+KETz7rwEQKSvmxG
NMCFhxiKm2LOuHY8nlSEAR/TIgu3ZWtQc6haRc8eQqk0FNhR6XzS2uYQjJgFbiz8okIZbtHj6Hxp
5F+J1JEU04Qf6mZ0CN2p2YZucNAT/XbuuIDs0CoJgobkZ+0JaEZOfmmn1hfROdEDMpfNRlQhSL0l
Mj/0iP4Juurz2HBvJ537epOVpbuZ6UfaCKvwvnb9BAEsJLoO5uomUukl70QDYRZ90tqQ0MAI768L
QLS9UdjTphvMdovSPxoT/Th8TlvR4u4cnSmMhc41ZQ++1qX3NWHXJi+iC5qh+C5d0qF8NxhnVjPQ
UWHWX83COKCY2CLdFjSbwcFUoK2ycTOl5n1Dgw93JlHeps7F/N1z6k/Cwn9+yIbwiT8e4s/ivj5F
JuKtqnoWenI5NkF3OzeN126Fk2Id6B1ysxXb2iih12fNYoTGmKanB+jxRb/k3KOtadd0iOkTJBtU
xShqoZphTviJ6+jm6cVwH9LIdxgd55oOu/a6zSLzvs3GkUqFV2rnVmUE+06l+pcMVAM9rcy2EGao
ygEScWee612IZsKktAj9WtIRzrhuVX4Ut8NjnM91xIBN9JirCRWoJgvDTeCZn9KhzWgvdvrdQFhE
eb+af7kifdbpogVqaJoQnWfBySHsp1wrEfeDuthbJIuNW//oPDu9Hkmrd3PcN4fOhH1co72atV4K
lUebdpb3NZ2Hb9xRmGjHo7e3YqPat85EEocF+zZX9c1c5JjN43187WRafhUIA8IfCMO+1gbt2eRx
2AxyqD7NTv6Ho3ZV5tPnxKRPkJjuWhSEsaI+b6VzDjh4T/b9pdYz58or84e0S3q6XitUntvY24Sd
TbnUBhWstMe2oXyadN3XvNNLKJRpXGHpNpBGV+Zj0gV0pJvhnzArRuzevAM5hrHpRte7CbS6vBeD
QYNYTgkinzgnIRZ0m6jo04MMqMqYqfosaxQ+uKEC6lb5UP7GMljeOl1PJBdqj70VBZdZ39ZfnNTW
D12I9UracDHWCl2RILSKu9FoYaqRsG5sJ7xPkU/GHtb8qnnRgydjd1fQ/XLh1OOl3fFYSwxdN2PR
uHdOZBXfQYyKpyKNzsMABYWsxk1WE+y6MtAvQy383GXhj3JOs10mynQTtAFPrtOJHyLIvW+lkaDI
oplj9oMxzhWCnmi3dPpTg2ndYSDohXEpKgpcmmr8NJ7hz6UiPfAiU0aiFXJ4SOO8Py9EV/xKdTs3
r2XbjWrPdg088IEAHZ0sam3aEmc8BAGwkNozaojVOvhwTP50I2iZx9HDG9JdJRUFbNfNf9gJf9TY
1fZZGqr0ruuT/Jq43922bXZPN/PMRxBl+0tgefpJeK1kUZPiS1Z6ndwOlaKIHC4g8UTAj+xmU9DP
DDYeIUpsMKfRwXweTF4cQm/Av0Sa45ODxTdBNf2rm8KRF4Wh1FmE9rofZ/rcb5ukbS6mrNenXdYk
w2NfK2Ok1Sa1b2u7LUYEcKP8Np2ne9ocuXwmSWUnJZDY0t8Rzoch00S/abQcynEXRrtoKrx4y/GM
6T6ecOnd66pUqDBiKm/OsX7XliPgmgyT/AGczf6ei7b7FOazXm/1MpponRpgHs1Tdw/EMthbKQtk
RRGL6g68bHWx53VyYZFKve7OwtbQ6YSv6vZnTTbwPdfbqdj20rHvTGtsBft3zlP6wdnfm9IIEsQm
vSa6ol+0oy6opW236ZED/9zPHh73eHjZ8wW9iB5RjQz1eK9jQn3f4NY3bGh1auCCy9Ert9osK7g7
c2MZXNiu1W90S3gAaASv1YbG/Gwfzym05HYOaLe2K1D9TYTuybwhEUvEhkJAcjUHhcz2sxW1ECPS
tvAuHdvKljORIx7UNFZPa5/T0G9fxerP2Ho0xI/x0CCTZPekFU04GOSwo/C2mizFTTUWdr2Zyn6g
bDl60G0aFf2oQ0E8KZIJcXU0rUbAWZIv6AuTkX+O0VnCJbof0oHoMhTjpnUBqjZJ5zr2ptZrLUHl
J7AatBaA23e23njfyzxRNvt9wDIH7avszGrj+a6p2FY8uF6GVLvdt86mM2xNnfeFjcNepCWRPKRu
ZlNdGIj6D+jr0cEuez3D2lxlRCm4kpa3ppXPT6KSdMBPVYRMQTxUFo0QNj4BmTNO5mZ00+R6SgN6
29s6sn8gIjNA3lLOnJ0D4w6Q5iNl1JuibvRuw37SqVG7idPvXb034VxHTvULy9/q2mpGnNtCVtrZ
zlXEHWNWQVpusqZqf6VxABblpnb8MKPr4e0sibTHbtT7YlkN2+LamUFxNlnAXbEZKzqd0KQsETVp
RTChQlDXPQrGuTsQeddgNPyIZN46Q+bclAKclIa+EN4ls8bZBf8bQ3sASlR3g9kJjR0BYs3Wjavp
4MxJ7AeA6Aj01QAQyE2Y3WONeu7IhtbHdgk/yvlQtgqViDivi/7QFVoTn7nUBh7kVCBO5KVpMm/K
Jp+/lTV7ZUMWbw7nOLzYT7M7IgeQqda4qcADnjl0FnTdvspqAHYjukg7paadE9Knv3Vzq4UPN6j2
ixZY1gVSUNjTOI3Ly62ZyNDMc+U+1krRj4lqYgZQjjpOJfPyhwf+tw2q5nGY4qZeRLQD6vrgIg42
P9X0XQ52dRbKlppQL62IzomgxPBq4stVGDM64E1JH3efZstotU+YSc4IQgwLJFV0IQ27RG1AtHZG
s+dG72Np7IR051+4+0bX4GHB76qpDEkMV46ouNWhB5FYtGQu2G8C7xt9Nn23XbP/ZXY1BktiLFye
8Wam66adl7pCOo+xvh3L3qXVO0oQ2+5px6WFh6dVPyCrIsS+8jLniQgRw1m9dfI7SZBVbcFPaRtP
C2/4LHVUxDa5Vfcwv3QJFd10+vJsourHphyqBFpv6EH/wlNZl7dyubP8IE0yFLvilFS5jhbxe3Mc
YhQxvTEHhBCl4KEdZUorp64lj53CYuJCghF+y4B1P9cSRbedVdvGjQ3GDC00rHqOje7FiLRnsyJS
DbzIO8RRp8eEYE6ckRy1zZNnjvp5iX4t42asL4r0HccQixH8GQwUqMuzUiYFBDKznyHXBzK+4kkn
iuy6GuW0aeB92WhpPj83KANDRzFERn4Yy7I6G/pEnM+iMf44VWshNy+Grnt2ukDCOY5Ge0TrInbO
NLxGYGcLatR0HI/dH5U1dXfoiwqLo3Gaub4yU69vlar1byDB3S9OdgCDbUrt320SUCrrHIXU0SSn
OLwhrYqvk9FFo93jAeLaSkXxxS208lvEPYL8W5zTWhxWev4bODuAH5VWoAjMKr1M0bsrtmGXEiiB
veSSBhCHDdJ3eXlTZq6Z7QyU0fihHep9m0Kvxl/SGW3I63GFhndLpR2amyXmzwWxRbIzsJWg7W42
HXipgU7/HQrw9Z/UTNqviJeohxRRJBxS9MiGNmpE8ksZBzyKMcf8USWxKLdYXsSwDw3NMrZtD5S3
caoq/J4ZDu+cqSVACPVYWYbfIl5zg7s6O69SScNNlmedvhFqdr9bFG6ftNrEFRWzjxmiMB7kpBmk
nQ4tthONYpmHp4/vTKnMD7hdDSRpVvgzSyZbHVC9EFeSqlmAJVnlnjMhczE3Mvtnc8jq+zAd2HAD
9e1nYroeWjyyIfmmnFz3J9i+dyWBYooNPhkePLV+nHSsDWy9OCMQCQH1qzDPMK3y6kPmIhmBygPh
zyA00yBALWtqLqWuPc6IDYgdhQ86ge2l/oNErk02UYhSUknAGkvwRLppvJMg+hBf2o6DGxdV02yc
CQWlrelqMaxHsywQ0R4s9a23QvuJ3VVM20m06rEgl/lcBDUvzRCXM4cPzZ3LUY9HtYscaor7PExH
eWHXJqFYHoT5jWpdLpzUbsUMJukCOI1hyw7zhlzPbmN3XHCVvg2fqjaqv/VDuwTmozHQUSNqkmaF
9KMGxDO2j1bioFLAg94ltyHV4OFnWtXhV2BBFgKxionGGqgZT2FGWnDfWI2b8LKWQMaDMnR4355w
KS41QhmHsqj6xg8Tx4oOyOaZ5qHugxqOkHCItZXV87CWhRmaB1c11nfSw1HbFenUy2t6vUWBflE8
xnTZUN6kJzR1NDinIqMh35AglATdS4e+Qk8lu5ympKdRtic7uvFq0fzqRYQFjecU5TfKCXV5UG03
BfuQylkN9MRbhmR8M2EMWGMTcEFejHtZlDEsyQJvCNUOc873LbvjRx0Z1bxrEcEhZ2lCSpS10RA+
xbUxXDsIi4U7QuIQAl4E2Eq4bBvlLa4CzAD5kaDFAGHMvqAz4HzLW2eQB+Q9yPioB1OdYDXr4qyz
3PbRy9OhvEqNAc+ZwigF4VZVFvkutFVfbIA0e3s3J1yk52SiRoBOi+0KhJuVYFMM7ljiyjQUv1uz
7+ktlWjgHBqnb+JDKWPtuzQw4zlYhkWoBuaapIgdNZN2kGytX1FWWo+Ch1AjhlQy/EwBgHPeJKXj
IeNpIo/YjQZxQqxH802uT/iru27goOjBzug2eRvYNAPaQNI7qw06InhdWfjcUQlOSiUm2pJFexFE
3vwrNIwWHfEotR+UWyfVoajyiRbWRAENkRzqUOxbr0jQiRoya0P1Vec5Cm10JquoSW5YXhsmdwsw
PKBhSpeDK8SPvI7cdDsXI3hEOSrzJ8GnTnk0b5elDrWy2eojJoP1YIMQBqFH4oxYWUhN20VzEMM7
Y3FLo856TgzQzFtPECBi79Pg2m2GMjO2REQGzka6Nu6YUXVVZFrtshmT9D7kDXHwXBoAZqgWC9RS
AcppAPME6hVB4slNNMXys+lVobvPg0w99Fpi0VuM6OVTGAG+kO3PxeF9lsUr+g+0CtIgLKgtCy1c
c0VWsYVmy65CKaLtBvu71LvpMa3b8VG55BN5rKMI9v6Ax83tMFY8Q5osPwm14WCst+J05BSslKNh
tWUFovsZ6W0bUbuWmCOhDwgrCiuqfoxZW1IfPy5MUJqiy3LtxLxf8Vj4GZbuQCDTSadsazVvc9Eg
ptjenemV6L+wy7Vd1bn1HhyvOCHe94p15OEIje+9Qd5nuI5YfsrftEtlyonoApMuq5Bw6tsguQP7
y/4hFR5ZRf/Nwn79JU0BQICXvEFa5ugrKpCsy1wbhN6eIYZZH+okxeenxL18REvW7+M4OqE68noF
GQ81BMh6BLqQ1o6nxTXbUkjFP15vC+jJgWE8NDENFxLfha/v7xmx/PYjIhBLaBBcSQ9ZBJSYV3NL
7dpxYmOiDcRLbT+eJ90fxqY51BC6GHHwgj0IWnHpTDaNSa4No1mgpayMyrl//6e8tcqG5XoIR7Nr
8Ag/nnVWQRWgCtyd5TnNWHb5HJXD9yCLw0N1SvTxrX1jSk84hgm56x8PvL/2DXXTOXRCF1O6MEjO
xqCyz7TcFlfvT+itUeBOSktIW+j22hBSWURkbaJawCjoU5y07tIphDpxBt5aNueFeWc7KGuYq2WL
koTAp4vaMyQgzcBXqac1t5MHQHsZAs9hioOWpbt/f2rrHQprU/BaLbMzbQS9V3Q/WenkoNWIDsBQ
tX8cW9KPAKaET2E1acH39wdbSUI6ABILBw+eqmc5WJWtpTrdLkyV6zajT9Uv/1k0Tczj7ugoHmAb
f+7pA4GRqRsPRtPYT1U4EM3l0jwLCnTaCnOk55/48fOJH7U+OC8/ijCVy1aC+68dK1wdviN4zOiH
kwtrP1Pq3uxTYH5jnrZkEhUWc1Z/Y5UQQZyM2npb1PClsUU/cYTf+BYmlyBXLTcuVcfVfWvPc+LY
cTP79oi6lYiDEkerZLjTWylv35/0ekczZ1O3TZi/hmkJpn58RMfJKQY4bgj6U+LYlk1HqxraLR9S
OX753CYf2vMWtrLuuKvNNbSUaKzZG33sVIEj+z52ib1yj2apifzglCHcW+u3DMb17lgGdOjjSaXG
DB9R9JM/BzFEvSmEyGbO127o1P6Hl09Kx+V+g1wK83k5yn9dO6OnFZoz6/QGuz2EFlMHBxD5eHh/
lDfmI6W7qOzDPYb4ve5FEMT+pKOtb7XZ8EfJxD3zQn38LUvqh+8P9cZ+QKiVa8fkFnD4cscTMoeB
KplFfVW3dHrpyvmbmZfl/sODIOyEIqHFFWrbayJuW84FIQz2SfVcPSdx4e0nq+0+/mkQLOIPZ8OZ
bLkltvrr09iIucMHdBp/1kA5C8tCliTz1IlA4o31gs+GtS9nB5a0sdoALhBR4HRW70OOS3azmxYX
AnDk4xvAhd/gYLMgBcOswoeM97vSVDT5zVQad7HIVbxtDKldJZAHTkl4LT/57/iBK8E18QXSDWnA
l7ZXC2diLNeZMU6oRPM9OBIkRPxGiskYL8Ju6u/TWhXDiSfvjWUkeeHV4RBZDlv9+GOxu1MF92T0
k0ROn0SUD34yWW7+8d3ton8vJI830ZGxmtoclznIL7XcHtZ7fVdRgZKHvtEL/YPM72UN+Z8hbPY3
b+XqBipzD/TCCwbfkWP/Y9Dt9rcgPXyKe2c+oYvz+nJAKN7CKhxEDS8nuZoTCDdIIIion7u26Zsm
rpaIAFd+WQFRffTckom4LneqZZu2bq8uh9oLxp6KmOd7GA5kG/S/fmReVD6/P8rrCRk6sRWiYfQ7
EC2vjlTswTKpnUn4Qacnfl4W46VRS7lNrbx5/E+G4pLgynNJcVYXazt2c1oFtvAtrep2XoyzYj6k
Pd4FqX1i7ZYjenyqmBUCiO4ipiaBfY53OOgF2qTW4qXoAf52PRYaO8/Br0hFENH36BN/KWbICwHF
ihO3x+vDRRLAaXZ44QnEzdXQEOhlEhgBMlpIMt57c4CFYo8J7ftr+cYoXE2G6S15G2DZah9S9tTt
UYSOn4MEnRWzE1wZhjrV8vPWKFzotBm9jLMexRoR7afXgFHsAM0dfKv3Op0EH46KeP7galkEgkSo
a5s2+KV8rlF3WLE4gO87SIHCRJRMH21/cWxscji0NqEDT6K+2uuQerOGsiyukI2X4ARgpTtrNLFd
SdPiw9+HhwPgwpC2uTyL6yt2KDF9sCZ7qf0iRWTFxUHv9FNu46+/jwXflh4bLgjHMNYnivJ7ZXtC
2T56nhaGzS3Mjsg0Thymt0ahgYdGLGPZac7qehV6Dt3Oa21EqRPkM5rqdxAl+u79Df36HgJx0Wm0
s4SzNJitHl0Nb5gw9ApUHzzaZkOzcK9Mr8SiFEX36sMPk4VO09K4x7XHEV19nGKMMbTpHcvXFxro
VhK50HJrmv2HN7Zl6x7bgNyLu8Bd7be4DwYYmoPlGzmCz6j0QuSCaHri8yx/yvFdR2AHxwQkx6Fc
J1fvhBnmHXBIxWwm175sLC0Eq470LQW94gxlcf3EeG9sB5tL1dDlEk6SuR3fraZSFo0qOrp0vJJ0
6bjzGVX84MQ3ej0rGyyOJjXgKWKedRLDtcb75yWQOlVRxudDGdAfBAMn0LfQ7ad+D/W0TU9kTstP
P15K4DbbWpjR3BHEFMdTy42ud6nA274xdgLB+GbuFiOCzsmRYV9MUtxQNaixBCY9bS6gunWbz2Xf
nJj78sXWP4MADUdSqji0I66+aJchxOt0le3jdNdcwNcSN7ZWBocpHcc7S/TjTW3WH3+3ACLoOuGQ
oyUKonU89zp1qaumme0ntCFubfjouCQP3f79Y77SY1iSU1eaXImgcyB0prXsrr8ShblotKSOdfQ2
1QBxUzl2NR6gEC8tPoUbfHKbMkULKbbwK4xjikgooOvp06RcTZxLp4dDI4vKqLZ2ZPdIWOlljdxQ
64zW+ZSP7de2jcdxO6eWDPfIVUNU8EKMELbKSWjY6O1Z9ucCAPaU78brb0ZHII8Xf4Gnkgkfzytt
m9pOequlIbBRO3oLLsOciHp0Jv2c1BtHrXCKTwSjr88IY9omOLm+NKxaq4BqisdaVnRy+l6ezJ+J
5bUtasjeT5G7/W9XdeaJvOGN8QgS+WzgJCByr8Yr5yQyJq3xO3L+XUd72KEvAw0fGtu+cOFQ3r+/
WV6/CTwEzJDJgcxRID1e03i08jTLrMZvVJKfwxhHAAF+MrzK4BQg93pqtBnz/hDa43DnvlgK/bUt
CelpE9UytmWt2j9ZEeJT3hbhp4CEdxeH0vpwfABuTFTFQyekBZ5xPLXO6SkCB7ry41KXF/S8SF/a
Iapz76/g67vaM/ELJqxHHZiixupQZ2D5cxwPyrfbMXscaarZpm6YnLg2X40iDdIHIQhFeLrZ/seT
yapoTA2I277elOElIQuIiRLy/P25vNoNjELIC8wg6ZGmQnI8Ch05S/G36RHDyrIzmuSiM8+NYdJk
vfTfH+qtCVGu4B4geZX0PxwPlc2hkiIyen8MbOMhzR39XKsx7fv4KHjaQM/2UHpmCY9H6RposnR5
9n6gw/Fyu976iq2NOiWR/9ZkKO8AbgoyBe6m42FgtHROpbmdDw3I2o9hTF/IGBQfBOtJEkyH1Buk
ahEJEKs90JdpNxZ9hrtKWILVBnW/c1tYDh9fMockwWIcw7LWNwI9lnYiLa+DNF+G99D1kREbpuTX
x0dhG9uEbXwcbqDjFZssjLUm+OOAwVENaUs1xk0Yj9nhw8MsL7y9RDi2BaJ1PEwwa0R1Y9z7Ux2O
qL0VuRyvwtjJq48PhEoEdwAZKQjTupJatsEsYCZ2/my64bUGgeeQjM54ItpdIvSjqAUUn7Ib6BwU
U26C9fnEeKRz87LzNSJuRNTMSKDOmBdVcY1Fi3GLqVrvXA9Nr8utkdpV+PFDu2T74Ey0g9gWUudH
kUXR04000Ebud6pCss+mO7FsxlNo6gucvZ4m1DMpeJFe3t3jYeihHkc5Mc0S68ILI7Tir2mhCWTo
IhXdRcZIcdN2o28l6hF7pQJvb6exd2Ktl7Vc/Qiwewk4BMxEdL86032fgs/IePDtYC4/RU1THiDO
BefGSCMS5IZ6uHVoehlOhP5vXMELJEVMCn7DI7k6GMwbkwvd6/2i6MOrlCarnW732nVL69J/MBS6
JqS3fFS4IKssw849l6Yivfcjm/oVTJeheZroY71qcgwSTxyQt5YTlNLje7JzXGu1nMWUVpSYRO/X
npuczTzEV4WaECkwWoEcfFzzoRs9+/3h8882AgpbYCLB+3m8k1x4nXAS+h7YMhd3SdAN+8Jrxo9f
zEtS7QkSax1karWQThqOpq3CAcOSAd5RpTeXEU3SJz7X8uXXG5LjwBNDhLhcm8dz4Sxgq6kU1/9Y
T2dECm5Cn5Yy8JuoYInvCq2I/3x8+WDv6AASKI1w6o+HHM2pppdo7n29DtIHKpbGjk4D+e0/GYUo
mwHIrdciNC3lBvQOeKQneo3Pvdmqd2GWhSfSomV51stHsen/jrJCP+JcFXgHUtioggDfM8KcbTcY
3u6jczF1hIzs5eqi6LDeCiOUJDiYcedTbS33c2XCZhWdcWKU15cERVS2AsGGTSfwut6U8ToYqsZn
TXnhAd6uu5sKlAzSMP0wjkMZ0KJuq4NMUe9cMx6qNG9rHasdH5WBlJbarj3X4UWcCNVfv2sYa3N6
DN5QnbO6uhwyNdmNE6RIvYyztKB4KtBrGmJrupXjrvjmBtgq5H1Ag0ZWDh8OeExCUCIrl1ueuGpZ
7L/yEjfPLRFExAhOQ/d0qKHU0E1DdWL7vWKxoAZ0NMzqYk8mg+KgHaL6SCs1hchkoqkMdKfLR7TW
wsTe56mHFJzCLyua54gOGojFM+oZ3z+8RcXCf+LCgppEdHQ831iFbN446Pw0wFqEvnPrztNK+fD+
KK/ve5Iv2s7IiwgmKX4cj+JWo6f0dOp88Jwh/WSUmHdCfXOH77wu42Uyab27Vzbk5RPv9utzDuAI
TmAsyeayp44HblSRt3gQt34/hPWNbANtZ5qpc2LHLot0fJvAH6a+x+zgJHEfH48yRAn+5CUGZp0a
Sz+J6MvJxhzVbhwHT+yct4aiogFHD+SMAtJqqDabraFPufdRsKJfQWsxXW/g/qteuB9FO8CNqFfC
NmIJ4eetziHOjn0H5tb7bRRexylEe20UzyWhJtJjxol5vfGhAO/hGhDqICoqln/+17kboEwC3WBg
O6ZldciCin6ououar+9vxDfuFuqVRFJLngFMvDp3NHMlYWaRm02zgRJAEjV7GLRyZ/Wa9RhNIWlh
5fQXWlfEJ2qmb0zQlq7rghgDrlCmPZ4gSLssPFoKfMQ6EHbOi+m7mSTIOr0/wTf2Bzkh5E2WkVLb
OpXKshkeHEpuPj3+U3xuaDCq9wad1/WupK/nx/ujLcu12vjU+uClcXW8nO3jSeHw7fUZLTJ+E5r5
tlGzqreOU09o578w5cc+DpwTM3w9JiD4UofjzqIevDYMK4wm0TwKmn6voIsC9ig/0Nzf5dgMF9aY
ihOB1uvvRjwMAQIdNwGBbFEd/HtjRlnlqroGZ4zsCrRqdsqLEuxq9/5CvpHl2OTRlMosIn1K3ath
4kQblY51o++5qY/a2U99VMkWkYPnMJR7a4h/WV5POyIp39KK/uFUbhkdJHXZOXBwVqPbmhYOxCjc
z/RA/lGegSfQYE6P70/yraWkGG2g1chqmmv2DWJOtFz0HIGEgu1Wtsm4bywY7x8fRS41DOIhQO91
Kbpo2rJRSBX5rmaGl4hKeGfZIE7cjcuCHG98DjNxEDJ7IJiUTY53xaC8OGmLXPkwBqJtnZT27ybJ
xkOQWMnd+/N5Y78zFFkL8SOfZw0nxa2e2U7SKb+YcerbVumYf3HcSjfPbKN3Pue1qn6+P+Kbk/O4
JwlZTZDn1W6IG30sKQkrP6yc5N6LUeuguaCbqh1NEE17Yuu/MRrXB3UtFxQfdHY1mqCFd871pvGV
Zav9qE9qJ5Ny2gSNmXz4naZqS1RH+Za/CHiOv1qFYIWL+Jzyk7azYOuJ5AFO6HjeBmF9YlavIx7I
bLzQDtVVztW6htvVKii0Eei+p4SCgnletOpWpEYXH+g4qpObYjT034MeZPMJMvYbVwmwIEVQnbif
fWOtFrSuRVKHFsGWcCp1q+t1dzUkO1v7Gvd4xNIEJXdoNVXbuul39CGHH85/GR7PumXoJbBcnuC/
XnIjEobKZlSvkBON9lMT6H4cJScentebZhkER1lgcKpAa8Z5S20+amSH9EZElbCloWbfJR491fWp
uujrS4uRwEVQfuX/0ZI9no5wB1rU5YyIF3JZh7ABa68rOlA+euRAJgBDSN+g0NhrLI+2ShNNZsKf
yRBLI+XSppg03tZL+uTE1fXGhGAAUwsBNnZJsJd//tf3UabWGLXD+wmxKv0Rx5193g9Zvn+Z0Id0
ja/jJ1U25Z/2/yz/2VPJslAkaF8MEf/f391Uz8V9q56f2+uf1frfPPoPm/9++cfhc7mICh/9DdL8
cTvddc9q+vzcdNk/g/z73/z//Yf/NpX8MlWYSj4tbR/LnxbGZXGkVbwInf7X/7o6vpY3Rjkkfy7i
BteJV//ZPxLHUv6LncsjSIUA5OaFTPSPxLFt4Dn5cmdQPSCb97ih/m06aRn/cvhm0Jzo+l3qF/yK
f2scm/a/EGDVOQxg22CU9kckjlfPDcgYQTiRiKAJiAhyreqKxppZ0LHo7Y1KNYfBsrCaIvPZTsNg
+0MddR+7Ll7GW15StJ4hJ7L9j7cj3XkekkM2fU5pTYOPBna+c7WQpr+/vsLtP2/z3z0x62vxn4Fc
sRQdQbGcdYRlJLVbavBQ95k+TvlZUndN5tdW7HxqqQGI66TUllq3s+hTiFQG4iJLPbPaznGAcs/7
P2Z1fVF9oFOG7y5QuQaKfLH9/OsMWlbsgsHKYB/pc3rm1iL8Au0Z0boJkYgTYy0L+Feosoy1pAKE
dXQCUc5bLfConK7uJtfbd7RMbvqi1m9bO27P297LH2kijS6LaI5vNaNvnt6f5boP4mVoduxC8jeJ
l9YvUaLTtidk76HuJIarjN7Ou1ZIdS2H0rNowKSCseF+Hy/6oG9uItbZz9wg+dKMyJNQdUZxKqkQ
nznxs4w3VoRoyoGeBuZBBeN4y4mqSEj3bAoFqA8c3DRyzgoTxoCLDsUWFgxd9eboHUwVxjsSjdFv
oS5emlWNKpAVFKd25qsTxwcCxCVYgC234GvHP6fI7ZBsiQ9UztOEYUNay2EbJ2r2tkM+DOdlGKIk
+P4arB6Bly/jciQAYzjwr2CfNs8nacwaY451ewW+au4kule790d5tfVA0eiHeOFnGA578HhmaPo0
dDCP9t6JKmV+QtOrje4q1HML2oi1/Akhz9Q7743Cqc7KNG/qE0/dP1TGvzc/l4oHA/GFGwg2ug4u
iW5qQwWiORDnSdPbNClchM3C+Yahkjbdzx4m1I8RMOBHjWrTg5XqAkuRyatrAtCq/FlMZvachQEK
mlmU28W+0mOMziPoYVg5IKCKfw65iKBBUouMm8KQ2c2Q1AMmY6n1P+ydSXPdSpBe/4v31VGYgS1w
58uZlDhsEKQkFgozCjN+vQ872hFte+W9N1q80AuRdyhkZX55zvpSqkp24NcG/9GeVxfjrKvsbwhe
y3AvenhJUHONq37lpMPpvy0LoJN9WI+r90tOq/EA8g2l2U4iK3oAJsYOi13QTdiOXGMRymksJ7rR
bVANoKsKcGC+t5WaMYo/POSF1rzEq3L3HffOLKlJLszHxu6zFOtN05GyIkTj+/edW7a/nSbQN8G6
8P6AYKu66KtqfG7xsWTvOioS04qgfhiyOvpJARWzFfe9NchdC/95gsdbw1lLJb/082Qmbzhtsi/7
h6yztu9qbe2fva4q+9NJtYiDk7FQt+/DMrRYVQYkA/KlApLDt9JF07MO9sfs/ieyIM22D20PPZu3
G37zAwdJikpvbof3gpnowKlRZeA5F5m/z5tY3F3jSs2mMYuuardaU2THNGREeIVOLIEVsqEOf7Dj
MIyrztHRVWrHDFcbyoUflyJamdVuwBSSTcje3fWZ01VHP51ctJWeLQ4VobX1ls1s99aGdVTGwGYk
6BQm5bjo0rY8lRR5QEQ2uiOsCA+Yyh2ny8g+T1mWnldiFUuSNv70bdjJlE89x6J/wWzfLCRyQbD9
NkFhnHfb+YEHkp+as4fMkw3ivtJU3lNvpTk6sozI4dcWmUigGTJN/byCS7GuUHqs6LZhAU8HR96e
Bbg9nwy43rx67H55A5EBKec+zOK54WxAMqO7qL5us3J6ttIDDqF+v1Lft/uyHyaXU7IaAMcskFvj
wR1+tsvzABAeA1CYLDAX0z/BJHRxKUqIB7ttEhkoNp72Mh5ElHu7pZ9CUKih3fKLbytRYNpjOZLS
HsbAcfNK8CSmLwH69YtTRUlueVWfGDfXLxbjoFvCnA06LFqixa7zHBUkjY78Q1mFfn5MgZcix/HL
AY9pwyJ5oqMFGpc1lB2o0EnV2F6y8cxRKvhdfhbod2tXuggyw6381ETW1mPUFSY/bEtZyntjZQ0b
IVZuX3t/C/mGEk74l/PHZ5E6FqroQFk2y/mWP9ysWV1b16EWGwqoMarB9s3Qf44cGP30oR3IvXE4
BbP6WmpaLImXk3A5bRAg6uMUzgWUPKso91RBizhGy5ble7dqfRmvjPFASUOHkWBRZ7kcm0HNy885
Nt/MRT6lR6UcZ9vJal5h4wVqsU+mKH1ATSU43iKoM9B249D6sWaTzwVCFETwsbJ8apNh9IS1BzW5
rkldFPYxqMrGSfyJfA9olRmKDQutmNRKLcO3TWl9V9pj0yVtqyWAkyxcp532t7TZdWtn/YXcbp9n
vWUdjy/XummYzX9ADYAFXG5hx6qfM4hv0UwK4BaD3vmuU3mEzkswKL1TwKIRBebOdFMW1AdvHqts
8sRdLkX6VCnPzxPw/14BEVqj3wD93E+AHbyueK5ZF//sKz+817WGQCo2awpAEjc2IjAd5cPONCQG
QmvzUPQwJeAgS4u2eS7dKTe8HGkKEGILB9i4FmiqmyAvh+oSIVF42UrPeDf25rRkvQe2hXb1bJXY
znSL9NdJ27Y89MvGexPWUzTeTIzVl6PwA41TtIC6voeYW76S0gHiDrVg4uahZnjiqyP+cSxHAj4w
q2KHNrOdv1FBeZxQKvv9wdLgOWIlnemN4hvACtl2KKgcw9ZwZRO+Tk+gbI04bW4N0BWcX9Zc2iww
XizImwLlCDZQ6cdZeAZqBbvY+I9GW2Ar8VukCZHbONmN04rhH+jzun3anIGomlBF8Gj8qEVvNUDF
uvHhqt624Ry6cemi44gNfzyHbTnarCh0cgAEWuffwmtLmJA9I5YoaL3wqhkehLdSu8EmDrbfgbiL
RzrF7XUxm+6hYSzTdS7aDl/p0Hp93E+r86eSm8D+VY4QQqB7L0CcytRf4pye/GmaW+0ka9TbOs5B
gIFsgpRwBvVSaMimjQ3MMGqwv/YN4ifgxv16H4CeQeuUdp5+HQQz2JvOrUR5B64PhpcqI2F2M3ft
jZ5qo/ravi/FAvTNbTkn5UGwilac3MGZI3zFZshB5kCVAj42VK4J+iRdZuZ4dGnzINx53TBabzwp
BhSgDFb8a2NMu1VxKcthuZgZnNEbO3ZeAXN1chB6t4sdHovCqs4VXWyceXM3rH/WoA/qe8tX5RoP
rRi72A26hnmZGWtZXRar1eM9YCaZ7mY+tq+m5bmXdLNTo/sDlYQZdsnnZ2M2tf4aMq9ebqcCauxD
bev+IZgUZhDwIo6+QAnwboVJy3VHqVCKH5iTVs8R3eBvJAxVd2MaPxp29mIGddhAcOXQt6Tq/6T2
3KX7oAQK8mbIG2AIhzI5P/id2z+kQVll7yOLva/aFWV+KjsW9HepqEcvyTrfKXZOxlf+tVGF5320
hVT6EG4WEGUJ9WKwFl5n8slpcJCFhdI6KurwfjWMApJ+a8GJD22kAuaHA9RsCwznG1aDgNYWpPMh
TtNUk1buGH8nGTWRHROgS7FKbfKH7z9FHUsOQRv9cXU+/VqKqfb3vYjCB7759hdb2tm120SfMcLz
1782nKTHqM0L1JCpY56BpsId2/TW3eWpH7RXteRL+c+dGvU0RP5GPg4gJCK2EbBTLCceSDC4M/G1
2hk131gEJVUIv7n1PtcMdfe+rgbz3HuZvM39cMHqLty+ucLEIZiomf+KXWaXQN9KjBwUFDKrHrWc
+ioGpcTdPFPBq4QyInAmhMghf5a7cM3CasbKHkrTnb2VZ/t+Im/bAB2B0fYzRrdFIjqDJtmL0sxK
AiVhcgnMBIhYOermHRWLAwQrmEBnkhPX5anIXQnYn04EkEG78iLOeif7XRYsuO9KcIAv0FMNzrI8
K76tUAGD6taq+TtP4faWj35Eyp1HXgMWPLN8vi+KH0gByP3l68B8Ns0KNqgdbOtta3LwzEG2ZV9c
1drhVm1UZ1PcViBnHyOvYQFwqsGQ7fxu8YdXPg99+Ldwjde+0++0xzO1Y2Ste5NOikI1X5Sd79j8
zb2zv0DCBPLJNirUzZJZyielUXNX55HD35mcrKdIL53oecoKP7s6I7ErAKkred+dVQGBPm7hlLoc
aKXtGZGU1NkRz0gizP88EkblQVVByks9lOCrvWArbrJxmj/EVujxoOdx/CVIV1V3EeXqF44nMx4w
XxTFIVuXCu2uWItfQZouzo6u4BImzuqWYeJRv2JTpIWRAdYsfRj66zDe54zlgC2l1cip6s9+x1+v
2iBuBbOwmGtX+k8C2Sp3BTDoG2QoIHBkt0jMk15gEBHXaXVavSJn6kT6m+MXFNXbVGov2G3GdT5Y
wBDvPGzcYV8vaYm3PuMakhStnj4CN59UQi96RpjZ6wjgBjRDHIZq4WniuHWW74YyMMMh8Ml37uB3
B4x1Q2f5qzpRyUQ1OU3VKBT2Y02mLT+C1EWd0DjrZBIvZbQYF7IHZAeQbkDiJ7vgD0YGB5Jvy7ec
8PjQo5SPyoUHlNoCH2pb3f71dAMCPg2iNKmN5yDJbLaRurLVNua9tg8eA6CY7QnqRKjBGFvDq7Oq
IDg089o0wLp04KPW4NPUzHra9mpsrH9DUwNabGo5Ajlb8ig/2YNBe+L5wyYvgxDuO90+xz2lfI/v
siELvj075zew6BfrJM8j62H0WmnvQX7x+djc1r8ZQ+Y5JBlVnp3XegI62kuOmt7RC/+s6iJ9BB9q
vw5RsMwEfAWZtXzVEPe3Sgc3W2OFxSEPisq6kEMducXP1uzf6iErgzPRh4U3oHB7e9k3sidfwm5j
Me0naPbcmYYNaZA7ZysHnoRatkQ26gPQqA6aCy8Q8Oz4xxkjWAKNaDfPiIq5GCN5torslVZIhpB6
8bjElo3iE9UZPbk7ZAzqE7Iod8xx+6HED/U4vU95IZ2knqftq17yKdrxUS1A3q/seMddb2/hTpJz
cYgWSTqAjqnH/oRvpiv/Vp6v6j+yDBec1Z6R3inr3Ax7dw58a18qqutDDfTdved88qfE4z/4u2Eo
IIj/Zz/j/ze1/wdJ4v/W2vm/mtq/9b+h/qz+t372z//xv5R9EW1rgojkxOlb/rd+Nt21/6D3x1Y6
S0g2njcaof/Vz7ad/3AYBVsYdChp4WfQHPqvfnb4H4zc6YXRsAlYgoR08f/S0GYb+Geu99+6QGz5
+x6JVvI/RAfYWv8/Gn7BWGV9ShV5wj+hFsy5HRCNX03r5O0tlac3349AEc3vGVmIc1d1AGpdeigF
fosY+0lprNgfVIC9Egx9dM280fxtQ3ergDdlRXYBIjisHwEnkriLwrkLYCCZ3KNysdVQ30wzjX5Y
f2nZfEmdR+O+Y5VIcg0dJElNT7YYmVuzVEB+t1RdwrBuH8J0qqimewGYn2AuQqGsXL46vuvPHuTI
mRpkEvP3qAkG7rnZVWIvAxvA3zDQbefm6LMiCL61K94sluWnX6QPpeamoqu+3xdc58KLHaDdiKn8
BLBp21qr/kWOXdOeYYZTd8M+6353HFPeqXH05p9qUnctl4KgL85Z5jfVcZjm7LlrRJ2eJ57kGhai
HbYXZr3UxQiZQjq46VS4Zcwaq90c02zul6+RRWpqiKrbeAQvUQfzVtBs33PBd8VhaYjKuzgCwhvi
dyFRvMHIZi/5vnvJWi9AdFNVNFY8r3Jznybbb619n83Bq4s+Z7u6XpPjHkECVu5SSwqQmY0DtLUi
L64SyEPdeLZy12Qnrw4jHdc0NirsDnPEizzR5Inb2fzYXlCW0TQTijh0w6EEj75ZBd643EyiuVR+
OUIVbwJ29powmKO45dAGUqlTr8ItIViqDisCrHEoCwfr+Q9I8FU0QEEkKXJ9XvJ+VhDN7JauQTs0
4pg7q9UD6GYr+G/Tw8dH711E6Y4w5gqveWrc/NCVtAHOG38HkeyioUSmP9BHqAjKBf0dqW5OKkqw
TzVNACaRK2yfcK7dFa5w4WW/wd1pm+vhkv3Wawfp3KR0GA/ST7fqmkHPvOkmt/DeQXCvX9YQpcW5
ctTPQxnSa/bhDlxYEoQ2Q0U/t891HG7pCDFx8ZvnrM/G8naIQPr+7Vxl9f/yuqmac0uVuh0s0ZRs
XUSedC9hJySXgcDrKLM2NcS2ccEhaFi/wz7icPiDPqdBM99ZS+AlBjhrcSeMdOff7uym4ZUOUdmf
CWhsnymwVxojdpdZx0WGqXN16mXIDsM6NR2fbldbN4gK5/V+MoaV8NV0pnuoHC+z5IGlFIhvQD5R
rD1yQ7WLX1lUwSi2tUtZy1PL2k7ITupexuQTAvwx/oYkI4ybQOUMhrIm839ulOTXb5x+RscX+xNv
b1xOmcDu1JdV8xKsc0NTsudHoo+sw8GqYp7LS3VBjofjoKNR/pK6ngL3aQGBr/bFovrxzCDExpCN
mRKaZbcq5AIaDvHVYYD0XOTjaCfwWZFFVBvruXt3oSmM8nF1P3FaGGTp/UYp74A88Z67dpA1cE7f
ubUD7W0outEZwS/c2lMUpDS82V4bcWRLUfr0hqjhkj6CZeTsS2v0zF/tLWAxfGio9MYBrRkae22l
EteMA7qbYqjSm8VUattr1y+qS1eGlBAcuTSfcgddWVIOjYepuXSUPKSN3UwJy+Z5/lNhrNaeRkqD
MEqWJjoCmBb+y9j5TNrZCR6qQz4s4GzDSjoviKCQ8TnkxN2L7VTlvFNhu9L5kuSLYsIVJnsz4Qq9
1p9sWZ4CO2uKE71e51/XUnbgFWvwEkvZciuE965ZfE2H/kj2XeHxo1GYxb6o8ERS9c4g7a1+2A4A
maPs6peWY7FwAmF3L6zN+cz8jrfINdGKTV5svGiNHbUfDvUu0GXcUZ+RqVe6anTo8se122qUfWtO
y9vqguFX2XZpvWsZFQA6vfUiBkA9K2VZLOfhNIa5q5HqRL/gdoCNdxVTPE0Q0/Q05Ibpaczas0Kv
cSmEvvgzgElK0j4uSJsTRMwPBkr9prvflhzFTSjSM00Cdjon/6+lVnXPzg75Zhx/t6EsxVu3BMUO
vQ8+bw/lIpSG9uR5hnZ/o3/noooQ0Pn1tk/rOucVQuzwnXc5uFjlf6w1LCUAdYEXVPh7prF8zkf8
GBmqsYtwm3JPZy+GE/Go6/odXd5nWeblrWCfoCCb4vzldul/I4C7BR/7pEp/vHHHIfoxVNA0hl8e
C1PdpgtvMKb5t6KLsPKMCw77zFPHOvCeg24O45qutzs5pEghYRdR/9r5050Kxv1I9bsLuBgJL11O
EEPtfdYoOxlRQPMgLy4MK0kxLu2JbmeKBMWRJDBQ0JgQyKuaH2wdwISR441jc31ctqH+Hpuav0D+
0MoDf58xXvlo0KD9qzog/YKPBYTRNNYrzE4CaLQb7YdphPe562kXxwajE03E9SyqFoyX9PbbQNFv
jSrdRWEfnLuUp0aX9Unp4XdkbLDzBsYxqnTqZOxrfOuRVV1VKOFlpqhyCEP2M+aj1b32zGyQrMw9
Np3O405Y82ZLWqJT5wK9VhcaWDQGsKmwW19dHG/e0cZZdhxQR2fpxe0C5/00rUjrJv41VdjXhubm
uRrF9tTlP6xvk2IYXJv9knPzhHheMQ5yr6uzLb9b5MgH8sQIM1fOplqlwzmE97/LqbjixULuG3um
+E4RYO1DDvwwkPO7OwfNjUon71ca9em5tYI/61T8NFHoZf/zJ67IiTct7duy+vVfv2ZGnJBxmfZi
s58jayPjLYWbkDCsX3mB9VdP823HOOwgacM/efPsvpTVTKkQmGvFemnMF50HsmDoy0inOy+MfmAh
F5caoRgjAg+JjirOsoU2vVST9ZnOzYZrgR+qirkGOf/qIvJwRYABrsauvG4uF2OvMfnVWl2u6iHC
PDbTIOpa+DlEQPRrQ/1Tb/2/QgLrLq3OP3AMAaXlenyb1+ldGTIbJRcPaB+6JIQRfSuZBemR9hat
fztZcD6d3Y4TDSuNvTx2zN75OGqapYzxz+vU/lyFaQujj7Fc3pM5hYO+fQ7sD36Uq/VKzhSQfghf
Pg4QWCS68M+DjH6Hk8ukOf+Ci8RVDLfmDmLVfZ/J5jKa6LxkjOfGxWl2c+E+aC+7Z+bU7lTHEIuL
X/SLFpQ+zUr2RPhoWI+Oinj4+d9T6dOrc7LucVG+OkNghrm88J6XPbZ3d73hq7zH9LlXoXnHkDPG
JAB/ViLqdu9RG8TKhS+wiOW7Db0LZ+GFp7PCdIR3r3d9bnveZevU88R690lh2YjThqlQai7Kne48
7ZsP+qOoz1bxOct1Oy6Rvg1L54T5ZduxoLZvmLZ+tMRQmAvLpPN9Bj324lqxW6r1IILUg8ZvdfyA
hZ2E9Gk5L9IzUXKDq4X3mNIYvGNRyD2y7Cg2mEdrJkUsfo9RXNbuLqrk59CJF9EocXbG7nOsFKJe
t5yuSAweitI4N57yHvvVpxCjOg2i2j/NAYcsvPP+KFn8SdooQqCEFbO/xUvh3YxjcM9Ijo0idJ0V
Pc7Re2yAu8frxMJxY0OlJold8ZXmfg1O/kU1wLrhFfRqx6rGfbst6uhLGtw8BYrd0KUnq20PhUo9
WpDb+lo54e1M/zmp0Mu9qEE5f0krjruCAcK1xzM2oKRInfd08E566N/nsr+KSrS89nq5SDd19mk6
LfuNPdR/lT0BXI68bD6JcUk1JGtbvfZF+ovn6ZM2CHsHxHX0VzJ/ocTr6IM6Rc1pXZhd1PZlkzge
hicekme8EW+cT+Flbasxsbblu/HkyRpHTACd3z8DdnNeSqsAX6EnfvtQ2/52GGW4yzEf/Gq6Dvgy
cZt7J1+iW/xy0Sfd7+heLVo/CtcXKJmIY8j9NAnxsLhS3E0ixXgbyYfQ6g2nmisfVwUsHBk8GPxp
T5ZZHeyQes/uRXpaU7tOjAmvlHhfJLYcTFZitU8qdx7GebuHVfsCt+p3ZEpcVVH6SmpgnuGOmQWG
Wn1XSdEd/JzGDPufDPMM584tVQwahEkfG0R9vwutqG8onV+IX6TfnAXz/TyX8t/aTs8TOrR5tYOj
p3qMJ+HoRvVhQk7X5dbfenJOvjN8BFXgvBMALkCPjbg/vXG6aTPJJ6rOuu6+YtOFiiNc94VefAbq
7fjBzlKZoNCKdryaCJGWUP0ZViGTvF7VadzmP+iWqmuX+kgCHGrGj9GiuJbu8Ex2wiAsxpdT1PXT
6rePuchO3KRwZYM2jz3GWLMFzbvuGA4G/UtNLsVR032eDf/ZK+t/aSCF94UViF2jnOfKBBxI/ZTY
pK8Tfjl5xHb4QmCbqqO1wkuZAVzt85phQFOwSQ/YZtNHWfYHePXvFL8hpbbdHX1A85xjP1/1ZfjC
cvLiT0rspyG49Wzq4TAIs39mQtun+5q+m9HZ8+oX6xyzN7X8WVYv2GfFSkQ6TV0+ALMuv4reat/o
uHIrq6SVVNX8pcbcu+Y2kaREYdU6TmnKJND/iRzRpOb1YlR/Pw4DzxIwRrH2h4Y13xT5dj+8L5RC
Rx04b7gmD3r0px3pDbmba+snYcso3LY+AMK3uy4sg2MHIpurfUzt+56meMH5lGI5fKSt+QCOUidp
lL955XRbODLxsEHkpnrxwcVdzbxGccNufBX8INXrqbusAwd/uRb1kdDHctHWgueWm/Tz3E045ZRE
PyJG1aqDH0EiuDYz97Vi7ua4jbartAW0/2KJkqas75Unz6VvnT1sycMO+vqZqUi3T/3wC9Bf9UwQ
gR+bTetHDpSrxXRuCwq8EsUet/jvzJbfPffbGJjCmTJJIhxGOloVjIhQn9d4TeoqYU3ruLj8ZNiQ
OasDHUB5bPg+AzBt+vW2kcF5kU7/XvVLuhMzMpd0eJANZ7t2mfat3fwkaGLjM0TqFdd9po8iw1IS
dnWQdEO2facEJQ68fZfI5ID7OgZ1EKn9pHPoZfqM+256b67e3Go4kpzgSLWd+9UXp8rHEVP2xdHm
RTysUc0M4ecmSPIoyxJfy+V2NUuGppRWg1dbJ2WQBLvTe683c3HKXOI6aqdLp02zayO/DXbW4tNK
LvLqj1Ooy5hlf7SkepsUz6VgMT9+KwKj17S1MLjwPCHoiP/baigkCH7tMO7Mu6Jfvfti6No/kSjM
QQ16/mxE1V9ZVZkSl/cab7BqUNDSXqsOtFgz9BW+NxJX5EnMk/5uzfqOSFJY+tS1UXGkvZWfKzZy
zrWbYT+gP7x36fXGTcu1v8vm4tqNdvMHzepN7q9c7T2HJJGGmI/mfZfStrqrFLcmvaCozEnnfaUr
xf7GZ/9NU6qqJAjmy6LRV3TWemtyU374HDsMBes7Za3owCIh/4x8bk+cQb8nVfb/bBepA2OHMYkE
klHT+8tb6ayABRaa5aHX//Z8utsunqY4N+xaDJHg5cnksVtlS9RcBo+2pnDyicjs6LxXN/QOqzui
sRX5iLJOZCCm2Bm8D77ob2Wrvtu8eU959Gnq8Gp5qbEOHgvpop+ST4Fu1wtXW05E9YXww35YaqvY
D7I6Z0HBzbTa8zTBF27Sb13NZ2MNLXENVW73yJ2aGzMF6mZYcuSUWaGwuVS2c2py332hkxftpj69
cXN0GgCgxkR4XXfpXDSs+K1+oeltjsxGo53lpOqZWbHkhuoUS4bp1vbiyf5ZlJwFwRx0sMjGag13
KK48W13nwd5QSTbNq2Mm+6Ghy7FnhH5j0SC6CVFdX7wiLfYrHZF9iYIL9EVq7hZvsO9W1zA1rqOM
eIvijCv6t8WswYXRy79Rlvlh7Lih2RN+rRDrtkrXRwQr/nMapQitjL8rzXxriILwFtP8Z8QWuWWS
05hmkpCLjY/3SgneTz0+z1Yp97wMtXnKwrl8srMgdRkrOwZ1EgbcQ+OI/NCu7TAlW+kvw6mvUMy4
qz6hJxo8nus/y78hH1PEjbq/XYoM3ZYyjTi4KtwJV6z5IVdp+IF/ujupwPtRbxFgYKorkyDMX1d/
/kN0VL7UP2Jp5J9L9HesIsvb+1WR33n29pEV4gmLiftWFSxLUCD+8u1O7LGE6IcfO0D8ExHAbFbt
GNa4TN0+BkWWYzTYA+yCIaDDhGgKxrM7G4puvhokqL15b1N8polcO34FteF2GrtvzFPlvSiK8Y6a
1n0QdWZewrb6pzdX0xrDCxQbpoHnTtfbXTNbXp2IEosPEbRz2NvjUzPMbcJsJaTlw6wP/v330JSn
vGcZvF7qL39yn6ImL++Yvdw1OJPOXNIU4y6PQ25pvH/I67ZTD04iniN5BWyJJ9p3DuwsWhS5NQaQ
EkFZrfa6HvKXMcgh+teryBCrBsFlqAsvTOBs64fANzwonU6Kk9OvtRd7nTv+DfyevTIuP/hPG9oG
vs1H8hyMefE4hQvT2YrVQRzNVrQkTS7yn4XqpnrAHCbx2461/a3X0XnnYVE6O9fu3GQJcS96dU+0
j2/xgeW/ktyBpT/wl3t7Qk0LLj9b74hTFdluDZXP18opVXMyGFmot1K+C3HRcxVJiCvtldNm5a5u
c2tJKm9Ecc9Ar31cXNNcs5oOKopoWuLSpds7lK3Ym0XzYCraiso0zW2VGKuwY7cx0900YKJD77tW
3t7qRv+lQrniJJm/dkhNNIt28VR4CyGyfmDGWLL5+oCU7jcT6u6qHfEnrBYglkA5RTIZwUeaiko8
ONPiuknWLs6zqpT8TUZy/AeFHIS9nfaGb0gGdQi1jWfebLD6mG1Lch0EwNhCbjI85AmHXv5SNJ5/
LbhAUH7I7dG3Qr3FUZdRIpHJHZ/Q+qRvvlzvhO0S//N1exhCwaJ/6PJMajAMPjFXrzHHcMbuazpu
yPxYUpx2vZ3Jc4eVOylk0N+xPbCrU9m+EeVd0bzbkg6YLlVRA8FQJZmxJX8q0pFe1tRNB2bSV9c2
ywfXjejUdLK689LsLuTpsY+m1r6ahk+iLORL1YW4Y/VV5CyM1QYPjOie3CDt93zD01MNdBsfX73y
RzWcRLBcizp3d8QsiBvTTVb+KP7msnnNvZ6suaD5Sv3856dUWjYc0zXZpG4xJg7sXtOaKRTK4WnY
Q7/Y7ESti5vtM64+J4zLBRJB2Z7sxReJTZcGqVYT3mB1ys+FAxMnzhj+QzOJzmLG1gw3MYxedRQx
uVeXrjXdCQXnzDfCL3800qTiCD0wfV4dxL81HQifazZGHMuaDsDsGnK2xd1W9XvCDRe7djDZRSgT
+mGYYneg/syj9dZPmX+k7XO/Vc5P17I++GFrTmvePWeLfHN7eqSTRXGPwQi/FVsPj6qaX/CRmCfX
svV7FmjaGP5WsvzRBHHUFimvcp2qByHLyIrlWJuXdNgCIhn4jX8WLUOCtG2+iSd38ghClnN2dsw8
PLqmWLgPlP7E5wunAw+8wj84uIyDaivOgc+T1XgE1ggbr2EcmDE4dWHbp8fVQhOPiGue/xbSzyjE
iSuvJIpp+cRuhEKARk1to2xuJyfYc/70U0yYJvyw17R/FfnQExDWa3jrTsPPIEn5/Y0wjDYxo3v6
QMuPfyQw0YFJVw79lIhfwX2dx0DQlogss23mSm/X19Qta3p/vs3v4NHixfe3cCyzKVsrDFIF0zSm
8/WxDYPhrgNw8zHONS5dNoeb3xlA8LeWNalbG5ElMBjar6d+IJNKOg4wlBW1+tfPmnaY5P0iP71+
/jOKPI/HyPCAo60muApWfTV8kYLlyePPjrsdefSFQ+JQ1CEsD4Nt39l6269tqBObg5+i24FiGU+z
sR5K9EfZ2R62POk1lbkOmzOvXP9oJILO3IpcRV3b608gP/YhNy01Y9dY69W3Ixqlzv9k70yS48ay
Nb2VtDeHCn0zReMd3Z100klRnMBIUUSPi74b1TZqe7WS+qAIZSqUkS8sB8+syl5N0iIVIXc4gHvv
Of/5G8ko36a87++4ymQEiGWrJyoW3gA8ggwuvQX3WNEXzQMG9HvVHG/mFpDT5S3QPL12nF0FbZfo
12QhY1ojuXdn8lkZcVFLEkx1/EYfd+jNLNn1eUsGVUan0AcF6LfBpmqpB5Pu1JdUGQlQFxN8HbXi
diQeeg/v02y8GHag7OKGKj2HSpid5m4wPqbUsk5ONtUbSkL1W89xTHyq7UGOUo6V3ds2PNf03DX9
Aptl7K+WBDXaJiJ+JVKseVvzApVQbx8BlIucc1WVb9iAvUUuOtfozBDy9sJIc+ms7kGS6vA9krPc
8smzl9blDP0bmYDM5/WLM0s3EqGdRM3Khf0m9zzLg0k4qFRAHKm6KpDw72u9iVnrciALfLhrCFxP
XAfWOYYI+RQkBItddNCMtzhr9pFdcJfBvpCdD8Z9FJbGKTaTPTRE69Jazujh358GDqMiBfRDgQha
C4NrmSRZ9yVhBLFkOh6mLvM7BggQfbshn46YIGjoaop4xNE2MR/zssjeVlsr0k0JpF4VC485UBH3
STzIsS0f+m7ZhpbV+sy6OAuKRpEYXg1ae28bJauWgfQZxJxIbrV9raT0cysn8mbWBxl0jMDiU8oa
DwjWInbWgmVuURwENNDPJDc659jShn0Wk7QZy0VCUnmhHlnwCG+gyeUtvB/7MatITicp4KUzm+Sc
lfIxxZbZSBctMFtjbytwAIbpLiPtFIg1su/Cqf1sW6l8yphLe22pv8uM6Nyina1vo1C/2FPZcSA1
r848XhGKPCtGKoK4Z6yg4OzoVVKhVEGInyEHWq1vw0mW3apnreAJBj2f9jeociOBxJOS+90aK/3X
sb2Jnf8BO28pWOpsodPJuowwcPmLotNTTV36JApg/6Vb1LM2lLHf1K1OBCCtPQWB0tWZB0+UW7nM
WMeTqSdWXnNhJwB9aX07OM2XtC2NPQSPYfGwlgvBgKvekpFUcAaRv+aA/olJASjsUrmlKDG1R2kp
b4TW3ohokc/SLMGmAu9t72kMGXuOZa899g3aCCCoj5JDVDspYKy1K0Fv5JNxy3gRtcr8dpgJabOR
LDWE2rlkaobmoatn5v8ssZ0iRSXkwVBhrC5w46C1NaJ3bVQWoiMbkU0rsRAUz2K1UV1SYTTN+JAq
ss3Yq4MygErjQW0KOsS450ULS1Apppfdk2JLxNYObanxGyqxl6T+HOZZflLHpudgobThMNGeO9ya
/GoG9EDXP1MaSc8NRn5PcSSxd8lgXiYKhqJ1tZSU9HkGwGxIjM2iOF23MuLEgThrb4GSDIdicGHe
pneAHhn1khpEreQP7PGemQ7GhuLdYt1z9jKkvzWSKvSRS2OIGw5Ev2sT+dRJ8kJO8bRR+8jYhIXN
PgA7221JzfzMKWPcFoTae7oZRl+0SW2eNRPs3JJMuIuNgXpkkU+qmqn3Y1Q4J3h7MnikVd63qtFt
uA+EpjZG+NwjpD+IQbGYGYQPRah+YOhyCSV9h/cqoFKoFh8M81rbHft2PCaOiC4m/S7DKV3wvqOD
h4JxbDDk8hOHtGVkFLCyW2i1ctbP3Igey7/OXG4x2EwTv4bUzFKSQ/GIn0yCFU5m3g59/5TjjPog
VzO4lJiGgn9DQ4m9UozD8aXuq+YYTj29Gsk8TBXLNLK1jWF0g+W3gmDgfaLUuRXMNFc5A0OEQh6w
RkxfkTWwbppo6R4QD9Uks9ZTdjbkVXJOytAcEYYo4L81Q8sB0BqdUd/NVR6px7DUO/1Kq1dFAFKT
pTLISnu0j+jQJA6BUiuudTgrkFPyjgRu3UT6tZ1yTUL0gZrAGzDNSbngahyByScwgTBVBhtNjkKi
sNEpjWcuMvPqcoG+A3LQjoanSChLbph7LshDoBrfVAlBevS66sjcZTHqjYNypg2Sxsx1b5ks6VxB
Qsp9jA7BBVmpUebBoi4e0YQlua8JWzsPRqR9lWYZMHG0nW4TanHzhHIVgHiEPupPYY9qIGqgCMCl
1L5UyA2KoxOF8r61JiymBRJxeFHwKj4z1m/1rR3287dIG7XbGulxThJVQm1R6f1S3w25rO+rxSBC
ie/Mq2BlSFdHWemaZKdB2KXb7aX6rYSANgXxBOEUNZMEt8iuYIVAfslLDTFICXO2kck+dhuK+bfE
graE8KCAraMVcrWvAB80SuB+gHnAIAyyDqMwh5RUBUVLO0ywpNAgOM/KaLQADiOzb5/BqXhum6w/
dnY2LhxAxQJXgAMi3Eiq6Ee3HKz6S1arrLU5G9+5ihp8kj1mnaQ5Ze1FoaRIG7tHFcKuLLC6U/SQ
ohtOe5sEnRU7qI9sesgVE1XeFQgb9aGxcUDnAnnUbmVMQ7khnd4stnNGdusNbzXNNtbEdFuxUtvn
qojrdNcoFnmki21LSM1kGEQBQRNUSlE6OlFQlepsXNK8objGMi/+QBk6XaNeg9dMdT14GH3W9WlW
hZrvKuKo73tNK+0d6qiWbrRRm9ll8Nt9ZYfrjnCt4QJYchh7Bay5ivE4GZaurjDmdQdo3x814Wf6
q+yINmEznsxxU480Z16uIsjdw4FzRj/vY8SBUOZyr08nkxjIiQZ2ojd/dqxIjdkVi9GEvFvkMqKr
bqq4ST2yEJNIVWxS5AZPNUvpDec8QrQ7wqkTzo57D3loqZOkxadrxvZPRV0bMwPs1fwVrCvOmIKW
Snc/j3rnBDTqAwNUUcTxQ6hMpEosQ1MYX8uMbfe+HRMQUZg88Kxfa0dNVADIUIqZEuhLeUECxg6N
IYatbDoFUWdgNP3ceKExMnEzJAQI5Bx18l9ZTf2T9wixDipEx9VMAsu1X9019VgvEIuJeW/cJAc2
//A3We//p8H+BxOk1eb6X7s73LZdI4a/7bu+6au//Y+/BZ1oRNf/bd/mr+X7z/zY3z/qd4asbn+y
HdWCeoqAVcYw6D/+9pvjA+ban9iddNOEmgo7fPVb+OH4YHwiXYnoHgPCtYJ+H8PN3xmyuv5p9VbB
xwAjLFwhcJb8YUjxuxUCXhn/Oi70u2vcTwRZjCMwyeO7ZKzDmLz+mhxVzUUJrpmbj42xDgiRAqFb
QYKJkuMkFkdFoJh+kGAd7jPbOi9KsWxC0N5OFpqbKMOJrGf9nfqHrT1ZnNybOvUyhmp9aVtUmMVs
T3umEd09EFa51bXcuJXTwrjNB0gCTNOP7ZDFLnKi1l9I2Q0iZt03/RJ+zWXtYlXIXYuyfi5iuiXV
6oBY5OgdFC6CFhDarmNXD8Uc7dvU/qIM2qWq9GSHorIKxnJgPsSomPpNu0R5+taL/CUsQqbkNotP
Hu0rtcyaakc2ETMfiG1Y18CsoPZw5vTFyZYntY4e1bh4EbSjwC72Xi2k13hlYfT5Rw/066ayfk4W
BsCS1uxpXhpXU9vPc1Mxv28q5bmos7dEsYmW1XcV3mVsz3z51NKv6NJB7i0p0MpKc9MyxiqWSGKy
022fXHXZVwhW9hJlKbcy1NRNH3N1qcKUf5rkp3D1BciL8NpjZ+9C0jfdUuNm1WX+gdet7HeO/CQX
zbydB/LV4dh1AdrVLhj19N2SIAcRT1y6cp1Ut6FKvHRojaCARnnXLhMSVJynAENE/B5p9B1sfv1O
Z6rwMlbUe2jeYobqQ3+XD3nMUV3pfiSIzlUqktQnSHlOz+ymbSL94HRLs3fw2vDaOqsChTgQL034
fmuRqzfTEMpzX/EGJFa0ePqSV5t6gb1I2PQ7CPTFsaSDMvKjrTgpPEnEH6UUfyRa9JFUI0nLWnkE
7rVhJnCLIksH/mv6cC9Ps7RLBmkKeE0ShjmRvIvG6t6ix3fbSjF22Gli79lw0lNGM+qc+PmsBVDV
YVihP6pGUD5frIBMpDJFsmN9OyDBcQdlaPZpN2cHu5SzTdkm2ud8Von0jXnBopBcPnl8CqV89qx2
iH2SQC54nUEpCokxi2TzLLWDcU4qvf6KVS8nOcQSgCv9QvdXweRWLplI38d0esLMSd6hWF1O1ShN
jzCNUpcqUXKJq2s8bSmvJjTHoM+lZEflz/A7EXdlozHuRXfnTiNPkXlo6zs6oyvIWNewTt+kpXoo
e56+SLkHGfQX7/s9J30eZrZiXKQ1U722u9RF8rZqNe/kcTgNZn5UEkX4y1JCVE5ZSZZYB74lLzss
Sdk1JtKRAN7dVPDqGjCRfUkao6NT2HunlHm5RXlH6l5yWVLzrPI03WaunqUJKb00wDrXBHTzjqYf
5H83LeKlbpeniPmYO8vqU8hh6840iy79aOcjbT7mTalvkqhPtlVS8trpCPmrFhWNktjtFT2NtRLM
wmvVsb+kSK0YVBpBLjXwVPntjdyfIjs/LvCLPGt2rq1a3YmB9wlbr3O98JsIbM1pIIrKa0eZDjPq
Rt9SGRwJA/Fr1Z/qXLQ+OGxBSa4OXiozLOuadXZHBPLL9/2Pls50iVOntYgS02tk3qI8XJ4kKACe
3IViHSe0nllD9VUUnnGd00DqMkvFzJO3VtUvsgQlDFchcVsWpe7ZizX5coLMAI4u7H/8ChiJ5JVX
SDwR0SgTb9SQqaDBSJJcofDvI9Hl+6WD0wgzHQZY3TyT8PvMtFemIWbLx/nC9qe5fLCA51wNVOo+
Wx8kIhz4tZMaSCiwffbUp8zk7SlX3vLAKSBzMa5VNs99zElRha+6GX8UxtjsRd6m7JsA298/u4RM
jdQH06neuobZEgVNL2d+tmRvkKNlmrCi9duIEhd3gWoTj9T03ahty3h+CpP0A6wcuUAoKwdnGE81
pHJGUizZvAQHEXF+xH3ySHbE4HJ6np12PGlo6YKl4Viy9fQFvuZz0xfqobNjEGZpeapaqksAe3Zr
w549bexrwHmMbJtN6RCeg75KKmevTZfm5GB3sEnkWXbHQU28abDPWqVdgD9TF/Lwg1OUL7WUPqY1
8qco5l2A3hb5Vs+j1cNac7GvSJioZbqPVv+sRBF+EUvZPWg4ogdql6LTlniWKsfB1LfPeT1mh1FJ
3yuABQxRO9UbexQNIwKaQw5rfRep+hSQEqJcKfEND60J/K1Fv4xa5mwNDC32FtYyEfwKb1y9oafQ
vIocTGyCSuCOEu9L21HxD+XDoou7ycheJi7LwwsVwpSRvEXzOvZUy2Naz09SZ55h1dfbVB2sXWKD
ToA7Qx+LmudiyZ3Vt4btyZa+ORF/DGS7L538hffguZx4qS3dujqF85Ui+V22SQZU1YXdO2Hirs1L
eB9OJTDy/BTl1XPYEkhXTWlz0ko6dRhCHMqm9I2TBoqzSD4kGZ5pDVWXQ7B4UaQQRpiJG0YcvUvR
euvxL/GMCqpkUqqSS8zo8zTispJEXKPCbR7mkIGJNT9NYgwPGXMPQKsivUhZxFGqRDemHEvXcZ6Z
HegNl2Bk7/kUfcxTtIGK+5717DKViPudVOViNxO26KFDa2nVOesQfDskswKdETarBrWB14ZW82A5
sOB3R6PuF2LkJknph5Ow2hqJZ6eMnIGJyZpR+uRt0KRDAcXRcwrp2hts5X2P9oDunauBdQayzbsP
Fpt5jFbcaGQ3KGcQZ9kEORub9Q7Gg0DTG9Gig2uLxtONEMbEoOhPSszdiLpV6jNW8ezrInkztFU3
IOV3Vanpvgx7qWHOT8e+8iOlCeIZfaeR8f10jWxHWXiNocN1CSp+ZyFF2jZYGEttaVtsAKtz1Cnw
6fI4vs2dckIUsFqtt9NTgqj4FTieH5O3z2t91wKJQUcdS9j/TGtkaisPuRJ3WGXLUSEHbZgXyT6Y
EJwpOYQdSCEYqDl8m0J5FXNm+OkgXgqBzpa6edtBVQjQxbyvRINyYrvKMnZ/WbKioGZwD/u6FDsD
1uVJFpa2mesGVrhOci+yo9JNB/5HrXg1LX3K3VRn75bwtjmPSCloZOWLnFrAbqpyTCxWTcfNNMtw
xkm+uhtGrg/MInbRSWWMbQYOAyAQN4Hg6Mpa8taQJ+HlBQfv1Bm4sMz8TQSewosUhvu5FT8Mktpv
5oYXFR4hA+T1fDG16F1U2Us0MoEf1hI7zgvzhFtD5bFlZT7+PMBDUzGiQbOvdqxRTpulgLGu7KEO
IKsdtstb2AAHIDeS3iKZw0yvCnAOiYWOk8e0/74ZJjryTnzYDkXMnL8cEJ4KVEQUPU9DFXa7cVKR
TIC4B/hKcuwaubMZOt5gVWekE5Wcb+vGAvW9desJyjejtOsCBsKlgKrUiUngmIrded1wEqXpxG3M
TO0AkN9tv/do/wUN67+0LFy/6+sPB8P/O4wI8bBefWf/slm96ctXWGoN7eqPf0z+rGH97eN+NKzm
J9JA4I6aa/aTsVql/mhYDYSbmOgRRIgv8vdAuR8Nq/6JOnY1C+ffE49p0uX+aFi1T4Qt4KhPAKTB
vEJV/52Glbb4j4pORKHa2vVqOocElq7yqvj8yUCvFoR8SEraPBoDw30sE6gETCkwjfSNdr1iFSc0
jdCJ3jpIQpustITP0W2eTLWqXtGUz0FXl8uGE8w4I1JY0PlRhZfaZJ4wRoTiVS9POnB40GRlv+mb
jj0+bqh8oKVh+qslu0Wj6DLkENGDM4qjMk/JNkcRsF1UQSvU6pe5XczNqGSvmlXO+wIWn4ceqN8U
A8d8YVaxLzowP0tK811h0UYsEBzgOXEuZ/RTaNyxsKgq9oVFxDfUxLaPy/7GmtfuNKLQaKlyHPLG
zlBsGs75/E2ZtYsN4po06XuBBgJjBThMKwQbyk96zK6N69jGFsuXlkksdmj1Q+/kR0m212kE/Fhz
ot5F3viCxQ+mEYJ5/2LACx9pwgKYNdiPYdHghXb2odrhQccT4GDBF98lRvYWz6js21g8MKk9wdyj
wUvoqZOBzhmAYd340zdrPUljlA1bO+b6q0ZOrzXlzT4pkvjW7lDWuGSozzehgRrFnAfKYwqT750t
0CKF02TZ28LhITV6qBynyjz3WU2Ta053Vf0id3xbm5cv+UCLoo/rYThyF9Y/IvftZZybB+jKN+HC
MFTFiY1jvSywREk5vAfp6/f2xlbkwQMGPMUgt35TxFZQRKhY7RhVWklbanIUt5AOayqKjZXP0wGZ
cMKznyBpzp2S+aJH5QCxhspxFddNicwxw+NRHWqlSY4515qBwWiWfqwwQDav19jnL44DlciJFGwU
ZHH3vf9I0rjf5GVbvVSpQ3cE1c6tF005IucSu9E29PO8vjqT1p7IwJNcRwz98TsWb0HsYIS2UM24
rVWo9zml1RsBR/UlWfrnClNPNeltf3HgDtbJW4VxJT0cWk4IwedqKl/asHmAhV54Wlo+tFxtWnOa
ysUdqrjV7mqCYdhIWZCqxZvVZ+9z2gu4HjnWTbqGw5HWTodS5PpGXzEOJ+YQK2LpEDdUy3giuSoK
ah9u17sqDGpY5UJ5Um6NQjAaTyiDsoyTDgA9OQuZ1kCoRu7BnzOe+iSlKCWffnLDjHMznfM7tTF2
3SStmrTyoZlZZ4j2PoxZQdtpT4yecl67pPwwKlPCxgrvNF0lYh7HrXKbSPrMfIyurU2nDNXGeEqT
+GUxQVKYKYpdnnJrpwoWghfrCgqSbhTY2szR0VyYhQ2hYQZdtJxGg3dmMnieMpztTY7JE/eigwyA
Tuc2Udtyu7SIS52M9GXcj6JAONAW04jDc1RotuSMDzC0GhcWO102y0L7CSn/uZvYEPrZXJ0wgBhq
EcXvnXC+agnoRSglH6Gtb78XvIrV+4VO7RQNtXFHiNubpsra3iwL3c9b4CQn4gb0iHB8NeIbawec
Y22GuJPYzTvyCbaxvhN2JvsDA1r4RSojjjZ+H5LxNBXZB24Mw1OeUvOoOnWbXlNPJQmXRmB74Y1p
V277SAX3y6Eda4wVyUF8a1T51ZaH3Je0OtmWiLgONErZRgG2cvUM6CHT4SbbMzWMbQzstCXQhkhs
hJo2pV81G/WB3PQeTlRZ3ZK2sOzsKayfsZrOA9uuymMxlM1bJczeHRL6rXDooXzz3hgdjTWLLWbo
zBbnNHCsoDvPOxkVs0t9kuwkm75OTxL6Jr3/Lcrzv3kJYqIaszRw6b8sQh7iBO7ia0kR8vd//GfQ
/O+f948qBLILVYNqkfagy3+AzY01yg8XV4UAsZ9hc+0TmZgUBopCdM2vVQiBuzLdsG5iCUqCyr9T
hWAT+UsVspYyOp+nUiCtGa3rIOanKgT7EYjtZbI8SrXyWZ/VAwO0S9ooX/MiL2ietRtskFDyaTe0
SVaAiukba+khtMVTrxknZd1r0lY9DtIJ77z7cBlg30OxLcmZy4m5EwuiAjrgjRmmsBfJSxjEesKK
aN8788PcZBdnLJ9q29xb9fxiI7+gq7rObIxuYaK8cBZod87amQnxDYIhTU1aMVbvnCsOLQ+oIIME
YcIqF3AFLm0cvOaHMtoIUbTjpFpwWqyrsKQrleItHkOsnWRXQyzrbQkHuuJLUaRvpXBKaGACWYgK
uAGV71sDrgdRhUXYjST/6iUNt5FYtSvTT4zI7L1BzC+iRGkbT9kXScNetUkL9IQzgIMyPWAXQj+s
GLi5tJo/rgajkSae7BFldNXbtzp/2q5z4Uzt7qVW2qV4vI6F9dQqU+TFYM0BdqwbXQ93TsVHtQ0+
QaM+PkQZg1EUowdnDj/UUdznq8OYNOSh6zjc22mYiwCLz9pjv9nYq4uWjPMbp1Bbo/6Qhu2QFhem
EAYS0MKb5vqJv1u4DDd3s4kkZBbs+DZbitHxx6ROn6lyigBNHHSQlKTnwq6/pTmXjggh94a4AIbT
gaLwqALFangSS1s/pdHyedRCon6lWyQlN3mKzqNc6ntplL8agm3XnjjYFVUxAOGaewUCsOxA7Tau
+jh/A+m5S6LkCwQLxWvb8ltUE6zp2BvqB6IV7OLbUjSRL9s4GMAw6AjzSukwc/RdFZKxHaqCz06q
HbHneTH66E4k1jm3JIfxsPRBLM82F8tDhNMGo+224kiRkgCLrJ2OE4hbofxHVUN1nNb3IHQ7nJ4/
D3n9lCnG3rDEUy53l3DpGSiX94pg3D+K4gln0AecnCLg4uUhWZUkaE78JelyL59TmI+QED0zHgbY
L8bzYDcInMJwJ2d8T6wfHShWWPaiSUX//y1TeMKNeoNv7mVwwsCedc/S4l3Ikyeb4RuSjB2+XoGd
FiclWR9BaEPDXr1NhyawWnQi9mCgAkFVbK0aMeUYdwzC+z5ENuiAkybpF6ifWy7PnYz5Q1Xa7aBK
Oxh0O7lCS9SmX8i6fxlpRuxRPfZjfqFFAJ0aAfKk3rnWo/7VqZSvnWPsq674fmmjYV9LWfrIYv1g
4eBUSdwcfVSOuhO/kfp8xXzgZh4KXFZH/ZDL2Q4OxD1p3g9yLe0wzd7N9lru6fFbLFX3CIRfxGh/
DKV0O9a01ioCm3l5SYW5z4z5ZSyLbxOU59EAmvtpk/99xvgHu/U/3RuZaTJO5ISwfvV+pnNL8LWe
lsdyrSHCunpOFXoau8RkrYq+jhO1m2VuFoJxo659Tgs0baO5+Yur+LVPXHdoBqSGQ2NqEJi8XuVP
O3Th1GNdN43MVRRVoEG4cHFB2dVQ4yI1PyJPeUir4oXI95tqDg+CsYkaJcAd/3V5CP8vQRCWbGPd
xKn8r8//02v+Or+CPDRJ/r//5/9qs/X/bZv59f2VWmD3+iaK1x9wRPvzAP3vn/2PWoBD3VA5tx0m
1X9EJNbQpNXgfp2gW/8wmdJX2EFmsO78Pnbn+f8DkdCIzQU/IMoScyhb/3dqgTX78ucBOiZVlCFU
QzDoHfCIX7LSZidrcrWUm0czrLdGLd8UuukzWPCF3Pv85U1WVFtSbf4iVExRfn3B1y92CJ5jneEc
b/8aT2I6ilp3ndY9gt8GjcWsBFVC4mSBtI5dZIV4uNUFYl6GUx3R/kOYxUikHaHO0W1QG2xXLkqr
twd9MuGqFC/pMgdxUu1KdbhPGznI096PIEmBet6N4k0pjC10Ac+MjEuRZ1dRvcV2uzHr4qiLJWDK
dYV5enJMthTHWDCyEbQd+LEt01ZLzS8YB8WuoTtXuUNzhoSnccMxfYv1aovTFqaIqzgsedUQfOyH
xr5GRR6AW36hfXnEQ3+vIVvMk+Q95qDJYjiEzXQ/mD1c0qHC4q+xz2NuXZNmvl8/EjoH6SZcCj5a
+6yxb0cHOWiphvEGgoWP9MefMI6WMjwsTJyqe+mQqrrfQb4ITJwbSzn8OlfMesux3JVS+h7Hfbqh
PSOXcqyenTAMKm15mWbqgTaW4o2Mu7m6DBAmtMcVtoCTBgqi4RPZ6eAUNcQzRIA+5HGfbXMlEWJL
kreHqjL9Ui+OcExxjsA/KpkDTFD+wpDf+SV4YjVTW1OW4HpQeUCrX1+nn/bDuq2LfkJY+wjg48uT
gZdZu3HqOagT4zKHfepq5niLkOg6mNFN7OSBjgYVsvk54eClhXqoOmtTz9OqRGifo3x6yiFkdKLa
xpKxU8MOjxhiLRQEI4m+A3C4ALNs8QPez7WG5YbIz6VZ34lweipaqr+Yx56aRw01EY6BvjaGbk8i
ZA2Fl4zIGFpcFsA3CYRIYVau1BKlv5eN9QXHmCiJbIyW4sHLc2ObxeT4MX5Hr41xsHGsWw7sQSpe
xpUF0kPUWrtiYqy+4Ot8wHfmzMBsh3z14pjFXaFaR9jvt5E23VZ1/QBn0c9z6abO9Mc4ETu4zo9D
E23wFffmsLizWCZTrJ8ztdkwHzgN0Vfd0n2zKO4irFTpBLwcOL5WeEOUbqPlxR5f/wMv6DFewsNP
W+qfnbbyn+wDqkKklQU/TydG7pcHSyRkU5Sj2T42snOtTOeayjTEub2BQv3cyCBhowL2QBZD1aUn
hHygT+I+HLZCLyGkTbfISHGfT48J00JZRBtEXAw/1FOFn+dYVncoCK6ESvlJbh2rpd73+OnIOZov
SZlumrrefx/8g/sVU7mfKdyxyA/aqvscshO2YeEhUNmWrLfUmm+SjLkUWrkwbw4hHpVINd5CZrfj
YOoQKVMoLONTY6d+1WtcEe6VSQHHHvOJrttQYm+xHNqoVPpQAhDYDFTmEEOm9dYzehnK3Wz0p8oZ
PMBB1nAG61bsRVfiHNyeIm24LbTeT4EbClRbarPQLGALoIynwlG3UBkWr1OY5Teqy5LA/gh9QP0E
Lfc2HNekinfHtoBF6Rsmy5Xtrw3uspoKhtc0h76tdkhL7tIV3KSd2lcaOz/2y//5E9c4ZH89cajt
gdQ5biivVmfFn1cytVNhQvduH7nXp75jS4mMbTQbXquXu7qeb53R2NlhdAF+uoO7GkhptcU/1Jcm
biMvR1WKL8B6gaMnFR5QYleBVlNkbxodD1NTh+uQne0C7xvRf27tcq9q2mMdJl/XVaKybmkaNw0K
8XB29pjdnBtUuP/5j/yz30iAiEUOHRxuAmT++Bt14qUtM1u6xzi14InznaPa+zMRsngApH+xNyp/
tjcSa4ADgwVNjznGH79tQLOFIRpHqS66A/jjxnItX6Mft6KbrsaWyEJvNBhHRAQebv6o00AOlSGM
aR7K4C9++a/rmcJ1/cE2GUGGDLyxFhw/bdSakUWWNg7j40gjtKT1XiLIAtff1ZXBPA62yWCAKiPX
t42l74aq2o0dJjGGsSlYTzDmfVOY57TTzh0zSPbrQ9xbRwGIOJXlXVpGNzU7qjqUe+H0SMbEnaE6
d4nRfNaX6AbQ0CsT9bGQhnuTCFhmyv3nok/PGhPgJteODc5FURq9F0W9HSLDt+f+hIjK17LkW8up
rZrTbZvyJZRAhV0+gG7DJopwc5utuvXscH5S+G8QyFZfIrh5Ov+BK5FCJlQJyo55nLT4psKu6S8e
8vrG/FynAdOo2OgzvZJXdOjX/NdKCRkMxdxWU9J2Dae4loe/Pbr/5kifhXURt+2nt/ifTGKvSSEa
6fit7b79oY7/8Td/r+NV6xN0Vnox2yAO11xbst8ni6r+SdbhxuqkEoH1/WQWK9mf8Lx0KONhNcsk
pK0M1t8LeQnzWf5bTVY0IvS+Z6P9O5U8n/eHd4RcLji63wnUzCq5SPOX2SLs/srQISbeyLIO7wfi
n7OZkTT4k8QgLK1AiZKKEX2V2lkQMs7aL4jdP+MQqnEq9K2zKYUtQzUJYzixXXt1MjX8GLD11l2L
vMKAAKocFWuMa4JHNRzfdWkTHhL8+2rAJhXKlFMup7IXPXoCp43vhGUtO720zK8mSdPnXsL3sdD1
LKD3ztH1EATdEYKT63pzMbQcCdVENN/YMxkxehgspaOJV2PkKkIBVd0bKzK+sSsRheoC2fMnM3Y0
TVBg33Y7zouJ16Nqf/t+LW1oIWFvcMu0A3mkg8dXZ7nMBv804UZ0ERbOVjWK0j3VWcan2r2mB2HU
w4XHDFL4uGkvJ6vD3G2xrAlyYTPA/ekVfpwYAPsLYUTPWsVkUeYU8dtMQn0pUakSQrHUJwIQW8nT
02zGSKIm3wOTW7fME/V+yRrziLi9uHaFWn1JDBF+USZlgjUCRQr5pLmUxp0aVsvJ1uH3OKmieose
kTJHkFOPvXbERAFlI+hQggK6Ev+HvTPrjRtJu/RfGcz1sEBGcAXmKpO5KbVZki3JN4RdkrnvS5D8
9fNQ1T0lpV3S556bGWCAQgNdLosiGYzlfc95zniWxD2pPUNR1PeGKIO11orgrhudvPMVdsL91BBN
wqTPISDQ6/TGGlQKgDwfzC94nKNrlYoMhHYj+4qqHva/Cq7I16TSnX0LBfU6Gof2zjAC7X4I0nDv
zK13SMmo2QSeK8GZ5nRT21EApLPRK9rzV2zd5lM8JRakT2JPrkbb2mKe8B51qY+Xo4pmdnimunIK
+pxWP4Mfrd382tSR7brpZB0MXYlHWE7p9Tj2waPqU9kDMKGHG3Lu8FGrI9YI+h3VkwEQuRVdjnHi
XoCpLB+g4ekPdRRNn7Hz2tc6mJpV4/KfmKmZfhlmqpB9oGvIK5fSGHXSDdgIjc1ULuinu+7OzKbm
UCfzsJ40sg68sRk+s/5cxQl4somN2iYuRxiai9ImiwJg6QN+pX3b8j0UGM7xB6d6tzaCvHpEj8eB
NtOmC6sywus87cOvswse+UXlJDq+TSFn+Clzk16wq08vJB3ZT5nBbnuKkSgacxfvzAg5XmeRQVFD
TDuGCEh3bd66FxmB6vhfC6hKGaqpQTnFLWydaksouX7N4tlcR8LScOcjUlxEhISExWvU7tOFFFP+
Y1E3XdrdFF0E7GieAly9OztFttNiEt3HaZxeLBSlcEW00pdsIqljNWt2tlVZFybrMGsGdmFh09d+
rjflPgrbEY83n6kBRC2CqNTD9RswcGOlS6FCuSK4aMPWofdtsuAbUl3EVEfPyGh30Tb26S04qvIo
LGtaSvFjeqdHonwAqhPdRn0kPnW5ao+NHaZAG4uQMJC0+lw2QYIWJ1Ad0L+5P+Dx1RZKVHthxXG/
UHSMc+B9wJ3axpxRyYr6up+z/rxy5uKmTgdjn6GJ24fMM4cckeZ2rCQEEb22v1lYw87sKAw+ywng
dWiZqV+Q6LB/teb84igk3i7xL9M3S5VnkOrhmGSCLNu8VzsnNHitUWAVOJpGmH2BmUp7k0KETfO+
R7jYETOF08teD7aklV4Yw0OFZ3bnTF3/YCUxuG2tG3YEeYn71Kwv0X/RN9RscZsnTvKgt0l6lOyf
t0lRzYfRqvHtOxXnGy8vvb90S/9ozDDtpYP0937FtSkosSPl26PkZbIRXG721c2YwmSTKavq2NOY
uHcLk1kzpm36Y5zn/mu0PMOmrUcwTy9Pd3nOsG34+pZnHy1voQJztI81wZshxfBGZCgDzDFqrtMx
0a9HlqWLQSIwgJxk6LSFrRi51vLaxQRWRqOxfWbC4STnbBkg8zJU2mXQ9MvwiZeBFC1DylgGF2bJ
9I76HSOOykp57JdhGE4MSCaw/qw1OnUhMCQjF2XgVnGkXUw6oSZaF+/buHOuKRgnpEwzvTx5tWBi
FhUTIpxWYGEGVmsb6EedTxf23OmbAMsAkRJrBS0UO/K2oS1m0R/niw6T+NDrDqRJNMnHgnmfdo9f
2Nkx0r+m8TGZvwHqsWAXJxVQvJtEPhAjs+qqH4iItfFryGpqd3KNImadX+TRTdF8K8bPNRlMY34Q
5VUyfsd2spLZJe7VFflQxfRgIFzpYYiHRDTdewOnP44pLKowv6rzIllQp+M3imxNiB0VcXHn3Nmq
2XTxlbWEjOWsnf2A534TB2uEt4c03y6wGHHE9H4TficDidCKVfogCYLIt8P8qGX3OKFN/TqFgAMM
LM63gfenK/bTd4cho+Kr3tu60wWmZHS5BBEtbuY63oK99wk42dAfcaN7TDz+kITrlmwPayKBqljw
rDp6HLNig66Lz0UxXOYDOUzKOhtqeWTu2qSOsw6LdI2FFw3ojQUjLELoEdmLY7IhGvtgg/LGHJgK
ze+U0veVG3X3gAiqTdHzTAh2PtcWe26CFXzH5sRgO1BwsrOEWgmkstNsXubNDGPT6319gmUO5PbB
s4bzPpv9lr1WF4boJhnobmxeeJGxTcCTWfFSanu0JQeKWMgfs1IPeiH+zCbdZ9fzJGaPVE95l4/V
pm+Kz5hf9mPdHlWDx7wrz1TVW+6qCh6Mfj8W5WVmNsx2sX4ldTNcMd3c1ma/d0SxH/NbTD+Y2k3z
+9zDr57UGQ6gdUZcmYGPvTcC4MqzR4ETytW5NaviTMUigr4upmZDgIfFXE4By6qbvePmsb4KErnp
IKZdgjG/bnrCjNzpUi/HHVi082T2AAtOuJroG/aYIwgj69fAJ/CEF85t1s+cq74nREQ531rw+MJc
T+536dzpjS8oP7vyvFTbIfmzhCus0bN18GxAot4UCQbvFSp0DrLwBC2UQnl4VQBdoWuWOg2iN1/l
hOxVu0y7n5d0sHryu75A5vGpKreMMr2KD6J5pNMdoPYuzHvsz1stWBjKl63+GIJCAk6de/nRCW4t
goVGSo2pIJPnLAbB3yGQZ0Uehqs+bFa1qYM+wIQrDxwhY/kYTdcwwcV9JNx1ODiHLISTGh/IDlpB
eFt1PV8JX0pC4aO7n73NaEtk9N2qM65IQNn0tb12micnPJjZhfw8GddoUVbNtwbVtJU8oZmZn6mG
EQuxxka6LobzVvhCXGcCz019yRdotd2+9LCDHUV8NaCmleqWOK4V2829SG7cPD2Xeub30L8TiQW1
FqtF+w+tDGvoZrZ8NiIm6AIL9pyMm61Ue8fZgLQ7SOiWg4PCTwAENLYNu8+5bjeOvK+yS9PKd3r/
o5tL/pB4rvJrSPV+pnFbkhygGrWWsEWLod243SdCv/2BYRJqYPOWAIT6zIXMZ5EuCJEyCu+s5toL
p2NiPDQNahsZYqH5UWXzOsrY9yYHAHabbuix9qRfZDMjFN4QUeYbWfQJPPImhh/3FEKEC9EiLjpC
Y194l/C4y+yuCDmpVPsmXLYrxipyq3udEiqCgS6mZMuWXBv2ygba7pw746Pxkl6lHSbd3S84NCPc
EwIKr/qHCRPb6baVfuiKeiOib3WCoA8XpvVBgYXD4c9LK+c80xGu66CMdk/KPYgHqlAaZXYcy4CB
lDQK67vrMpBir6arTiz4VNEq6IqrxpxywBuOPnyFveixnxk5ecj8oiNd4qzqYjYXZZAh04cykX7B
GO7ttJdNAXqlAiwUOwX8QpCoWzs56vnEdwd/lMa+UV51UNv2XdGaZ5HSgfWDPWN3lUy7ZgDqURJP
d6zQKflpmHxijv4CC4wxsuyKo5gR1m1jxzvWPa2faDqb9JsqO8ZtfHDjgCMIABmZPjvl97LalHKT
DvBv09mH3+D4PYvEGWKL8yICWBcOwT5AKLUCb7SX+bQdRLTPKsKm2hmOpQ2CaCVAvF7qaZNv5+rO
8aZVSL1cv9Dy/sImmwoFinxImk+aghQeNSti9FY0rH0DjlZ+E075kcPts6DkKKE0hLTuqTFbVb9J
OSV6CMmiu55mUX1MlXMpmhBXJLSpdvB7LJX2LLW9ls0Hm8Cy7VB87ng7DnK7TTeduQFthvZpjlmO
tWviD/KoO5RW8KlwPnPiAa5pbAQYvH6wd3ne7HMdhG3dHWfXuTVQhmQzroyoXdnJXUk+wDAHX6Oy
Osrxxqh/2PMX4sTWqYcQFRgDcAr9gzqnQc3j7TYPHQ1VDYnLl8rHT+1D4O9N1uDpOCaOYuswg2Wt
MgqN/Vf2QvNFCiZjNxdjvFFtWLHi02gQZaNvw4oN4Mv++bfKV3dlzj//c/k7/1vz/uIn/vv//WOX
+s3f2T2Xl9/y5/b0R735yf93qOmtd1Vs66lq+vZ1WWv57/+qaElk7y4x7rRa8VFbFLD+XdGS4o+/
2sFkHJm03ty/zd3S+sP2aK/ysik3s83nL/2roLX8PKqUWLGpkTmG7v1WZ1os5aq/jxC0sDgIuSbZ
4qYh0Kp5J+UsktYHow3QnufDDGwu81RtcNBN2UoTy9vfNtYw4HhqjHOvMoPvKspZHUrTaL6PCU0f
UGmtoJFnVp+BISiWSM3tvgH3qx4oDTHD173hwGtKOspIzhBHxRZY2mxu3z/WnUSJcxco92hw87wI
D3IW48Prg1BTOarUG81YWwaRN03ckMfYothOMO4ynYU0njlFJ/3j718Wc7Pt8D/SpM/y9rLeWFmF
BEWHHQ6OsUkUTzpjo8qv5nE+q3AJq4ZK4PvXXA6ob18Y6oZX11wmi1dnvnFUmqy65Zr6eDCCyqJB
Do+trsXX9y+E6eLnK/E0MfxTi2XcnqgW9IadvFYlqJUMSccuLylk+bh5lhjfYtDuuskzjznnu2lV
YjvGcwtAb8Si32zGOLSPGnivPfgCAjHwmRJWXkXSK1cq7tMDjGHjm24RMboa5dz3OOu98rqSL5HZ
BgfKv+atfzwrU73/+W4MW7LjQSVioDxaFvxXz83oC1OQMDgTtYd/H4Qlwom1ChBgeLTRxo1pRRxW
gqLHdujksuEYQALVgzdXTrxTyiLAQQ3GBcTsWW0bo+dU3SGZeI5gQi9hALV76xaGwcBztIATVG+W
/QpNk0bwxst9gkcxvnHgSQ9dWi0Jfz1sLsAxYIhgR/Ko1PLQvFDNzSbgSZoFbE3qXsvzbZdHHS8P
vU6nEGf+y7tQmqo3aFgCw7dNl100ZlOE9YgGzecpWVhWM/NHeWZJlzCdcuzH2nd7XPjGDBbfHAHL
0HeNOZxEiB9nCHKe/EF044wbMjc64mJwm4YrcL8m2c5yCEZ068pMztuoIXVhppfbYVtbqECyBtSM
cAMsEI9lFsYGYW7Ey51kF/ipAC99O3n9WR0iU4XGLYYzVSTB2rBnms4F0rMKOlg+3hcoAJdQG5HT
yg37m4gYn7uJuOTHmnRE/Twy6BBd66GniOMKsvwmJzboQOF0goE4t2p+smaIVRtKBTEHNccbqYOm
eQ1DXhGsuXGHdropsbigA7UnFu2YDHaiDrJUgs82E+DaU2fmEH06HJnrvm8QK7hhmx2QCBTmKg+x
CwLqE/O2jcdJbNsCG6EV2QrMNxlcOIRdhxBfpVnqTgRTcyb0OM93/C2Gie2gel9joCITYpqt9ta2
tXDEAhKKH1EwemrFfCyfS8AxBkpFIWvKBEP/jXQVtnZGqUwovrzoLKxzDHRJqYOORuKUrDXa//44
DDXpJby1kYDKPJs2QVSpYJfWOrZityH/sySn+6FdJmkE8FTM7WXqtpdJXL3M58UytZetYJZ3lwk/
WKb+dlkEHFBSt/8jZ8+advS+Qe1q3qYKK3szhnrMvVEi5eCAxMX17VYH4wyY1LujtEDI2ftT02kz
Vli2s3R5HBtll8lnfSKtVgQNqgjODwcj5wpA1pOLqohWYgdKrI/PiQdmZRLiRwWJKfCgG8w0A0yL
zXkQDjcTwXI1x5n3f6ml5/pmYuZ3cnXBSgr5fEHrvJ1g/n4wcetwx+Ll5snAQM/08kysl+eTdRpq
3np5bBzavL9+h9/anv3X9l5X1XNx2zXPz93Ft+r/gQ2YobM8/bOOcPdt/vbfuJ+4er0Le/lLf2/D
bF6Ljm0RMdiLIuKvxiIbKmEQ/+gg+7fh6LzehhnYHKkSY2OwbdR1i37u39sw4w/2SwZxxoZcaKxC
/k5bUZ6utSjxqMQwlA1+QzSTy+B6tToVLSS3oAr79ZItgGZFc4rLgTM4wGw/kM54Rrx0ka3Dyju0
osDJzb+C2dNAku4HTuFRLanRpUJetINIj1btadPWUPTmEQNBPIZJl1y1ciKKLyrChumRJcevUjKQ
cKJp2lWrk9oYEHDO/FfEVrIrWqq+QWVz+u5gA1L9KagaZRMe3b82b/9/0P53lvv3Bu2BsvCb4br8
538NV5v8U1QI1tLTZiqBAfXvU4NJGxwPLTtAmtqO/SJa/pfDVnp/IFdF0Yz5Vl/+Otvgfw1XYf2B
7A1Jn8le/+Wv/c5wPdlLSZACsCTx3QhbNxav7clonVFpJbUQgJl7SvBDK+JjlLRGsIe+KL2vVkmm
KPm8NAi1D6b+k+3vy6U5GCEEQPfCefhkli1qDK2pGegbE4OfrxXJdKdMiLX9oEfFB9c6vU3bQzeM
0oC9r+cJ21o+2lcf5ZC3hoVscPIjlatt28qnWDXkMWehfW/UXXUZAcg7fzUCrv9aL14r4395TYNr
oTEQFI1PHi2keOphuTP5rkmSnyPH+lnrovAet692mdbVjd245gfXXH7mq5VLLvcpHMOgX0TJC1HR
2/u0+s7RW1jWGP1DYP1Bl8irlLh1sdKKMSNLJyw/vX+Xv7oiR140G8x5yNNO3qLC+9xkUTn5lqpp
mOl1crQdipx6LdUXXWv73W9fz0MmhaqV2RX53cn1WnLD3dmgLN1IdKtDunZpVl/S3owPwAbV+v2r
/eId4iigTiMWf4GlL6fVV+Omab02jkcxIbSqCYcdpytDyy5i4vEgQFh76Ua371/wbVPTWV6gxxhd
dDEeUvXTcyiMWBBFUzpBTLA/t0PinVlQ5z94hr+6iK07i0GOhiMe/rd3JbQRTl1LqXEOjAIjpypp
L82l6x7ev5mfn57DmEDHQ/UDrc9P5v20qnVbGpMfqobaot3kQ3wl7VKE215DBLRBexpxGktaEgo+
OCaeXptplc2bs2AK0AxhFzi5xzwBNRI1sz8MQOKHsOo+G9FAHGlrwPgi+eJsLnjQH8wzp092ueoC
6jNNln9e38l4mdM5cKIwmv14JGHDh7W7wMRdg1Tc9x/tTxdiJmPuptZP2DU3elKv6DS7KSPHmv3O
SegQRPgRRa7XH9gOfnUVz0KfKJGxM/pPpjAH1UWmWZHOftyYvqb4ofB7hZFh/+ZnBi+R+hX3QgOe
w8fpZzbUNsTckjh4C2b7k8mcutHJErnS7bw/FqwkZL8QTPfBy3pZYV7PltRhpbXI5JdKgg6Z8e0Y
ITklIzctHXxb7NAlEXNHEXzc2cTrtIjcVeLRe+53Om2099/eT4OTLDjen8WZBzML38jbC5v91GpY
ESa/dmR4jrIIqYpbTsDhisHchOB50OBD8bt+/7KnKy4yCcR1BqCml5z207MWgTwD7Vf664HbTLi/
G5DBELaDqR7XWUGi6V9e6H8s1fw0fLgeClthOsQrosM8WY1QESq9DjTdD5va8HH6lfvAS5MPPoXT
FQgRL70dx6AeROaXjtf3zRztDAbfNAp4YqUm6zjGDk1EUmp3UKMWVnA8f7Di/fQUuR5wE/hr+Cvw
LJ9841pjltjdItcnULBdeGNjCLCQvOZV3LFcfDBUfnqGXI2tIaTXZaNmnJbuerKjuxjfnd8CDjmQ
V4ghIxqb42+OjOUqgmfHXEnN4rTqWqELsTSaJD5HF+dP6H3lnyZSC/BEVCD8/+RaktMbtV5HipP3
hciOYmtmO/5AzOSmVm18QZk8xqgxTh8M+F8+PGyJuLcpe3qc7N4MjdBBg2LPPDwRJtXRTc12PTt5
+7uz5PLw+KgM9l6LH128vYpoLU+RPbTQ8obybiD15ywPk+KDV/SrYf76Kif3Yueybhdxpp9DxDlS
fJuuJ9lH/hwByE+1KPv8/ms6dZwt4nhui6MnLQpJMf7kPTWaGeDS4OE1dqc+V1US3yqcusc0ngA5
ED+24k/F1k1b/QxFPWaDocfHK3pFmjriRZCEH7hfliu+ma+X34h9GMaXZegYJ4teBDqPFCRGDqjN
fKsZRnOel4azbWEHrsE7PsF/EV/efwzL1/zTNS1Kbpy46K6cqsz6vJhBxRkOzBUB50NZ887LtHyX
Ob32Bas6QRm9giE6Ovv3L/yraca20LCjhBaCBePtqIqaYHI0kHAUZAe5N+jfb+IeIXEW684Hp4Zl
Hv75Hv++1Mk87ZIhH6uZe+wjNZ5HkXEj+jiFiWpV9HXzvdvq822NtmxLOGD5wUv95TdKc2IR9Nm4
NE8uXnqtpBHCS20SRXkeksFuIqP3P5l0/r7KaUkPR4IdKcLF/FkO4xF1XbIqEHbRfjWbDzYzv7yh
ZcpmRqDgtFAzXp8ZsllpNTsnXpzwBhLLnfKrg8L79v3h8ctxaVtLFxkzmDw9KGgUj60w4bGNll2c
eXJ2zogTDe9B2JvfSjLdzjjPWzu3NsUHj/LXVybRwjZs5ohTPUXkFrrKBVfOVGoAjCHZZw/BV9uS
3BWdjbXZ+DaRy1vVDOmf79/0rx4tW142iXwSmHlPDi5zrNOE0QYuLWPndi7M8izGHfbBzPerL+/1
VU6mmclplS7b2fE1Uoa2VNfMdU0c8BayQ3/5f3ZDJ0tHh1AKFyNfXuEM7SGpk2DbdgiA37/Kr5YO
GpuLtQrOGyXttyPSIQu6rAQ3RGgmSZCCkLoW6Ytv0MYl+8WFafv+BX/5BF9d8GTp0GWjW10sHLTX
WfZnYaG1AYEUf2lVL/+Dr43yFdqeRQeMeeTtvdVuaJKxwLI4NI3802mG6dCosftgif/VDVFNoYGv
s8qbi/P89TddtyDVQotvOjXJFOS4GxxF5eXbkre3+f1n5wpJSBYHc6yeJ0OiifQwqsrExRqJ8DTO
kTI6NKz2fRB1H+xkf/U5US5HioIgmdPdybigRzY3HAoImMLIs9arutrQxv2X0OS/fgpg1YafwpJN
gwcr/skNuR6wR0Q+tJJocUOAcqtzApr6w/uP7df38vdV5Ns3NKUt5xiNNzQ1CbN8CPghxvfyH10F
lADlRKCM1uk4CFw9HgfmvrImZaidRrEyUhS/v38vns4B0aV0SIPjZAVJh4BYCeDOPidlc+WBA2Vu
lx9VZ5bf9WTVp+jKqgt5yaKhcnIVYn36PlGV4XtJ4lWrBsP1iFTRarZWEITeB9/pz1dbikAIljhy
07z3TqaEGQV7nwb0QvF46fEWW55NjlqidO2gl1ZbfLCl+Xk4gBagaE+TCInACz/z9QdL6CCML4wQ
vtbkZDhPToPd3JUfTKy/uCnLQMKDGIhHyEr8dtC1hMaS3KAL+I5LOHTtVJLU+CaEYlS7aZr+9rgA
ZCGpU1BMwxF8Wqwf8potBR14Uj9164kCF7LdqRjVR+WYl9/77dCwF4s5QidwE9SxTvaeFbShqQLL
5c8DWMTvQVHbtbMxHE2fDlD6OpKI3daUKSwsQM87fZCqWQ+5IDszEQFnCc4C/MkNRW8Rb0sO54QQ
GSnxk+igvWTNnxkFInbdicQmaElfWw+D0cjd+9/Rz68HPY+rO2wUWPh+OjtDfwZV1kjOC+gBna3j
WAPRS9JEGj+mRXnz/tVOV1nX4HRCURU5BIgOGj5vBwNvbObcY2E/oOUPZzLX0kcI42Xmh/w9zydb
LUh+86vimp5wFw8xkFhqScsTeFWf7tswJm/d9HyvnT33iKsZGWYHJT7x0x54/Afj/fSrok+/dDQl
uVC4avHcvL2c5cVj7aUqoKBDyjLiVNt8bOxBfDDL/vwkF/nXolbiOdKuPbmM5oIRK7uI1PbMqRPf
zirnecoTsQqtoPpqpb3xm3ZhPAiAYZZ/WOOpSXgnHzKVYEWtWAR8yKrZV22RHCpFhNn7I2T5fHhC
r78sjnP8eGyxrIjUVF/Eyq9eWNuotqALVG4UKuz0W6bbWo0ngM3LTSwQvWzDWh+RFIHoeIgSwjWi
XqRXWZO7V+FAyttKi2YZr4gvKDRiOKLulpTV4BtCGRBzjdblK2bD8mFOQ/RHBnrt0twD3YPZaCaB
BI2We8GlkbMzt+1cXbPRJei4o/LyJZrrboNiKLkVrt7ekC9YF6vZiJrwiMxqsZlYaeOP7K2i/YRL
CaGsYUyXBdlx6KfsOL+zul7tZBCbBx0NFfYWJ7HuSX5pdllQL/m/9XMltJiYgh4wYxNExlOe1Mjt
ADN+NSavPVatk10rQBP0q7Da3skeq4sji94P+E2wJCLHMq3pe4otP1715tTdjqCdQKwNUyH8MSmM
YDXURPSSSmYSHjeFbgjAIFV2uNHnHOZaNQ/APTO3Ipa8M8kNVbl7hPeWY5uRDmoyMllWtdXNl3lb
kuJmYbrVhrYSq6mp9YWxq2MEHHqU+hhzAekRZYvc3cz1ZGO2pBDHWtBeTHjdk7VHdOSjg63vS2JS
EUEKRYCGRQIDcHqv32pRJJ9NMWAgoG8f5cQQIo5vygqfTii6fRKx3/3SVY4WIgqylidVhCGcuUSp
aI0IagZ3QqiVuw3snIBXN44s517KTOE38Wr9iypN50FFCyu+1AzikytCNr9lSYEzP22L8EdGWtUR
CVjY32lGVqK5aVDAEkhZlrQYw5XttraBYLqv1HM+O5FxTVZcW/iyEfaVMxlecMaPJTa+JeiAgsEI
dXlL/4r2WKKI4LqoZS+GzZQ11T4Icdhs6qzDjCJLVJYiDwz7GOp5MpwBuh2qq5pJx9o5uRXrT0Of
kxRdeLVzT76qdtYQNxtvejfM7wU5zwaZXv5U9u2DmISTL9gfp4c6k1RyExKLgBlhAJg6G11KOF8/
I8TIImONei29UJpY4kySxiR2I+umTw0gAhzdemUrn6InCrO6iEPUXIXKy3HdxdMUYv+wFQjXVWLX
VjkgxjdeXKvmVB3Mao7ybRF72SVxbalOaMHYqrWq2+qyw1g8roE7YAKqQeBlPoH2XbouWXeniwSg
v8xvSo4x1FrGMEjHzxJwD9+RquAoJxnOeoK16ym6YYHEjSyEmgkU9gCy3tgI5PiyFaLPMPbBFg8l
TrhEy4HxA+rrCT+vRLcerRCiyty5KEy91MGdTtxy+6VWbu2SWuNp4VfQKYXcOxi9nK2dhJp2Vrpd
e0VmibdoDFvVkt8UTnpEy7PKg3Wsx/RMBiwDg++VTkm+OVl7/GB0csHWAYvobGw3nDQfkRVauDit
PZhUiK62Jt9q7yu9SMotCQbVtTvwJW2jMZuvQ292Cz+wh4I+0zhx1JJ1aD/lAVTHteagS8P8E0hj
i+wfeYtbqwCmLyzJYiN1aPy+q2vC3UQtcU5aqEEt1KQ3yY0TJ6FBzsgYXcVVUswrtykqFJy6uLLG
gCzYHqze5JdGa9qY2mjLR8YcS99VikhpEZJL5MZG+BQSjwwluhUzIGWQiXhiGNYeItpEeb7TBPN3
ReKhXFeFOzwOpBk7OzOBd8R01obf7BZ1JlkQoU67NULngCURDzYUpTS6txuNIHlYwErb0OLX4i0G
4nGn0C5Gayzp0lx1Y2ljtp/1GnOOrKfj1BHnQVQlXSqybmU6bCq9lSBD8KyIcVN0uKL82Ca4+OAo
Q0FF9yQ1WsZAbpzpJTHGWz2PnfN0iidv7UGNUZvec0aCAswRG1ZYe/GOyIFxxmq1ZMvgFp9+6Igl
osPgVqTND1Fon3tpzJI1WBWppdIdjWtRV1O8Npq5xcXaRc6P3ki9S7ZO0txHcW892nY362eya2aa
XmPiJXuzQnK5JqqVeaRMTOO5UvEwb8zcAuOUk9KyrtRUlitzCh1nOzrGYgDrMNURN59W+46l4xOC
V8ECQWIiuO05k2plBY4XrDuYxecBfZsnjfhxe5UbSpnEHXU4QkJINyQXlpMkE6FfyAte1IXoRGvd
2BizwR1Uchoa8jST1lwBcs+SXTTAD4zKJLG2Ua3l+rpW5fgEuoo5yLWnNvL7zGm6rUlQZeIX4aic
dZU7cMVpEEG51gXMnRUpNexHW0bDV8lPFOgLAryZaMRkt4maVnvUG1N+VVlMFXjIczw3RG9iWOra
NN0ZNJgBEDnQp416XEZUrhxvpWNyPideOMTeVDXBc62ZY7pyLLXkrjemBdzUjrp2m1LoEMBj4/7K
NeDNEO+kUcugckeGpjmZmbsOqMy66yIKRxisUC0+d/GMJ77JZZqyKqu631qmGr/PsJfzS1tE/edg
JjZkC9hcfTUdsGppl+l4Q0mrLUknD/NnrWduXFddF3mfSluRIO7GGmZ5Y2qBc/Y5pO01IPHIxe8Z
sb4NWs0LJElGSTgCqUNSKlCuAcdQUhe7qZxjbIk8bJA46cQtKiOsSE4bM31esLL2n5Y7SnmsnRK3
VVUUi4NXurN3FulThOlRZW655hOLiegYtZ6QErztWDsHiUuocUIJOyc1yssIjINYpVQYPLYQcUhE
CYKvad9M0GOJDsyNNRHZTf8gAmb6w1ClRuLDarfEN3JPE0yjpmjTy7KYadivSnBo0wYVuCr8KMxk
/WmuyQrqN7ItI8j5Io7LJ/DmdkD50Yn7bGcqe5jbz5wps7m8VE7Xa6SR9fockjVeh2ZSfEIxDflj
O1hdExgbrKiq4lSvGYQZ2NAqLHxaPL+y3+hgvWyCX23NbrOF1zfET3EWifTBQc5NymbXWoqpiA2b
yZfWlMW2yu1pgkwfNwGA7bQlBTnMuyVNLkvOJL+AvUzxhCYHrZk9M1934YbMqaonlSaaEY/nlKFW
g1eXYkW6bvQMM4io0FKM9a0O4URuTWu2dgWdhmwb0eDEKtrzb6DLOuIip63DojrwQleSiS9cFxUb
oYvGFAnIljxsHk1+NnyKqNJ2sib1lRTrrit9t2FTuoIJl7qbIB/VpyzpTPs4qlR7GIj3ardm6JBy
RjTTrDYqRyLtbQkIGBv6SWF3W8o86dHU58m0zjW3H7bZnIRnelgbxaEvK7CnTYOhzGfNqNz7rNSg
1ValE38b0ALOayPtWP1mnF5kU0AckWvVUx1dq3lyb8cM7yMs3gQze4SjPtiGI8SGtRSB269kXBjJ
xhWDdxPWU30pKjuxjlqsYR4rI5BK9ByjR/T08jFJijK6S6oC95gZzclVhLePO6jj7qyZlOqJyHKB
tWheBt4/p9n16GSjyNekT0G6awyjJMupd81iq5uNe11MbfbDSPPJwRPQ9uREOCjcmQeFEr6ZOONN
5lTFd2ZEcZcXxtStLRE04W4muhuWljRsGq6zrdZFQTDMorIwd3kq+qdJa0uswpFLeTOopmo/4SYK
Nujgsh9eyboPNYqYiCXHfLgezdRdkqGN4DkRdsfZpbLZutfTnD6PLsvZBspVc64P81Sse02wMhN6
1nKGC4zmrCgitoVQRpxqC8OY3XZKvciXRiIxJHuyMjcpR57F8p0OD+Vs3cMlrtZ6FgLQkc2mzZcb
N+2uJad5wptbV+lKBYqfHGTDFdGM8VXj9k8YeGKfYlNyMYYFNxBDxQoxtwdlex3xrd9VaoTXH1ui
P0R2X/iu09dbG9tkw3zkGgA2u7ndTdT/tzRVtG2SLnxoWc//i73z2JIbyZLov/QedaDFYmYBhE7B
1Exy44cqIRwOrb9+LsDqbpI91XVq14ve1IJFkRkZ4fBnz+ya+tznQ/0+0+zHiUGI4uWO21FYYeX0
wpli2iMZgWKX6e2yI+FD7DpxyZujc7n6jvs4s8yQuhiKM/GgRl8n25OBN/aFdl4yP9mN82Q82Xo8
XQPYAX3Rzf6Nn3j1AQ5S8BKwgLwKuCNErVdMc9jro/ZE7572QdmyeCQ9rx1Ss7GfGnMc7gdfmVko
gvRjQayMIXQh0BJO1FmY64+t2VWLv1wS7vcgIuGCcmB57+HKjY8KZEckIGmuIeg8KuqGS5VGGMJ1
1NMyFSejrxSGlW65NgcgdGPDJ5u0/bxEg060javPmm/L7Pdpnacno1QZXcbttNfgCYBUrovIEZN/
QzojLXlvmnQzaoJvq5TzY+vxPEzq3r6MVNOfExRsQJT6dbfkV15hHzuPRgQ8ql0I0LDkUYjUF7h5
H0oi+SHOBfO9zoh98spJHstyMj/QnEKfepNnL0UBFIauaegUSwLwvZn8q2kWxTOEnIKvXaY7SSPV
lbCDi8Y25o3uzvo8DulroOzk1tI1RTu2TsNxmtManTva+0S36uuZ3s4nmkC6h1nrZvcw2CJnYh1N
/QSFp9vrvBWtZbAOlvQ+DIyb4TLrZ9ZM5fumR9Zd8iLbm4T7wnkAh8AQCsBmDPTgQ1qvVZ/2BNs9
aQNKDFVD9TP0t908lukZw557lbdqeaNd2jrJOudKLc10FzBGL6P+0aVr4wEWpjiZcadd0amRnlIQ
W2WYaPSgAmy/KzunvbNzI32iQgLQ+tDLm2SatDO6xHSavYqzbJi/gbppD7S3GqGTuf0repTaV71c
MQmt/AJQabmUrB2vc6f8VHD3WosRvTCrbHvXDnN6Naoi/aTFqnzC9mteCq1p97VAcQhn1+U19snw
21U9HDKulHkkbA1Wt4PqdMgY6gG8ZgKI53AP0yG4sgdsr5HtFqSxAU0d00KO1Ie5A+BfFrMXvSi0
C+76y5CP4mzTAnbV01piC0u7W3yDRpzWrq4cPdF5Py5T+d5NKu8WO84DB4b3TWU2zwY3tu7gb711
dvu+53v4xPhBhZty8vLjBLKIak8/c/eOzNpHc1HdJV9Ik1v6eJcXPW3qFKXyA62BJZKNsO6wY3Dt
srvxA31kBIsWJmCoUCmZJotJhOeSZdDaXeGEDhn0QfpLW4HCsGZQK5jYfUKJAC7XLrLOXcvtjIWM
eM0jO50kuJMybabm2OjtMEXc3wh3FSUAQOEbD0Nc6tQwppBeo6BAVdj1NH/MoV3nGrAPtIeHaVw7
UwC7m1duiXAbVqNtvVagGEH2x675GUc2TBQK2sSBnhDCW0vvZrdTHFAHijwEw9+v4zHe1fy0sqji
iCgiK1/ZoPZY+V8MjljJR8+FYBz0Zn7Mh0lg0gLny3TZQppCailcKo3tAkl2TFB7kkBT1MPyHqpD
CXufGhsK1dOD02SGDFXeUDGTVlZvnGXhj320OLx4IfgxjScxXKuYJNlawOdWuXdHDa3rR/VCP2co
fWuGIG/OCXlFVwB31GLrfanFRgk3zXDheGVm14W+7ow3VMPDiMgMFXxtSq397HZdR+8uCB6ChXYc
7wZO7S+Flvpyx7NNWYeuCWremHjtYmoHPLOl6KG0n4tK42jDU5nK3aj5QBmBipXVTY+MMkeyo+eV
HpsG5bid8zrbZ63bPoICo0kmwI/hhTx9O94K7O0+5eac2WwiG88KOwrYBf7ZzkEQgyiNDmUAXrrv
ZlvcdC0tsPQpkmOkBikbbwMIXhpnetwjOLl19ex1M7pxsbTive1IGBx6M6fxDoJT99Y3kvRbqYbq
Uwm/QJ0nUjv4vOmX9m40ax2aZ6/z6dYqRYmb2IZPEJrFzJWy5+oPL5T6pQ/V4PM9qBnVNBhQjkJO
Wl49M65scnCELefInKqqBtgr/ZuhyP2HpR6g9KhMUPKYuc087byJWXzn2ammn+uBOzaGg2aESyfZ
VMzURGQHox84IlOKxEhiIjh6x6DwXTKCeaOrY6lTVTEL54PlKDPZO3mcyf2IDNvhR87nOprhZC6n
XsVdt885t1/c2hLf4ownTzS7dfHg01yfXJtc6ogNrZsaNJ/c/1qxmhz2sdcBGFniRDyUYvC9SKNe
c0H0w61DcaslaFdm3HrOB4GSzRswY+zzaYbc4/Qqq1BDKKY1MpbAfuzObvh0mrMlD74Ihhsghwxk
wdAiIFW+AoOX6gVWShMByY/aCqI0lHOvN59KX+vjtyyTstv3uTLbs4HodkPpVtU/6ksJl1sr+Ugx
htS4Yfdwr80EiI8+UndW0JaxIzfPA0S3BsfZpUvlrsDVIPUjS4waOCR23xkLnDECwkxWymhWbNuM
PeS2lkX2yZiCrIjqNJnfmdPMAdi7OtwssYD12wvb6W77xCvSXWLlGu/IRBlPlNHG3rHr58HeYekD
EZhXOHQjOxbJHA4NI9mlLgx+8Ls6GauOcmEBmguYcjXZzx0bIHnf1G0BrxBjD/DchFrKhetbvnKf
oFq/1TOgt/0CJSwNwdnpVDOpqqfzuGz6+dnvci3fF5x16LWuJ5lz2FzflX2uczGmCpjy18Aca8hZ
vT3uA3fMxU09O54RIotS6ZEIl97KopI0ZYVY6U2cWVU79hQtjnDv4Pz0xK9pamMkswdn8SO1APS6
m6XRGPSSFQBOgqErmUpU0+to45bsjy7ma0bRseZ1ElasvPM0BFRsoEp02vsZeRA4x8jt8OBQukl7
hiA0pL9MmZZAop0mFgJX1D5mEygaZ+ju2hYz7p4j3xwenRZsTrPvTUvjJ6lUmrnHMhVN/ZTljq14
52jjeC9mS4/fGiqcqAzDFFZd/MnB28fBUjeP0NxNnGk0xAefywSIJMW9ZFt6FRmprTlHh81QcW65
5QY0aBluRYepo9L6NkXzK1UYUI5qlJFOjQ38qanqx1KnPbesZiOCj+++da09fZYOkxpIrmpCptPn
1s3ty1DlU35GnumC55z8IBZSqbRFAx8UCBfQPrOghlSet0brPgeTBCu+tJoXPKS5ifhjpOTsxam3
E9Cia6yaOWAOHOnsJwZp9Yp+no+QFO1WU2FNDTx37Qwam7yF+6wjTbGutJaj4RiNPJUmalEUa7XG
COmMA0QluISTyz2vYNsUIl63U0u+j0KWI3243rzXvUbzLqMQmgaLa7YqEey4AsbqRVFp1x+9ehq4
bdMpPWgPo5km8JjI81BAjvE4S+qdnqlOaVEzB+V4bIVTBncq62Zq+8ogpTmXIT+lonwAUGKxKUh3
dTU0wAUbNBsJyKXpqge2U8I8OIV0htvcNUsW8QGdjf5FCgy1S9i3hV+8qzoYo5+oqVb+45zrtXJ4
3K0s1u9r4f+mFP8GbPeHjeS/gHvPbfPpW/5zTpE/8Hus1vkNDjUMX6ym/IdYyd9zimusljMQ3A35
bPCEK17i7zlF6zdys1RjQaNn7sSn/c+cIrhe8q9Us/FVYRQkC7OhZeJv5d33jSg8mD80EcFB/Hlz
iuuPXyMtsXoOA9ITv3j/7IReTc/rGlTSKct2i5Mvr41Qzb0/mcurKHvByCOG9tvsWdULPdBzfohH
c/TuvSRpoIqXIOv2s1SomQu656FOtBaunVDOrbEO8boM1NOQ4TEM49ZZqv3EpuwFCtLRY31Y7LrB
wtjgkFjMaXbuWpwLpVaXB3ShmrPWmzE+d1Y56ddxZo3LLmauzHaTTDWD+lE/h1NZtufcy0ygq0DF
Tg47Q2032ipLaPjl8r5vtLL+ZrdW24UO3LriqrNtkvgYK2xAUwhaJtcWZZePpiXM+DwC+c33uGW7
G557ojwLjLMG+96uBz1m9R1Q4zTolzAuDL+LuoJN4jqRcsiX0oV7ZyEHyjOINh9b+ZjVnye3zyfu
+IVD1r3MDaTamI3nbsCwf5Hu0DEGzpSJRqmtA33zK9TiSCifJyR9IRByrSof7uumFkkUTzA2Mzcn
G7gUIuijqe9bMIAUFsD+HwvjpqbG6aWtCk8dqzmYPzJJeWOE6sxEny6cC6avnGurm8biEOijVd4I
q//EWrQbT7rIQBFOymnYPdm+l+zcLA3oONcLDCZZY8ksHD0rT+87NM2vgeYtD8pCvQvZAIlTHNcm
tU9W6l+XeKvZ3ZbcpCKqPCugb7PwrzjxCzfsFFWkUALToOFCkLUMKKk7m2EJdKoPJzmoZWfS38Wk
5DV8XwYXWi7wDd8q8g6Ejmhp0uAb4bqSisomNsHzZHH5dRhKx993s9Q+Ml1icsi9cj56TYcxOfd8
SUEBp2lkFYb2JeiStmGpBXj3FCAO2Md2cfzXarCrywg2mZbVeYytEGwpyPeeVorbNtNH3pl92okI
MwjVJLowtLd5tsvrvpuM+WjXyTwh+nUNa6jZCobmZHtxPpzgGJd0eJe1RXHdUgbjlZp17iFIIMRq
XqVe0yJKNrgWF7wgCywtpwj0Y7V4wj0yGvcTG84ECcw0FvRfFtTTZWCju8I3pxIaYDAXGh+aLpkv
vV7kyck0eVC1ITf0IjsZmmRz3ox+DKJEorGviMzgAetToU5jYc4LW6LFrIprC7hf+xVrerorutQ5
pbVZoN1RlrnT0bJMRrHaWCKZGfUTlRDmbZFO6XXdsZAKE29sjiSeg8OCpyoKhkD9NccoxxXRJyp7
ODd1g2TNL8cVZDjL0HBsRNxl2j385jRsg5lqTU0Y35Mh/32e/Q2f2b99njWf6p+eZutv//40s/3f
XChdqwGfumuiwhhxfodE+L9RxOjim7eIh0Jw+efDDGA9TrGVRPL9f+IC+nvoPiB0z0MH187qlfW8
v8SIcNc+yx9tQCbJPwdUBTdL3hsrs4L//4MNiPWNk4tBLzhTNIhdzcrujQuntCLonOdEpPlJlJzm
WMdqVtIVy5zk5KDFJc+smZja9AmC971n1Eo+4aVirixxTbHI5FWB+M2o74R625JsV50eZAeKqeP4
qI/tFB8CJib3QrpDeRd3aS0aimXbWPXHvlb2/AALm8+to2UBuMhCavaLPedty72aDCZLaFcZ/jHB
TfFBn5TAySBZQ6FDaIw6YptX+m12abY5Jm7WmYYBiPmmX0cdv2nzlCVQXXAUbNNQXK2TUbJNSQLe
sRvCR2d6gtTLJBWsQ1Xmula9dy23L4+DPncMXsNAvPjG6T1b3qMXMZ0BN+I5NNf0ZLmMRiky8o7U
+jhenG26U9ukl5ncjsN+mwDHbRoMYM4+pduMOGzzoiklBYvfp8heMlFa23TZrINmm8/PuXRKfALr
COpXE8uAVbTcFRDXi1Bu86q/jq72OsTmrZ350MvW2dbY5lyxzbz1Nv8yAg5I705qUK68zcgxWTwG
Zk5epuc4sRdtj1ZTP9u1kfNAXOfrYRu15TZ2V9sInm/jeLeN5tY2ps99LqY9hHjGdy5FjPJD7THW
e+uEz8PClgdnG/ynTQSI4x5BgAsQ/7RdxFayz9tGr6Mpbqvs7KxaQhNP2hJVm8QQW6vcUH2XHrRW
PPBIRpAg9oI44a86hZBg3vYAiJEv2tLqkut6LYFMNoHDW7WOyZ/nFzWzKtzXvdYtpywIEEYaNRkE
pyWGCUBeq3jC8waurK6dwLwjrYhNZuF5juSCxMeobG5SzDxMREsL6aOgAP0aD/geCGIX3hQbZ38T
dCwqAqZdbyw5b7FN9BlX/WceXe/G2kShYBOIrE0sYm0L96sYWywApkrydwC8VgvEqjL1zCj9ztjE
J5zNq+/VUXV3nDaBKrZXsardhKt5E7GwvTbqXK3aFi4IZC5rVbz8tEdcdzYhTK2amLvJY2ysAXAn
DqKZ2AS0fOjG2yxrAio3jVwmGM9R2xDNEN7YyCLCackqyFWwkwQq8Gp0VptoJ1EmPwVGTE5QbLIe
TQzIY3JV+3Rms2w/biJg/l0Q3MTBbBMKx35saWneBET1XUxcdcVgkxgtn3Vf1G7SY7/JkLgVkCT7
VZ0UJgaRXdI4yG71ZHd3Rdp3n+WqaSKuIm/q+jDecJlC9IQDjQBabWKog1/mvdwk0liucmnrVfMH
N60RUWNuXX40J657l28y6+gKDy/WEuDk0jcpVuYZsiz+LyTaYpNr3U26dTYZF40BSZdSXOTdwK6Q
eqdV9U37kdtiuonBTAMIw1YQT8XOMROuyrMNsuCEX2fC+MGo8wU2HBpzvenNqRhyLH6bDl1WreKF
3/RpoD0SmPSqWufkHsQh1TAxxuzmPtebwk0fqPXqbbq3v/Tm1byp4csqjNvCQyMfNr3cyWZV7iwS
QmWEsQZES7HK67nJTi/N/e6h3dT32IJkckSZRJV3MHqyVF/F+l5kmEFmjJhDRBIXPd+BUpfs8lXm
dzbFv9jUf3PbBNjbVoCGN95zFsvxs+kvFsraWnCXJe8KnlSpCXzeENxjrDR5xt9jUflNlcFiZrek
sWApe1W8nzv9XtIH+i7xsl0s6SCu8lg+TK5Ns21dA2QuHnK7Td/NitCTr12VTfIosI/yRDCvQL3e
iZFCkLTV7Mj1hztrXply9cWV2OpRLCtdRZz/5UmhAiEfu8ZurOr6Hl3iYjf6OYm5DgatSuPQal94
xkm+APFAa0b2LOfxpWIq2et8Ea5O1wLX9K+xPh0NZb5AsTiLNCHVAThljIX7zhDw1gLnM76KJwQ1
NyJcxE9EmNVpcJeKRbq8WdbIlmy1I8bZz6Urn1tQmZHWd5fabO1vlTEdZpTnm45E4GVisFt2PY7H
VztOp5Aahznq6Ho4u2PyVPM3GEQkYhZ2fhJHIsOcy8KE9zvtZH19ShrrltWTQUkLnkDdxrZaccox
FFIUa74z58E/WKlyBW4aGe9R/+KdMCf/Pihc8wTt2eW5kmj4AfVPFM2Ah/JKpqS2rA9xml+Jsbx0
2Iwia0hDu53f5am6zzsJvX3u4Ag2jvzaN86N1FR2tcRquvcKnihuPVFxWEp8u9Nt1qf9kxrYBRkK
cLk9Z89jkxY3/NiH0EcwvRayNUEVTuMR/jxk6hrhR+r2fYLuexwcd3aOdGwezULzTpotn2uV5wjg
PHmxqLAyzfor0xZsnVVwqm15IwJhP7Zswll/K+Pe6EGHj451PzV1ECp/LD46JtsPX9X+ndB4nCyu
PiMe8qhmrL7t/KDJQf6yHdk52BUeh7Eq3hxvLq9tvzSOckhmild096bTpvKd3rRfzQxeea0Vu3JG
bgtnTeJccsw2iBIQPwDZ37VmZmao3bY66XNcPrrVmIdyQjdQbVGE7KTSuyyehpgPVT7clnXi7apE
SZ6uHShlPx3vZEWnoJUkT81E41DVafcGV9WIlHKzT9PqveiHIczH+Euedx9ZC3OlWXMjj1qsl0+u
5lgHUUvrq2eI50xXy3NOGiEEXsL9ZWEFNUPyHO10YGrHaop3JqqTXJ7iyvpIsNmE2m5/xWEUuR4e
RVN392kQa48edtR+N+TuzplxqBiZuK5MqARTN/P1e9xZ0/Ja1qNzi58Gd4k13bSYAEN8yUF29LCq
nDs7OGsSlCoSz31ZFMt51vA75y2uKCzxB9/w8rvejc2v9Bs9iHF5nc3kLe010LXaOD+ZbEA/xh1t
i9gpnLXoJ3UASfHNF5V5rEu7Lc6wFImi7jlQTVgvLQWin4U+V/qdaZiDvDFZ3fgsyzo5OW81hl34
n6ZMberHRU3Ls+rttn1oqAbVL6ZqxsGK7ITOozeB0ItbXopm7NjGlOZS0ZlHlUxxWzd+QhwwH70B
f6GU+Fy+0FzdVem+BOQxKdy5sVXIW4wRvcW2tYYkeUF+7oFH5KbC3R36Pv6j+yyxuvoRy6U2fXCU
iilXHPGSV9bFpds1xXuoEszZT43SDBPzrKv0SV7HJIKY/X2TqE17N4CwltknUTdxrehkHMQbEEcv
VSFWXb6kFqPzRxuEQFijLCwsxFyDLdZgu9Oxtyr3IQtgYFJPI/ODW2GCZcgfCNncNlqmWc8ZwcRX
yzIrfV+YiaG/p+CDPvD9Nsr9d6plqmUc/GMA4qVsvv5Ck1v/wO8qbYDgymeDRQZMHoBbTI6/z7X2
bwGDJtlUQCg6SM2fVNqVgETojiK2der8abDlFwi8mHz4CaY4f2mwpWLvl8GWWz20IP59hhgEkF/h
HsOUBiijfRcFLFxOjql66ixKTkO2OIF3YkrMu2ik0OFst/ivDpqndlhb5obbpN1dxYs3nlvDeiFh
jhmGRtB7s+4+9GW6s4h+3xZDOj9ryrOeTK2h2QLi4XisrGw64CdericAcOgsVXcHK6a+aR3lthdr
NIJ4n0+cyntTc1VzCCo25xcvld2Kr7AUplDYcRQYuJzvNxz2fddHvlukggQEDb7fcmd1mmA+sQEg
WQDW0jCIE19jM8paZ0/rotlWYZcpkG47moimiVU1aRB88gVbl9H2rsZ6cOuryqNdbanmjA4SdKnQ
Eg57Tb1RCttaHHNwNuN49svCZOGOrTo0uqWAN8Y9lKeLlfb7QqZGtzpox8W9RX1NgNXzrKPNtOeS
9SC0psKokul+eR+LOT233WTHl3FJDb3GdM5Fn2Sxl8bnxqqCJ6ul12tko+XSJhpZ7HuuHAlqUjM0
9QGI7+Rd53XF+VZPZPpi7P7vJqzLUTaDBPF1ZWQ3dpBN/W0eVPy9mAOoekYPdD5ZFHzwPRAYy590
l7UjUsN29C1GFqv4wMEjsmD1Yajq0E6DGBIYhH4W7BpzEs9GEyfOmeY90WZIq8B1L4Ek5FahfAQ5
LlcWDl9iFwc/WZXM8a50LGg8cngTdcivbj6RFekLPzR8GNSUCWcrT9+HMnVw2qw/VEXX6LQJu4v6
tPSDgeRI/9ZARUs+W99QJRduZ5WKo2Wc8QOPKeDnaJRrlUuVOjl/o7Z86cwMiNo0LQYtmsLWP2Bs
SeO9Yq2rP5pNPkMj9mzx0vlD/Cm38azhucLvFjqpDBgpskQ+9vHooPb7M+IxEBHWkjr2lTJK9Mzn
e6vK/sp3Jx7XWt977xybrsydT7DsXRt7BBlYfrLxNHBy1TsiROlZjL795tmWckNzlbGJvuKaB9uB
RG2XleReotneNdtA9G9mq+CUb6p4IkcE8oWIJ9ZemxdrnuzgRuo+pt6chSGl2laKN3DJbNjy5TI/
NU6TsAgYZf/ZT6uO635je18Tr+0DJOxJf4X5Nj9bVWkKkNNzWWByzaS9EzBdRWTXJWUqZoGJ76af
wYkfQU2y6yD2VxRXcSPZgdTrOqTfNiPDtiXpoB8TKcE1wfbEdowbe4jBJqzLFYOVq3HQqnXnUpr2
sKAezwO7GF/vxp1oiLDygri02CxYL829ve1x2m2nU7iYf3YttTeGNNWL1qzbn8UbeLct61JIX9dD
Lv7YW1cv2Blx+08PaVHgSc9SBom9u22Y6PXqvXso41OObZollNfE7bc+oJURoLU2vaaNkg8Aq2kC
aibLOAE6xKOalMNE4IC/iMJtz5veYTkqTgOGMQgNs4GMY/aEL5qjI2zfPixiauXBMq95ajPyUfXU
qM6l/7mlkFAfPDv+74M47ebz1//5Gwrwv3sQX/Xjp7T7SWBe/8A/BGabntTv1abfZeTvz2HbpdVh
3XmyL6XMjTfzPwVm/TeDP+KCdN3ArevD++8Cs//bhjVaq+woAQby/pe2pVuH8Y85UxCSjoNOvQJ1
yEBTLfGTwDxLr8e+SRrGQPKFMoxuiASoMyI0kc60UzYEDbUK661DgDxqenecQq3S65qmx0Y3It6T
qYqKWMJB97tSQHtKE3ExQUWmNBGJWkUuNY8iVGlSgcToE5aFCC6xuKEYUKLKYUYoTvxL05cmzugb
oyVqzaiS3rV2OZHTy5rwYDIbfOMecmuM5YlUJuYEghIRGs1ATKvvfaYV8inUmFcGqVC9lJKEzFCR
evHq4oxyMGmhUTW00wjf9U9FmyfXTapsPCq2iRBlT3a6lr4vxXmEgZIwV7fNsBvpbgXNWohuL2lp
fKcv3e3SSf+WGz2deAHmQb7Bxs7u4UqkHxA/HUZq3PTDScNFTOEqf20yBeIFSryOyRgp6qXocB2h
tK4yOp9TF9dNrVmPwqUm9WvQZ5qzz+Mi9xDfocpfSGOO8SF3qZbYc7kXu3ouUwzHnlgbyJK5qW5j
bS4psBt8k6lZp3fgth8STD0u5lbOISM4EVwwFnZZiZXcF0lAFaweW92pstn93XVNbfX70cIwasWe
X5wyi7qbqa4L+7NLbg6TqNGZbwVKImd2kN0hWbkoG7zK5MZS91EYRn5NS9GA3j0tM786NPQLVL5V
kNOYqi+J7FhqFaZnvzqxOZ5yjD3rSVvdOtb8CdcsMA7FyxhanUPSxr5QBZ+/9yTrj4hLFSUOa9UV
eqnu7PuMSjjyw1wR2dCke2Oe3nV5wLTYc9sZeHLURRwFNIQMrF5JUh2zcmr+hLO2wRd//ujgRWMn
Y7HC01nOcI/+cTdjl0nAW2Tpd1WcpodVeTyaOgiEkOu3GvFzugOBRm55YW1RuUKPElyDoijckzNa
1RW5Ru++8kobsE5FSWhhYPleXzkkzWn3w3n0u0viR8Sw/Yspgi+Rr9WzNkob9oxf6bt2Nwtd5pSA
xwQY0zDLLCHvRNr6Pj/pTFLlx+aWsA7aA7F2s/3IekWfrqzKlMHeqqlckg38AGJp9tKEbCnHN7dz
47dgcggx0h130gJpP5qJ5OGSqYarkJdl5VViFu6uSIo3lwpZa/TK25IP4gHzP+vzse3lLjb94Fsw
O9l9VS3dR4VbsmZ9UcwMocKwvKhNDPGiHE37NtMiel/bfn6rXMKkVBdaVc/2ir8iyhu6UsMJIMmx
V5JVdcIAof6EomD8MrVsLyOPV/C7eFhYDq7//4d1HH033jAmVM5nMnUeStUMr33tPsskpWMxzruz
o8cyKppk3teoymRJOo/sft/eedponN0h7Z4F0tpO5sNM16KWHLy6k4dZM4c/+ZH/P18qNh2g95zs
UCit9R3xw5caDEWCzZ5E/NKY/XtUViT8rFoOZa+bWFCBqoBuIP/OR6n8s5dpJVj88slgOWoACvJW
ClLwy8sUBE3iq5kscTw57rmQxAMMthJEyObqydcG49ZSJsz7tFUH6PKYQstyoF0CJ0K5LHsMNt+E
irVre6YbDFHavEzExv8EOroRn37+Kn2esLw4+NRhp+u/bN79rJhU6Sb9LvczHicN5cd93IpHgiI8
O5aZgaLFZZcgs/YmVFLR78VgLWyv5GsQt+NpSF371YSQjExjareN0Nq94Q/q5JLzOU1e3h/jwkRr
TETyO5P2L6ke/7bQAcfUF3ShJo2T7n//sCBi/ff+8dv+M3q3SJX9cLj9izft+tvnT0X5M0R//RO/
yx4u63ze6r9LHc52j4J/zFtxBbr/IHXY1G2xUtcpYIByy2D4jyuWZbHDxwzAp4ebmwvB6S9dsVBG
fvo0oHOsdysAfy73wBX6/PMnsekGSAlKGtHkpl2zzwYZf8031w5hG3kDfZZ1a9bJD2q19mgeYKod
LZYYfqhv8ff5agPqs9QYIzym+XPajeIzwh2VbyTQjTtBH7tNgk4Di6xAuXyM1/UU9vKpDHWpyWvI
g7I4xI1akLJbA5vXrC0Ts39DyzZ/ZyZomXANUvF6IMa3vA6c5yIPsqdsKOSTKAb2CgURhcfSG9fQ
NXaia6X68UnNXXqrDf3c7bIhja/7xujcA49tkezYwIudoU065enO3Lx2zHIErMnJFDvX6ePbBHBe
FXkuZth+MHV/12hFMR2xAoEQMchh7AN7mgsG/7wkAu30FTeLeZQf4rT6mo+NzNZb0J6fIUp3zdYO
s53S0WvtOuAMNmOCRkzS1o3nEqWxEuM2d3Cr7TVy9kUkBfXxPtWKqL99Fx/MpOx2VOTQ00lKiueh
Tk82HU/OPLgRXfb6Bb9agXGQBe9HJ9djbE4c4QE3T4OdBywISwutxM+tyIiLrNvxq1hUbXx/UczA
6UaJkY+PQ+bjuWqdtTwWiZRvbmYzkJdBJjHi82neJbOhiyNkQechbYv5o+8LFRwN3bSnUBDZZNgN
inGv8pLIwtS607usR8WIAJxTCWYRDraxHub9e1usXkRzHK0PYhqDOQIOjsus9FR96tl+fMnLQR51
bqP1gaJR+aYAGX9NE7ZvlwXrhRHJQnO/8XIhDeuLRsmaXUm0L8iqZ+61GgnDoFefm7mttIOr41zY
2xOr+bDKYiTuJrVxNWcuGW9q2GRzn7aE5MNOEPjhFuKLJ91a6jdAoQhKRKc6LZKObJ9gZKjHHJt8
viMMoygZsqr60qxGtokNqH2EUYG/bTtC/tJp+odn5I9H5P/+2zP3P/E0dZno/lhDfqd+UZDX3/79
KHWC37jaApXlhOTo3PjV349V55/HqOlihXJRmg1rfYJy3vzjGDU4ih2CkNyMV7n5LyrG29Xqx6c1
/SMreQmOduABiPv1PkMZOLVSGagxQ/PXlhy6UuSBrKZu7YJpNu4wgmrdeRj8ob6hwyLAYdNPLJ8I
7oEK0SpkzFDDMPFWaQKmgq5V4jYzy0GEterJGq0bjjXcbAS4DSCifvHbjuWGFQ8VHPTAl0TzpJJI
sdiPH7ViGF70uU4cwl5lNodeYxb2zg4qbtGuXuv3Xaclr8WyOJAeEn9dn3ILmWgSjStSNGA25Qku
MR1zyN4Ji7S2mT4o0u//x96ZLMeNZVv2V8reHGnoG7OaFABv2DlJsZHECYyiRPT9vei+vhYYkVmk
U49M5agGLy1MpoyQeB1w4Dbn7L020cxTB8Mj9xxAPmnbdtrWshS72Aih1XKrU8U8Be+cRbuypbAe
jLJZFsDK3Wo+nHst33i8QpwqrCLNt32epsath1HqbBI5XWvaSxm/nzLcQGmMmnbNtGOqc3uJOxNM
sumbVNIUUtYjPQ/zMTFuBo2LDOqZ1AJO090nYN+Xg9KbrxaNG6GWMEVUzWItPtouFpHGFhlONH01
r6GiJbGkEXFYluPejgr7OmOCDCOL0pvQE+eg9qqwA7tIcdBqo+Pu+cHV1au34DcHJlb/NztYV7Oh
fJE5Q+KASXHmaPdMiF9cJqOH2hmx1kFT7AmS48hhKZnEqQ4mZPvH46Gld0wG5byjG+uO+tVunVDC
gXDplvGmftkitk2/Ry5LEgHk/ZNG+Xj38XjH50Hao6vaj9IT+xGdHtzb8WTT5y6Mcjck2GaCCh6P
p9DqsyBKo+KTS2MCObqVDLWyqTkImGux9e1QPbpWm2qXGyozCBsMYvVTOjafBsS9G4bpB9Elv+qO
CzR+/UZf3cF0FCQ9xqkTxgpkH6I12i0aD8f/+L7p+tFujkgEHYuCh2MBsDDXc3Q5+TiZY7qQyici
gITexp4shTSueDTmU9T+aXuHkVS1vhcmvRGoznr6zIZAbzY4oWo3whveWazlhWkNzEIJ2T+X04hI
EoMXcaLfMwQf+Ap0ohwrTIaNjlxIL8fIh4AZV3sEhcovD7RUeeHFBhnaclrsr+aIw3uzCMkDlDNJ
ooCpTJQGPvgmgCOLsMDpju64lN8TzWSzFCTeMpf0tLDKslesqCRvcV0VN6OhMEeIAc1imBV64+3S
vo/M60ppUZkDjrFVRCZoakqMFUPcnXEqQneJClQquMvRVwyuhdAfH9rqokqsGeuOMllBnNv0/ZXK
muNtpZU1IkcoCOVBWwBDhMKWWVVi76GkdSbhqPMklmWubmJVExlNnLQpKnrL4xydl1Qn0w3ZyEtx
iEa1se/sko5M4GL0sn7QD6gIC6DN1u4St++rM7Wuom9IOJQ+9BZMad8mSIlPC+6CayvPQRb5xDSm
4mpBwprdl16SddfG3MrhVvWcJtu7aV6nFwuZ3YPfF1VZrCyBEblZmBHppG3NPprlXizN0AJImLL8
Pk5nM/vS6qJt4sDokvSwyErRya+Z5PwDQW/FRxFu610OFOwJ9yjdLtkyoluj/mhSmFGpaf2Y86KA
QRbPow/0zBpgtGR98xOQVI6UPxOxK/d0RD3DX2w8ZRbalU5R7hRZeM4dcCmANWkq3WJbp4tnUpOk
unfXJ7I2bwYoedM9VsS42vSxO4GPKguY8ZqrzMNl0S5VvMrL2iL6xtbMsE81x+yEDxtBqx74LmDR
7BMxOhrWasca9Ec9lo4idsiYyvaJZCJnHIOYMzLFENdLQZzFxqDgGEw1PXRobd3gmUDBRm5MHodo
KobqrDAil9pZJ/t5D38GUTGyQWcHCsuwd41ZY+luplWaJvhy3V0/SBcCjaIYzkbwuWnMVQtZw22H
Vm6PKqb+Pus8k+Ei8zH2pfCqKcTsgHCj6OMo2qS5hHeXjXMjAlT+kTh1BW2iTdFQot2Y1KBH345c
rJhzFJ+rFaSjzWRYKW0uLtXbCLfXQDiMZgcmw2lMlIwTQmwlqiidS0QXSViibMl3UzVTcsNzgo+i
ShJIEXaDh/Ecwx4ia5W+47xP9MY6y0SqV1gjWu8hJcG42dKAcuIQz27WbNs2dewTu2wTcvkWuWpO
NBJ5fIEScJVMudWFng9efDlg6rFuk2TSlX1tSHXAxK9Wh36wnIb5qKlzyExRfGsOXG+AKZHFxWWd
QVakycwol4vZ7JpCgdXnGSUfebH5cvnkhcM4q/w3STlKHiaFmE+/nNDjefuJdYMZyFzo7e0w+dl6
3J7imGhp7IeyKgrK127a9iH2mqY0d+lYRVr8Sd3paFEz9VWP78Lo1FhrSMw7KuhUVRQnaZcl+FMr
89Kb1JJmXDT6xqIpnyxqLxESr/YsL2MZDkvNuoSyvT1aBtinNbxyuInUbqi2dEZL2BLjGJp6bd3P
AFC/NFgo+Xd6fIhcRd3UtABoaiTNyccr0rquHX0QTn/r9txdc1+Mo4sG39gbYjUv6zB27T2TePzD
ZKbBnQU21zt3u8j8jPt7tNaaBjUatmrq6nOw3ZfQwddrbUat2lRMcwy1dpxDUTFvFVP9hxRjRmH7
RdGESBbHYvd/tEcZkDEkzYCzvx7XsCOSn3aDh9nr4/v3/lpMQoG4c6zm7PaOQattzY6iKFNk+YlQ
ITya+smo9M7Tx6NovxmGsrFFlBO7IJtAurfbE1Y3UeHvhdM6ZXR68XTnkXkARd/mG9k4XnM/lcq4
nOjo09KdqsT6g2AG986ruh3EeZtDzd611aS6AUWW2QPuCSnx7uNPeVS3xVPMLeCoppGXjWTn+AUy
en1EhlFQfmoLZ2N5rRlYTaFtvdpjhVidVlBP07/e2v85e/8Xpq5X9/9dJfP6UTx2b7rG65//+/Ct
/4NjNydeurMuzPA1rOrvw7f6DzRTFCjJojUtph+etL9NthzGUalwGOc0RYgts9O/DuO6+Q+CENfz
xd92pj9qGx89zAa953Vkyqq0QBjn6M10TB5VrYn6sO8a80Jzyuw0VfXrVzfjN0ewd4Mwv1hUxkym
Gea14/aa5LipuJbRhWu03KkF023ftnP0Z9Mn4UX8+LWFgKqNZslxeFHm9krN/NqFsB/VMyq0twkC
8m06KOybVEX7q9D039qT+QZez9Z/DUe/n1tHSJC7fkOvZ85oihWsy1MXRiJ/lE5P/6vzmnBxZw3c
mTWCdJnTT87Xa3351Qrx95i81bzWlkM1+u2YtVhFrYbKmMVQnGdt7BFH380bXRgD4PYB+KllIJMx
55PM6uc/W5RfRncYmrAw0+b0ZLwdfZiRqpcFo3st6KVxBOZBRaUn7FDEn1zo0frPUNANGAN7F8d2
np63Q6UkLBUDrH0c1TPlCpUdVOv1XWBBIQg/fjgpB7y7q3hKceXxCOLEIVPk7WAlp4q+TyktFVjK
xqCtZUnGjBPfYNGyqw3bwO7BpU7cU8MxtDSYgQGdFJYsH4o2MlCwJ2PmZzD9oHYM0T1dhKQOuzlP
n5HmGv6Exfnb1OY1/KmJNEpanJnusqh3Bty7puYMFixN33+byab9aiKLe1C0JL2NbBpegZUvUgui
SAg11HGWReTNJ7q1ScwJu68bo+UtCWE4T1wrjQJ7icQ5Z0y78k3ZItvSAEvcW2w6nqKlk+YGfkTR
8291dhVDonvPU516SmC3/UwVvu2Jik4qOzpzMg1+6eC5F15mxAAtO+8elWf07NTxUASyaKqflKta
7WTMeiIehCjKO0rOSxECuFu9HXK5Syn13s7WbN4lXU3Lv4rsidO2o+P3i9l3fM9cbX7CxKClYWmN
mcYut8wOqT0qaJEzBwrTLBKy3mOOKzK0yH21+CHWhGdnQhEJVKgXoSVw1PkmtkY6yIAtHklwlxT6
7AT5ozXaypn0OE+FVSPmp8au4l+qo7QXQ561cqd2bfJNtbL0Vh2JfveNzrJvF2GM7HUzp/iJMJ/q
PAUv9WLMFJCM2bxshKPGJUQk1KjLkiSXgELU07LRTYk4T1EAYXQuZ372EOgQR0SQNlBiMW6hINOg
mWsN/t2AjFBahrLH7WAfNKPvJ7/0Mu8ncJD+OlVXDogKTQRzT9FRB4WQCXMDkb0MkmbJ7iO6KAj7
GhF5dIPpU/t9BgGtaXITFlI7WWe5ARV0qwGyVYmMaKZLvYfevBk0ACxqii19n9hmHcZRS+wRGp98
Lwg5/Al1H+PGNC+CXGatoGmKWW56Rtpe3xdjNj/29Mq/Kmq31EggFjxozMlw3Satsb+5VquvTJ16
wJflDPpXjt1FYGBhK7dpLWwoqZ2LxzEdfkhXGF86tenDtF6GZyF65ISj1psYZCv1WpfapwkhxxUf
phVv1W251CYtstqPPbhAwfElUlkN5xYVCoDrdnYB4d1VsQ6dZNrQuvN7yLuKtAFm3zTt02icIbIL
Wu9geedTeQkxIaQTRc+DMg1JidupL3YvE9L/7KL+C2bIq7n53S7q5lH+TP/X/+kef6SPrzdTL3/t
780UxBL+h5vbxdS8pq39czMFsYStDLVQxBz/VMn/k1ii/0OjfuPwhVO8tAyPE97fGjw6G2SeWGy0
yGNXSW75k/7wX7lGr9Znjuls2kz6FRBQ1jD3o6NkPINT6JnY/KLVamUXxeCPU2Doblh1jnUK3YjD
XYceJ9AVXR19zRDz/UL9TjsZmF08zG1l8Qwibr6J6bwZW90U2R5BXLbTk6XPEcNBwEidEbQd9pwW
yVeMtCGb29qnshz/tKq4PWEjdFctFO86V63OcGUJFQZg1H1NM151vUqVnxFbmi8AXbXtaE1ZwI3+
Tu0vC8AMYtF25UhRqK2M/qTp8vhx0gv7+xznHfUCp/jCpI2Rm21PfpLHJuZOXg0+t4fDR3OpmHTo
jJ/R66JSLrphDFtZmVcWgQVwKXozaCJjvEblAgIll7GTQv6qh11vDtIAF5yYZAEKQbeYJgfHUrGU
BHO05WKeRT0S21NwyMCL3KTLbhBM6APY/GluQqePcnFBETbd1Zx+LjIy17EhVY71TaXhNN3pxDpU
J0uUwfmkEvorSmwYy0mBzzFxiVfFk9MWd6CjUqYHzaNXArUDq+cesliUP+VtnbPMEKMhi/KeLvHs
oU4bo9Jud6674E8b2PrF4IsbVsUEK94g2+F5TCYOrJlPW7zpMdBapYTK8UvzakXCTLewK3h8YbHu
bfAeyLpTwpLVo1Ev4Jy4eRnEC6W9Q0opsE4CHm+lRoIc6zbCFjPQtcrTLhBDI1VbBtlBtJFmFAd6
RTLmyCrKB+YJumBv0ncnYys9OxisrHbP3aXXYYTbwxBtCN+wv0YECih+b7vtELYLJnA2eK73KEEy
a35t5d6Z0w2WOG9wjC6uP3XwbLbkk5Xqdpgk0RwFldpASkMvLgCmm8MX2ywHHq0SMMN3y0JHZS1R
CZFWdoP31fNy99ZlU3SwIXzJrZqI/NqxJ3f4wpalsk7GqOn6eziG9n20eNnPRK0M87Kth+ZhmvMq
3aFbp6I1pUUctDSrx2CqS+vKZVXMA9koJfJtSAnJXT86+byjxIiGbHSq8cnG1RgHOVVB6hGAV576
Nolp+zW6SM4wTy5jgLiUJVpYSu+dEnm4oHmw2N0lWh+fLfqIxRWNXF34EIH1dNNVCtJBkObjJcF+
w7QfGhqDCwdCb2ugAbluSqnfWRZFzDBK2/l7JfG0hCQeJHXQk5G1HWChAvp0hXaK6mimUEe/E53u
YNy26Rz1AYJZ7y5bjbebtp6Tk66eRxXKYxNTsI/HFvpmDAzuUXXHbtwQ8hxnfuIA5TtNsrzt97hj
E1ItoJkRghlD8cbjorbhtCj5cou8jLZlPfMsAlNvNfMSFIMUvjobzs9uqgo7UFBIxEgQuuZWomIR
Jw3idSAWskzmMMFcUuLksInI0Eh7oasAs2YjiCsfca/byWOTl+a+1sbk0nG0wdyWFUFJtBsyGDCV
Zyp9MGo6X0qEdPksbgAZQrZJzV8L5dWrRp/0Uw+hZezXcZs9Oy7o++1Y1MARhKfPElRgooL8U4q0
PoVw3JABo3Z2OGHM3ZeqxGw413F1T0Vc/wZrgr2bIAHxK40u6/ukSQEer7NhUmLuH1u/saJe8qg4
OUETIBkFjec4TjbGZBsw6FI4CnNrypgNVhMROxe3lxRxva8KE2vjj/TI3G0izPKkdhov3bqtBpGn
XEvwfjl6HjlhWbsUNbjNgUCslqxnxLNpVVTBHMEJ3VK6rsNqELTAzvDlx86J3no1RALlRSbb0xSr
hD9gDU/qnSHhvOEOJzY22tLsSRZE16VKhT5dXSzQdF176cZAwYFvnze1neGriqkYEVeFuWd8KDlE
blK9New0kLqKp38Iy6xuMrwiRKgqUXPljLqRm4OPl70dcFePLfe05yUZQR8fMMEUFchbtVJ5OtpO
71faJAwrhQ6IJl0y+dhJl+H04o6qXpxSrWG1Xc4ZVWmx+rAsauf4zSddJe9W4+duknhYaUYz3k6f
aQeWgQ66ZAaUlONC3gEPJwYFE5WMnCGMyW2RcgP40YBcZCWYIP3UyO0pv1LMJULn3Jhe2QI8haxk
0fCSfjfGU3tuZnyhaJW0B7IS5vxmdhT6OZYrZygs5IXcpK3n1AHCQmRYY2nNdqBGpeiuM2Rg8jwy
TGfcZxYNuL019f0zsqT+Vpk8MW0E+t2YD9iUv3BvUjMn+KYXARyKdg5qMtIeaL0kyy0cxLJCs+Xk
oz8ANLd2JWc85xKPftqcxabe4byaVFw9cUOnD6Mwx0W+ggIZXOAqvS52bc+Hz3zewd4O+9IdrG8D
ERoYa+bOXsSl4AC55izE6KqaDK7s1mE7ntJGbKuFNIyM6djQEzbnxjLb5XmiyvhkBjEwno+lRKPN
yRmq5E6t0sI80LCc9KtFrUojmJDq5tt2IqrjOoO5YYR6OugPcW84DRL+pfHomblZfxjRDu3dcXYv
BVfk3dPvql0mFfzqhwJZuHlaqAMrVN7lygB7xdTU6lLkGqoNd1StS7VyAJAtUsABz9aKyVOvRXEd
uGjXvhetEoNNxlZ7sAZlvrGaiDyaxGTahDSbwIA1dYCGmq/pUn/Q0i5p1knHrB8gyKbfCk2kMWxS
KCKQNOnBnpRK3KbX8COrG21GPXavZJMzq2RC5YV+ysxBC65obdKOgljzumez5qLua7esvE2dlUOC
r0i0FgIL6fbRWVc4prrLMIQvW1jWOB1E1FM8CVLeiHQKihbc42lsqtkTyjS72WAdA7WS8CzOV0M5
JfGDhBH7kNGfBhaU2XzQDHUH32lBXPOmZsubnszG0Fu3caVYTQk31BIlOQcZwLJyktO2EUivzyX4
yuWL5i4x8JsZu9lmaWvPwdnotfoDxl7UzeVsVVewdZyHrDDVdoPzSDd2khwQw6+wH3cb+mT0T1eD
Ae51rAiIEw2tTIcHmcEMZHboC2s7u54cwBdA2Q7WDA/Qs2o8u36RGcU3modscMqk7Kyd4UVLcgLA
ZqbraTcsBfbiZKXjQ0DhEo12PYtZvdcRABJbJIKlymxu2XclF9o06l+rYsoudbyLty7ujhnyu2ZY
G9HSxA96e2AXLjSWYLVmP9wnM+UqGBN01dvCNDjK5V73VcWC32D4lhKg8Gg5yqYAnJBf5lYj8ktN
syA4y7zy9ktKmsHpTKRCQNbORKQgapfTCDnQY0SA3BCgdnEf2jUePCx5aOwbYsTKPFQjiEX+nM8S
zyobfBvL/z6SCsWWDOf5M+b16a7Bkrgb1nzEPe7w5svCqzpvjbnnEU0djKU2l3AS60OxGaJUvY7o
jl6S9dH/dJKU7A5NTaUerHvHAFapavHUG6YISNfheVFG4kd8cMAqUwQVHw8y2QitB1n5EjtImaLY
3lLsNM8WCksq4Vqkofwsc3RJW6yPETRlEzpN4JRl7520g2F/q5U8O6shJIJxw1AqghziHbD+XJ0e
ra6dTd9wWmoWgv1i4mt9YZfsq6POOUe9mFwoWoSuoO47BEuYdlV45rV0rtile4/oBWrIy4JHQhAu
B3AB3g+nh4yaV8gud7hNFrK/9gtAuSt7WN1FM/ECe/Q4kod/5eVuHNFBd1Uzrz4pMdYVfk9/mUjK
WnMQ01qjhHwxSa3cjBh0a7+dmNg/6UcdVWv1VaxvUSqFrKnSw1wFda8rxDV5RHVbwSmfpoLpPV+s
+CarIuqMBXD3pLQrjEPsVK+MFLrJwsI+fvIJjgrv6ycgkwaPCKHhNqGl639/paRhsWxJ52GibEo1
OoCbNbdRP/fPr07pvynvH3dQXy7UwHj0YhFQ3xVQl2I9jIxKGVgThczQafuyCaSdehgWx1rxPZiT
aE2WibvAXorXWmtt5PcJHaxbxKxJ80ml+v11m856AHct0G6OfeyREZlSR4WZ1kj/DXOr2Ryiq2iO
rz++7t+NYtDAcQloVSkGHPVrc9LgBkCjWJzIfTnheGKy0YiqT8xJR6Vwbi7dTHJKKF5g/cHd9/Y7
tCaXw1uGvFu1OT0zjeo6yddVO99l8N3qv4pP/21X4/01OTiFaVKREEmz5iXM8tUTY7ic00U0VmyL
PF6aGYHTRo2aof/kyTzqdXNVLgxZ2NmuRaPWOO5k0DeQLDq8GxGq9GxbE9zW+NHcUcI1mmpD7TL9
rD90VOZfh6S4jw2A/gVu6VUe+/pl8LBvssDhGMfm3z93KZkJVpIMZ2oi7Vt1GcsnJv0pUFHU5588
j0e9IoS3zLUo5wzog7SNjzvTuUm8pYU+KiBLnFUz51DxPBG4xCww0eULBW2miRYc2W6ffJ/vnh5u
Ml1Eh9ts4XbS1u/h1fdZ22rj2bNJHSEvaGDg4lEoFfVgQn0smvrDx2+Etj7yrwtgXCg9OJPvE0/r
2td8O5zepE2Zai57m4HILY5nEwtDVszznTUAaAIQazmAmxLrniDCqNpZnRMdUsTo3z7+IO8eLz4H
066GukH3HH3trL6+7LlXM91QrDLIBF0fQjQXjhAaYJ04UNscbDZw20+f6d98yzbzvKFr61RIW/Dt
oGmE4iaH6EKXyrLuyxpNlRakmWfBu6jUId55sbuQlpB3XlwePr7gd9+zhcGYpiBKV/Y372Y8PFnr
GTgpiTFDd6daCy2oVHH7Z3iCHGE+Huzo7hqrYWJtlEE1sRnOO3qo5t6W6mSSJlJwPj2TcnBywq/t
70WPlYPEVh7xjwc8mpXWAVm8mGop+HKFxwM2XiYSHSJIUBOvtJeZNYTF5/P5u8uydcfhHV3LwXi4
3820JHUmjUf0osjLZtN5mRYuZp84QT3q2d5Wp88WzqMHhjo1A67DrbYltPdHD4xd4tEeogaHdGzo
DwUH1q8QoDdUTCz8a9SBgIXxon58L4+eFAZFhsOJQ0Pxyt7keEagvdHRxVnljMr4M6IEE3i1/Fno
9vTJl/abgaDPIRTmH9YU82guSOZUa/Qui4OZ18JHNzYD36DBkun5n3am1z7xGvZNA9dBfH2sLxrV
cVZTDgG4RhuyM9aLKtieht76u49v3zuJO2MhmGBbQdcUws6xmKGIbCsjcDMJGoMr0sgWdSl4jmK4
yAj0y06jxYmvYetFhwVq6uLT7BOgp6ZyiXaDWdjFBdJK+P8ff6z3N9tchWxExMMdpkNydLMrQTZn
1qeUiBeOdREcJ0hoMtt46+/+fCiDJ4cjMpuEdzebQMhkIiEyCbR2uHPkeDeU8g625t2fD8PmlbVL
01YD6tEVkZJqNiis40BoGV1frSg2YFXxLYuu+A9uHsY+zAEGTyoP0dHELXHDDKClg7EnKyZJl+iA
oYCYo/V3H1/V+1fexKS4egfxBqCJOxqKAkuRd5APiICLsj3VZt7vaZDLCWF5GUZTI76wcKQ8fTzq
0UmEd57tP4sDihEeEJBQby8Q858SwfiMA2Y4DzU3Z83DaEl56fWC5zRJxq9kSyFqcGnnIGcuP9kp
/+bpdHg+IS2j52fhOPouOSwTPEyeD+v/0OhXjlroD3Wx7g1Ku+QDfXy170fjUtECYUXwQEEfn3rK
smgklhtyA7uVHKVQ+LbF3b8xF7wfiFbfKlXBQMAquJqpXu8ytAwhHbBACp3L9PIm0Dj7j94EnKu4
1NftOHHJx3cPPP2UrkbLoLXJXk75ju7bSQ60rfjdn946m305/HKeFa7r+EEZhXBjQ2u4dX12ur7b
pZqe/ifvNg/CqmpDGMeM7RzduMKy2AG39EldM6nPqLf+LA2zOssS8fPj63m3cbDp9rMPZNfPOY1z
2NtvyAK13WWCckdmagQOk58Sfn41vxkE8gsuefba7vtBhFPOaQ22ijT5qroxraR/5o0yt398Ke56
ikdqwhQFC+DtpZRjjWSunwAJDkZ8zfpSAQOVn51p3z/Sznq/dFTBAGtoUb0dhf1tittTRL5egxUP
Ta5t2AFYYvvsgd/4Q503ExNjIIxEgchWBD/O2+Giua8iZ6ZUqtfjfFegPzlpZ0oVBcq6zcf373dX
hsiZnSSHaevdy0q65ox7n1kBIlM0hYWX1mdqzsG9blP3M3PRu0eC8gPMBeBMhoon6/isiXPHQzXj
KX4WwSBWOP9t1ISH7+NLejcKu0YTMQQTA8+D9ULme3W4UwjxHEgJJsNufdx6Kq5hM7t/fOMYhZu2
Sh1Zjlmz3n5HsskGxe5yIuA4tI97udocOKWXzhf2kmb7Sbnj3Sac0RBxMAm9PBfHu8ZJGr1rk9BN
PyNP74kuRLsA7PTLrA302zM7/oQd8bt7iEsIPQkrBfu6oxlCzTK3paXuEfRKSVmxoXdMnpvt//ib
4rqALfI0qMa7PRP8d5UkVjIXE2LJ5jO1nDgOutHUzn/TJP7dAo6xflGUilz2Z9SNLHXdCrx6JoiH
R8ib4jLTy1Zinp90UfuZW3qd//ElWe+2Moy07syATaGu4de3I/XxOBJBybtbrHP34OXTRRpF+o8S
NcJ50xtEb45jU182Hs1OPAZGgbeOWMHdTN4vqdsJ4G+8quxV/QoP/Zk6Q45E39BTyxYlKCDidQ5S
DNYD6H0DT3lS9AdHK5f7xCNUdUfhc76zTQHdqI0kjSinRb9F49ZMoSKxxcEOa3H4T4ghjE/ynk7D
nv7l1zYajey0hLr8vbfElGz19ZR1N2EcOlBTJx6T5g0QEwvw2924NG586EUJDYs2oHHVgqhZwh5B
w7k3adiPXXLk1iwZw6aujBPz1zJMdukzl5OcHHf2RJ7qXLsHkfbaQ4YbiraVIyn6fPx1vH+OMcsQ
nKlTu2NhPX5veiCw2BEAgMuYPWyfKxWNp0+f4/dvp/uyltJdNFGuHx8egfM2YDNZHiAlU04yiik6
VJ5kDzkq0UGbm+Xkzy4LHzEHLURVK9UMe+v6gV49znU3FpSILAXZSN4/Tx6Go6IaPpMbH988RmEi
pb5KhYxq+bECOHNJ5LCQe/gw+tiKp2yzFkzKNx9fy/EKxCgeGjNqj0wElOSOVvCoSHXZJ2pE717W
ZxgAQS72RcQJoES3+8lB4zeXxAmNF5StPxvh4+1CnpHRVtdS8eWowJ0sWRZiGpd/TQJ/pFW8rUv+
+d/r3/kXf+Yl5uv//b9/D8iw+1UfHstf/fGPevOT//8g28Def/Xdv1cyAut5fCNhXP/8XxJGU0dy
uFZewJXCCWCT9S8Jo/UPGjZI0PEwvQjfmbv/KWEkp4ZqpktxHgwKrxjP1t8SRoOfx1YD8zdlHUPl
B/+JhpFHg0/2pobLhpm4m7W6xymK4Y5WkF5a3ZQJBcy2oaw0VAMdHYhOdWWkrhDxCuITCbxpr5eP
Wln1amCueFXjhbRakA3b+DRO8YtGdl67QODcctqU9QQhOC/RDQR1zAc4G3MFkquTEN7rTnkVbacO
HmnjSyng5ntSSUUWJNaQWieGGkV3NBNyL5xQM0NWR7/TkKae2omTMDWoNrhtD0R4m25mTbTVk11W
rJE+auMEgglhbwJkt1Y6prxJHTEBp3NnMQmcE7YN4DsWcH2ejb/Q3x4hV0SQGGLal6DR+y/TX5Dw
LLGMsO06HXo4ZXxQ4oYmV664LuSUX0jYiOqVS2PzR8YOR0N8PtMWmHw5gZG5b4tSVid2NQHunYUD
ERSYOqCHghwutyU/wEWq4pdY6x/Qs8y3RWb3l62E4YBiMMDOFe+dSkueesW+ryPjIOLBH6inn+uF
2M1E7WST8YvM+OsWJHka4J3GOi4RhlatRtyX8Gh8ZPWFggWdpJG+o2Lbd+crDmRD+hflIk8552N9
jXKTe5oStNPnZGFm8VksxOM0HqgZbqsqOYMcHOatIwPIL/MJ0WqJ35mJ88UW1rkXE26vu+fE224W
Ye4JCdi2vY1sIW/u56W9aLpx0C+Usm5Px66/XObEHMKZ0ArfGZPrEX/9FpF7Zvi1kKfT1B+WSLe2
vbOyHSlYbAAJ5d8Ws54OFElNyIjauSpw4fFgcJDYJ7l1M/IhkV7E9yBajX1HuuV1qQ9oS+dB92M2
AfHYdbtyguI8rSkZVJ7vBAzlYCBNjYSAhDpdAzq/FdFpQQQLfxE9aT4Vtrenxq+eO3F1Q6U61Lvy
vslFHNLJglHSSSsNbDk1beAuTXJHkGp9atudRzZD6yaoqZIz1fvFiSgOKwynpW9SSwvysTsflRah
p8NOV9GJZzlFyXCIKzuzNrVhmLd17CnxpgFI1wH3HFDo8iDgEW/2qdV9Sc2l8x0nqrZDNx1Sh0hj
j2+fpJT6MBgqGXTCC5PMC8jdqPfELXwZWvLrm1SE4yKqHf3rO4hGWzBtwi+jcrxaRQQsGZoZYIDh
WUitF2NRd2LlDVXptpzlRcFWGrfRfJoUcjmLiNbe9pJfnN5hS1jb9pWk5qScqC2IOJreZMDF2UR2
a/NDqwQq5Db90cGCa8CGZz8dot6bAKXAI0gl41yMzRSuW87TlYh95th40+xV5GDm0x79cFusYaJ9
4OaLniCbM6H2NmO37SuJl6Y0LjK2Lr6dKdFFL00vIALaCrkq70qHdDxsKO3b9dbsp8dcK36Ohlah
kCm1g+nqRbU3a2U+R2iq7bICgSkZNPxtGvlOOI4q2UwKls5TJ9ZFvFvsJA1oq1u0mMQJod7jppKU
97a6QZEY4mi7m5Ef8LJVEkwnSm64DouHWMdH7zjIc7aiWXlZtsqzpsjLPmme7chGSGukCv3JuRa3
gLLdEA/4be6gUlmZX4kQVJkIsXeZa89VKzrFqv1tdqpC+VEarZ74tut3bn2SaWjMU1cl/1eLKuOJ
1Ej2qGMF8RSU+oXuageglpmfp15Bf75Wrkw7Oe3S5pASYH8GOduXTWFeFkPGHyJ2ihkNUbc6kAmm
qHybMbAH6uDaMwRML7QLN/eNof3VjWX03CXOQ+EpG6ImBt8z8tJf1AZm8RR9jYb5Aie7QooEORV6
hRJZjbz2JBuMA+YYIw+Smg110Ddl/lhHSnUZV0S/a8T7hp0JOqPKriBmHOY87hCuopvdDg6RmwoE
L6KhkJbhinNXanfsg/7AZGV1YZOPZ1q2XCA0Nza8T/wne1K/arjxA9PrE+I24tY641BfMNWAGWiy
+sYRUeguxJg1PcAOC0itgjHITcAg9P+XvTNZbhzZsu2vlNW4kAY4+ikJtqJ6KRShCUzRoe8bB/D1
taDMa1eieMXKnD2zl5azsAgQgMObc/ZeWyWntzSv4EQgh/XbxrOs0JHbsmLKwMFEg7daMueY3tSw
YARFQ1d0tO99Pfxm+vKrbRb2YcRVlVfbwqnWQ1/N28HmMEFXG+Nph1i7+0pEubqw3W6X1wdz2g1u
sejT6jqpRlZTie1GNxn7RfUlqFVY+v6AqZgqyCoUMF8b2tld9IOZrlvEYWBewssw7nTo8D/1/ldK
kCi0SZ6g0jTJTcTkAKfi1m3lwtSGTesnB04a2OLL6jqiEbZISSd+NhvO4m5+SEP9znJeytbsD7D9
EdvW23ryr/GQXapF12zBjOFHK6p0Taew+O4G3XWJB0KG2iVivP0Yp7eJ2IHMQ0UVLYiWJB5rOcCY
HerCC1V5qUTdIRi1bplryuM4mijFleuqpccZ5PUuE8EvJl8Z7AihzJfCDK+pXKVr2nYHR/ldarfd
LNBu0jWbg6fenajFWDFkfvxSbpm4c31hY2RRGnmySn6UzJNF+SD07w5mvj40FnX8E+UwHfPimr3B
WgWZrNaXMM+WAw6rMg8eKJTxmWlMRei4FMKxGo1UrmhrtaRm3GdK/VR1u4iyPr08pmTfC6ZfjkWu
comYy1a8bqjWJFhts7y7siYmn+eJsNSOGQVd/qK37KXtXHHUu+STvWE/uUwztjwQOKsJOV0nWQaY
jKPYSxpy46J+34hh22oVBPofaW1eO5F+E2bFKqlIBAchgzWd/cU3UzlkugEhpIL57MRgRXv3Muvm
WfEpSW2PsD+qYyth/KxVwTwlohsAxDyvYD+gC17Wk7WqfZyJMDIdpTq42CYXfiD7nkXbLW4n8mGN
0ABqIdahYP8xuNcluJwmybaddVM1If2coMDcF8biEtUXQmMJUQGFTXkbA5kjR5Rd81Ka6JaBzdbe
zPAh/TXbTfrGBCQ49DpphI2nlYwWxKAlnsS97FJCiXySnRzzWhL1tbCIjGl52SXLcDA1t1OliJ1p
yHyP3CTaBiP7UgcledU0l0Xc8u3n7Vdy1vQdGlNUkRYAaQLX/ai+FTK6y+prO4yLbZ+RnNJV07Vw
mgut7i9Eu6p1yNIClD/5aZnNFFkkdyYpE18GYla31LOcJe4R9LAzgq+A1j8mN6477AL+Cqk8riez
7B5ZtrEcTbPbwsyNlvAD16SoX9QQkhayHA+OGt5Xeqp6Jusd398uTTcFkeigkyXEPlliFs2/GrkM
91I2jG6sIMg8LLY9Mf36pSPCl1BYO9uOn4oAjik0+3t/DFchWGW9IkjebnaGmT4IrpzXUb1QLISr
wvliRJ3nYsVcTOLKaG8r0j4I0k29stOB4ttL1mIEj9ESIfJBi1R0ewEPhii5eBfaSsyKscxKZxtF
xbiegnblszkeI3PpSgZrNGxTS/Vw4rSLWceNINoL/WxdKupXneQzVOSeP5b3hCBfxYADF4qtPzZq
/TT/LatOv5CGcx/FyrNrJpd2394pmvq7VfpH6VbxomZLsHAhT7dVQpIlO6nrSWLtG/11lcbrbKgu
1VTbK3pGOojGWq8i2x7EvWY0jwPeIL343qR8XjZmWjApF2pqMQKsZ60Zvrmoj53avgw6dWVNuQ50
2V2TDL/Jo/JxKPwrozO3XYG0Mu7cjMNIbq6CVtUfpY29hIALf2U65sjfrZhzQcop2FeXJuTlnYiM
lY2YX1W6sKLyao1eFuC1jPHeEAq65lAQ4XsZNqh/nts+quEzD9XWrzWvZEcPzGMF4nzVtRVS9JRc
kL2b69+oOF4kjJV2ILICAxSBFyo/Fh1oWrtrfEH7AHaTkpUVWL5ha3Ycp+Lw2+RY48LMx2abl+qL
gNM3iGhRYP1wmB1jH/ctHoS57dEae/KGPKxsL3ajPLi+/UDA8MYqtAW4JeSO1vDdTC5I5XIXRolp
VWghuA732or7wSP4jub9dBG76iKYTHMPUyi+sAZ214ZZbjH+MQvp7JQhFiUCfh/eLqluwPGshMjW
NlLOfVjItW2Pd5Ed7TCT0tzMD0RBEKcWL5llVlVTPKeJtcI460la5cJGsDgzp8z0ACtwH07XhVou
YJvTaF/p7e+gUFbdlN9GYw8gsCMGumbz13oDz8jIr1XcBFneFp7JztiX7KoC9XYSkMHNfmuwuiUB
adVJ66lZTM+zpsSsfGnaazsf7iszvGwCDivBi2Q/6Q2juw4s65IIRy9u5Zei16sl5oGeTAoleaC2
z/qg15O2bIKruEHM5EfKb0snLoKsSSzFE/LOYLywtMFMPbIrR5XDS5X+SALXwK9gm2zz1KTghOPX
DZHWge7ET3aX0GxxjIG9OAZZ/weha3iY0egP011YuClG67x0jY1NDh6SGLKhf9lNLH5osg3u6jA3
uHEtsl7Css6eXbXJjKUOsft37edM61Ucs7xkujveEypr67Dqx7G6DElh3OntDEqFi5WTsOGaFTLj
V5iqA2P3uucMp6BA1BprGVt6jYrVb+sX2GlAWcUroNX2A5qICfg2CoSvEFcNTaRkzYLtmjoFDsrG
qNW9/gp/VbvOYrV+hcLiSlDUJSVyiLH2DI9VC39Y21YN1z95pcsSc3VlvQJnZ/RsJ0L1WX/l0Xav
bFoYf+hYB2UcYdYO+Sqs2SQT32a0mBOzOSw2esXdDoqCFbzMah9gHkSYC1xCKburHkegpyDleiRi
B3wu0z7+hQiOr9e9AnblzNo1sm5m879yeIXeNdY6mfG8kyOH1vOrOLrih8mHQOnKgxSKjrqmmuz7
zLYZNNEM/Y2HMnmAQ2U+woeVvxVTgw48qbWbcrgjWWipajPiHtsqJws5qCyvJB/F0LeMlA2cKAx4
SBM17gk8AILuZdDjYfRsJgx7afQcNzko19adD2zrgeQYsFu0DLGta6UplUPc4GdfkhFkWuvGyiUM
EHXKkpU+5cQLmVZkyoVNxfTaeI25IfTQvnaqdKDMNOfgsLMkEmfS5nic5DUqx3iNzWkDSYROEGnx
vdYiQGJLMIfslFjJgcBhoHiJkkz5or0G8qSv4Tzyz6CeObOHNiPxPYRD4cGXhPoUr/E+/WvUz2w9
UZbjbJ76U5bwt2ql/7dC6P9rZFohqD7/ZzLtYx61v36+Grv/a5VF9Uv7q3lfHOWv/+XvniG0s1Ye
HZ5GA3BOUvkLlqP9QdebIh8KiDnYzKYC+m9YDqJeE7U3UgKaIDOx6V8ZK+IPglloUrEM2vB3iEF7
LU0Hv4q/hO3Uk//PvTUqtrO4E50ZOmzktEcFfMvNsiol6JGsWKdfo+XNdxGVjz9r6v/xKnN99Y2G
ljub7w+21FzgoKnDI3jb8nB0GellDaceWX+9nP2+z0rXFax5anTQbBtxRm/VHuYHfQYyFDdv3s1f
N/02YOK4S8Hl4efwn00rET3d0eXTKcoKH8mwJ3HMr5RMZd7VQt3T69I5c6fz8zq6Uy5F+5/L0BcV
R5fS8UEIoQyGB6h8bWTTg7TYI+A+xM1sNxGGOEiBrYi+fX6Hx62R1ztE/UiRG8qo8Rqk86anVPe1
YhKOyR2GMWE2vqussYydU14ft8rmq4BWmllEKtqdGTrw9jXimrImxzdNT+VMeBiHNH9WuO5CizLj
oBI3/uPzuzp2YczjZpb/oY+1IDmhRHl/QbesCq2TNhDltqfQhgNsp1AHo4LviwIqEp3nbmlxPFl3
Qli/QYg+RxA1yUXTysczv0X/+Gb5LUi+NIt2AojQ97+lodBha2FgeFnflxRabG8comvM8uBGen+p
wzxYEnZ/afKbd2jWFjSrrOcgpsqjqF3158z7H7+oE0P63a+ZOx5vXriTNWqEy1j3TKrfdPaaF9UP
1L1Kqzk8M6RPjC0TUaiLVYouP5/v+0u1xlySGOr568EoBfXnPi0bcUYjcfJ+eCqzsMlEgz135t/c
T2pTFclz5DkuX+oewQE1CTsOt0Cdy83nb/LcpY4GleG3zmDFBKXiS2Ptt0MKJ1152QbN32QE/jl8
YfHO4jOMLsZR2wmMJjUmZiSvpJSEqVGtLqTeOX97KAAI4+tgXkO9gAzo/aMDt9oape2wXaeSv8uz
adzh6sx2bDyaf3ApBEBIMOj30UaZh8qbtwRkE5WCYZdeJrP2CzAJZTs5pE4TTFL/TRHLzCBjl2PM
CmiEycdzTdshLqFMgPFdQgYNC87enOjOCYGOBR/8w/z7RG+8Lg2sDe9vaCT8S9UL7PWs3tovq9Hj
QzNZ7lK1qIVKoCzfY9H72787AN9fdJ5p3jzFbrCrzPbZs1q+5mDhJ9zcilW7XWikRJ0Z7B8/3vlV
IedkGKLunnc1b69VEHlpmCRz8cbgNLWDC/jUaP3D53f0cWFALGq+jj6XZeHVQ/PmjnTNYWPdm41H
XVPb6k1pbyEVYZeUGY9RU8wzSoATrw0G5Ez3tGevwfHgMImYDEHKU+drqrkcNxVy6dsD9WHqh/sq
trqVi5n6zET4ceLgGzbmh4jxUf9gJLOLMNDdjEiexNWJVcvrbJ8Wdes5sVafucETD3SOhGFgQsFQ
URm/f21hWJFch4iaY03XXxdm3d2rE+jloqTAaoSuM5y5txNLLausyU6TfYtgGjmaFZsgaQZRRbWH
wVTHTtXmmKqsCtZ9KkHjAfkQhHMXtflS4vzNlnXbtbeuJqvbyK0wyX4+oOarvd9GsbnlGTOlAVk1
7KOZM2rzxM7StvbMGby8GNpUw0TStgkGEnhAd0084qceSXwGehVr8V8ikP+4vJ4YYMzLzNnQ+Wdm
xtG80OeNAO3B9Tu39dd6rpQeXrOWhG/tpYvdcFd1KL0/v+cPw4tqMFsIBNFMSmijj+4ZAro2tS25
VCBw4lXTRzRgC4eDW5H/+vxKH182l8LPhpKYe2MiP7pU2eqBY+GYo5vHedLLbOFvHPpVu9pqdSAs
lUTSVqABI2fKsJfCD+2dI41ub6eyirzPf82J+0bLY0OdnfmgiMjej3WZp7DhBQD0FvP8wlbs6s5M
tfABxVp8ZlH58Fkh9p0dChyc5mH+ClN7M09NObRsLHStV6pFuKqjGCCgEgyPfkilJBg75+vnt/Zh
9uV6CDHRUCNxpv999BlbCv332mfGqEPX/ZFwRl/j9VB2n1/lGN8Ld4P9EOsl2iiOHq8EsbeTfNz7
PmIvyW2ViX+hNTSYaSEWqdcqWIj2ELPrVTJ0zaynCCG9BPHKhiq1l6XT3mQKlmqq1IFBDaaNVp//
tlNPwDTm/AwUfLNe9P3LtUSK0jaHkzqb/Ygg0If1VKThmd3jPF7fTRcYNNn/8D+XQBs2D7E37zXq
oMyk5gTlKonKcBn2U3KIpiTwvbLqxEans3vZMKV6gtbr1gQWoJwZxNp8Ix9+AtZ03sM8bR/7tYJK
SzTSiRsvCBOB0NMiB9PPC/oHwrzo0godQho2ATXIwX5kjLo3jeyylQM8wxNTrW1LkI1nluWTjwWf
PE9l3rsfzyjkNAg7yTu+LL+IaKeUKmeFUaotbTj0MVssXcOWSmO9FjnM+LHUFP/MpPZhIuXNILvC
IWNa7ByP9x/oNQmgsOehSVD4dcnTWFjJmOw6tNm/J8UZGKOTduYz/xB+SXnNBLFKpUHXaa4fg2yt
Th2UoEhJTLb1J6O+yosWvqHiERq9mHW3mBJ2uhUsh3Ak4WZNUXEHF6oHkN/IcGHStc2C6frzL+Hj
k9DpUlNjgXZvc44++hJCVxtCtabpYdZ6d6DRLa6aUqtuJoMthBJPtOJGu/z++UU/TngMSVzD7CUQ
ueIafv9hjFUuO9gUqpc3dnwx/k4a5EZltmJpy87sIE7cH0sm3lnWTQSar9rqN99gJo0cvVcyeZBH
61ugp90K70h+n9C33SIUdQ6TbogzUN2PI5xlAwc/9Z15/TjW0moGOdvYdEcsRDxF8jzjPW3RZpuO
JfEJWe5EW9wKqr5I3W68asVZMe/HxYvrGmyYWFiobB9XKOhimSi0o8lTATctSZ0ILny7aL7JOhVn
pvmPUyneL3YkmD3mJ3xcRCvjct6PTUS1p6b/M8v96Eve6d8+HzAf7wcR9CwXBtJN9qQ7v+U3b5GA
KNBTDheRalffVxowHqUI9R9JTWfr80t9HJtcilOAirkemMixoUSORFJoYTx6WlenO6sxSijTWsSc
3UDYCaPRdf72YjSvkCoK4nmtwDH8/uYk94Wwsh09H6r5Vq8rIpJlb56Z8j6+p/kqr8ctqOZsqo+u
ogZ1p5cpH7qSkL0To5kBfJOsP396J6/C/hh9PCUpEhbeX2WCtyeHqBm9lGz1ddbE1kUXB8OZMXfi
HcGQgM2OupuijD3/+ZvhkBDQQXUNaLXEdbErimpGSfnVnWGEwAfgPJx5dieGn+ZQj6bCCLIDifz7
6w1JF2cRtDIvcyJlr8eK4qLETHMb5tNwbnk8dXM4w+z5LbHdPqarN2lL1blB/aT4bejF9I1jNfit
qvENoyc/M9pPvC/OVZwk5plqXpve35kGfM2qRqdFbVu5nJlIN2nDqtt+PipOPL/5W9KQU89mo+PU
WJg0lCgVkwhgI/iVEULNZkf/1jIlbf7JhTikcT6lQHs8yJWOcAit1DsPJGh+V0kSraFhTQd/6v7+
jMRowHA2r+N4LI/Kj4qT9ZHjq52nulp5oxemvlJspbwfykE/845eWR7vN3Fzbfvf1xLvX9JkhCJw
bI7dVWkHhx5VU73U0TXjm841/1Zvm95aZ4qmga906ylnG1UO4Opym40fXKvCXdogMwiSxG0z0XIT
bYvWq3egT+dgJx+kkpe/arMXAnZWNtpeNsFg9T5/N8fIEs4DhGXgr8WaxTaIgLP3t6HUYRz2StF7
5FmpKyTDzWU3tO3XMSfh1XQBc9q+j4YlMyblIJrI3462Uf6DoTg/zJmcQvXs2EvVjRxoR0FGfWGg
3woE+1yMNt1mtjKeudSJD3ne57HTgTjB1upo1hixE+M0xotYpVVymaMvRm4YKOWhRhm+KEO9Opcx
c/KKtBRAbpO/8CGhzsx5BX3S9p5B2WQX6Va3hYCCzDJA2X6pJ2V48/k7PTF9GGxU6O+wSaJfdzx9
TFgIDTGS0OIWBeqxERmfsOIzI+fEbeFKooOEiYNNwDGUpE0JV+wl0TlVTK5kLNNuXyVxvZ3UqL5W
GpCwn9/VqZFKnguAF8qrNk/zaKRmsYgtUbSDR45YvwgINkNMJZB9E8/+gMxDecl0IPUeEAB5G9Wu
+93p2AT9g++ePRw1elYCyk7m/PTfLHMwp6wU9AURXFarreokyXcKNXWAIiD0DoORhtd67vQXowjF
srBQQrQQLJc02g2Ktl15A95OpQI5EmyJRGMdygYNdx8UMF34FPEr0KeaHNGdWZ5PTPdzPwrbGjsp
vMbHA5/zC9oXRXqlM0bqgtSyYetmUrvJcyl/fP6uTo1ARjyf9JyEie3v/TNyZQBwNct4RiHCj7Ao
KwhzZrD+B1fhY3Zo9qnAP47GuVRcZxIlYWh08Pxt2sTFvnTBT35+lRMHROoF+IrYBNJDt93jB5eH
kljIOSMqC6yfMq3A42ZTiEQ0gbS3U7PA7ZaCwu7j6Gc5Wly8g1d9o6Y7V7d+qxIKr8mOZD3aSXBj
QrftFyNVju2gqf2Xz3/rx3MVP5XtPnsUkFuEpr1/7kNkGkNa8Nwpcky7sYyyQxrUMZIx39/IFBFs
p5XG988venJg2TReoSZgm5qVCW8/iAq8T1+4Bfq1Nnmq0fgvVRVBX+BO2erzK50cVm+udHR7DRXO
WC24Ut7nBFqgob4Mp1SeqYScvh+cX7StdWwcR/NM11o4Wu2anFTHCcCEdfAgI9Bki1yQbn1mOjl5
S9hsKH3QKSbv6P3DixO/I8WSSS2RibYeZ+1d3ajlmVs6dZW5bkqtYy7XH+9eK3tgwTCbwTOk7Fba
GHaLpBzOsYFOPbi3Vzn6HhNNbSpNx7qScY677wowVe1QjF+M0odk+/lQOFGWxjI9l2gZdBCWjrse
UjNGFRK3ZBiAGw0MB18QyFi574PMeZK1q+0H3am/DqWaPgIWVg5+20UXRjY61rkZYh4RR1tBFDnE
O/EN0IW0jsZlj4DLVYxGeqPQUmb6IVplavg0aHa9IULnd69HXt4hII/aZlpYQxQAiI3OHIdOvmOK
RXB82GgD1joaSZ0fqsMEIZSwyXJr9lq7KCBRnllFPvCf5lQ1+loaGC2gAchW3l/GLrE+2wWPHJy/
fTFlQXKbsHe9Yq1tHE+AT9xHTWCvYij138mhz6Ca285XQUnvBTeIdm4ffmrQvf09R18rSe62hIsq
PceHNtXVPAD6GWCBhfVPvlXDZRGgRC8QORw94SRhW0IrhIVg1AFi+wai5DIJzkxy81dyPJiQes01
SU6bxHm8f8B1J8FNy1B6MXv2bhEhFwR7Ofeebg01QRze4zg4qDD+dNwccfF3YXPzC6bPQ2YyZ11O
h0dfMT3bwJ4CU3oF1tF91cf1En59fXfm+z01XC1kVuyl+A9X7/vbFFWY4HSl6FHrY/iSCjOIPHvq
lIcRKeOFVgz4hYa4b7Bo5eEPAhiGcAEVvat2U6spT1I0Bp0IX6GxG4FSTs98TadWUp7prCiwKYrr
R0+hSipk9b0qKWao+hZ4+IhzrLVvJsfJtlaBI9AwMvPh84cyzxPHr37eVxpzRQifhnj/TIKgi0SS
MaeNRRqtorDBRFjEoGTNb1qrfPn8YqdegM2Tpw3BrhpT9fuLiaLD/zXyudAwFnu9ckg8iM3uH6w8
6PkcMkyZl9iTvL9KryU4PSOeI/EBiP/z7GZq+/r+81s59cmAuZ17Z7TbMYK/v0iEsJotNv0B9NXN
F791tauMhI99rtTts68Y7ir2deJZVKmdub1Tb8xGxQCZ1qVPelyXpEHXxwUaIU8PcECR2Rruq5L4
slVmwcddZGqWPH5+rydfG008CHyI97TjEPKqgAXNLxo8KV3XwyxoeEofxevPr3JqVuWOUNIRkADt
8miWj8JaODLSBs/38YXqzeDuacW0OxXf95kv7dTLg4ZlIGylRITA9P3LS2vDQpWdYKYIdHmVYNF7
9O023w51oKwyXvsuIMD4ay58/R88Skqu6lwWZdk0jr6AUrUbOqRknmf6EH2JilJfZhl5u58/ylMv
jJoG9ShOQlAvjubzCSN71Kc6E10DlDRzZQaQVRTuP5m3gYTMHbxZc+jOv+PNubRkEc4tkpnx1w7a
ypXuuLHGsvI+v5tT8yJNSzaSKHh4aEfPrAoYkbUxDJiwfHnZEZYcrmSnUXlVCREh9i8j5EVN5RmN
y8nD/0wl5dJzgNnxKCnzFueQxt5SdgauXjOv7Bu/HZtHJkdr6/dDv2uQgG6mIu6vpRvmN+lUncP7
ntrnEbKFopAj1gyqeP+IjUlrCm3gq0ilL9ap5vab3lLLl7jxo8045cZPVUz6N84JDeEQDVaIIG7N
myCN/2bW71y14+H/+5cczXgxkRNlEk5s6K2yw7gXinXs1udgVCeGLppx1gZqBpT2j7cCYCyMAPM7
2+upT0JwC/qE5yMttTNv98R12LOye6aez/75uPFbZpoos6bVPNhx2WGIycOC7H+O/Hpi6NLkBdU0
y9tojR0tRSSsVLWph5pnOAqum94af0Dazzc1+hyagIGJHQu9w+bzD8ZlTByt6QxXUrxtcLeksh6/
KUGQWBCmmierUNziNQrXkDGHZYLve9mB/N4TcV0RrBKOMyWiVM8clE7M5MhkqDoiap8lQ0d3XYdk
lIRBoHmu1qk3GQehlZ3X472NRfvzOz15JYpibBnpADFg3n8djqtNQYpb3JONM14QEVStpqRS7lWd
rMrPL3ViwKCUgTk4N3MdVIvvLxXJuJR+5GjeiLxsMdiWxKkT+mfmuhMrk8PJDYEFEgGEn0evzqlN
v66hjJHCaqNkcq0mfApipys9nwCnOdGiDa9CYTbGOsjzJD9zkyekOuyb3lx/HlpvZnQraUKrdSPh
+XVV/8Zp1133Bm7bKZoNnUVm5Bvyj7KVodgNlgFn0DYknBhfRKRcQKFeFRFglcAImh//4Om76qy5
Y/P7gZAj836KC4q0XlhkGFmHMfXs0RJnbv9PGcz7T4d992v+89wy5yj0/v5Vu5Ou0pB8SsAYSUM2
AJWvEyZIQ5u+6SNGtdSpk43ZO/TH4MqEDyROFYnXaKGLCrjz86tAoaGybOHFKLjztdZ86KJaCYjh
cvLLoZvwynUwBK1FXwWOuq8yF980CEHH2gW6iMt1VNd24FlBEJXrAhvZsz+UGIOxsxWEcygjMaN+
OIzbaepGDvVtI4JDFuI8XPAbxgEsxkggWFYrY7LJfBRVPKkAW0tUDwhI1JjjtKeJoEHj0oDsGGqn
cVeaTCPAybmROitQb8FhNMvpURZTTFUth1S7GJyKIC2nN2SwIvLMb/eJHMt2GWGxwG0XwrvlXyna
dCGkTb1M7RIZLIhfzYQH3af4VkN6E9uc5Jx83WiU1UhVjU17VfeIbRaNaEpnk2pjEtKRKWYXSih1
a9PL2N7MDLd079RdM24TBJcVykPaVReN3qSBh34nCJa9UVr3/oC9xTOGVuJOdNxIgi+PyRYomshM
HvUgGszHxGmmW2HKkajedCBjh3OXUq3Djvgu8CqaTU4wGXNPgmIDZiDoGpdFpZRfTbMhD03Y9b4c
kf2T2xaVxTKVxBbmlC4S9O1jpeyVnv0S7IFuIirSN7VFHIzuSDaT79gEx+lxf5EKQhjxCjYNPMfI
aD3NSShXBy0N5U3aWQlhN75vH2LLBmVj+JMYNsQWqU8iyOJx0ZqJfhUFYwiVJmSu31H4ifWl3YpG
LK0hTKtDhaVI4LRu6tne21UXru6jr4PnN0EV7bDALzW/t6tt70AmvhZ2rnwhcqL/SoYyCENb0jUA
Eptb30dG7Ivl5PK61rBSOtmU0X5WpVhw0lFnc2QsH1QDpDDA11ru7QLP/AKNjUb0VlC0rcvXmg04
3Z3AuVLbxlW2kiDN4VvnOK25iAE24YJsW/LTiHfKYi/tVf33kBNnBvFEjze9Uiu/CxI4DSAZ+FWg
B+SMWBU01h2TJdyEKZ+yJzMDxkLSHsWSJQXB8DmOS2cHWzX7ReRNdCO1oY+v/cA2npIIbCGSG2Db
C1J6QtUDKurXjJgMpW7mtniAZQAYZEcAWkNMpTlGT3kP1xulhPSLm0GQ4ucB0a3S5eRG9U+TQJti
kaS4dhe+XfbPLXzQclsB4kpWdhyYT0TlyX4D3t8XS9pI+nUSDq5JoxMaYoieRlm1qTs1i9AY+SiJ
qcsgLyVuqa7s2iZwUSiTe50EqYK12eeHRFiTgkXKS5uTEUftZ81RBzCg3n+HS6Io4KvMKCKLLjGe
ItT8wcKxy4lInDCOEm9Ag1Kv0Eppzs7FKq16keuwoctdGDjLppmiG8G3DP8YkGK37H2sBkus7LkC
QivNd64REb0SlblOO6ruSmrWFlmOi3SoQM+IICZQuVMEDeQhjDryhdUkLz3pmH18aQlFmstoql1Y
lEpI/ogCj4t4qEYPa4+jS/5VSJWk4K7PingzujVfp1BDJ0P23fvJtpZWB95H4PYllYVJge633yLs
cvX8dhgc814JZSWADUxYtIHCSm1GX0YkRHUNxnYfDe7IhEOFYoFKHwqNWSRyM1g1aFBaYda0z/om
12Ivg5KB5rcziTUkCXZQfK35jkwuH5RbVZGTBaYNfK+SPhZD4hDBDZxR0Fr7n7zCZ+egkvL6Jsqv
qH259yZT0YMpaoVyGsnqKyuy0n0MEQFyg4yYWCBS1ZUtHsdQi/ljwtcfQUyVjKi0UPIze8QPglAH
rQedJdwCFOgR0OjvV7oAcWMPJ8TwYiu453EBIdD8EaaWmnpEJLAxzevK0/3kJ6sS+Z6xQioDgtyF
S4bfsuyax9cV/v97df8bkcObzc4HcuHTr6b9r8VLnrwz6M5/50+Drm7+gT0VUSbyTBzqyPn+ZdAl
gJkuJFqdWZOP5mfWyf+LXij+ALs8B9DMLVF0j/zRv+iF2h9zj54SBMdpFPYY5o4MuZ8ZdFG4MFDe
bJngIHO2QfiHKJUyImLH9wPJAo5dhhEWC81N9r1vfGl1q7spI0ymHaXqrVUx7fTSJhiT/NALZxpu
RFoX6zxT7eWAuaJmVwEuiX7roVNrY6Mq9MDcRJ9uCssYtgMZygQKDsLY0Gr09FYdLyjKqusos1rw
TYCLm5b2h6ATBHIqKVZdjpfItRR7gZTgoh7T1tNFVZhrPWyVKznZX5QO8R41LGXd9lb82ycg/lq0
Wv6UKKN2U3S6cismq77pZKTu2epnB7MnomRR5GOvL5muwictC5tnrGYhUKxpFdebxuku/aFY2bQj
Yrf/Vc0ArrCz7wKmYy/SJj4k4KBW1mcYj0ZYdPWziL6KLrqHqXgIzXon0mxjjhBhwl3yAqmQYILh
xizyF9+qnvOp+l7XkHREt0pt94K43kNhD+tIljd2YN1oQX5Dymu7MPVpK33tAQiVp1jlxvJX0r7J
nfg+rMv73EZaK3L7is3ECjs/gezaisbKRZION9L5Gke2p0c+sXbpxhmImW6GQy8rrBhdicFGea5a
q2P2zG7bJrh3R5iQthk/twO2iDZ7IirxECb2xdj735JiepJNuvM1cIlFQyCRWAWdvSZu6nYMatgP
PumuAXshu/jWkAs3YEs1Ff+674sRblK8kOo3PT0E1a9hnLyiig9kQt+JAkpamQUXduGuB8Jcl04g
LmDr80si5zLUst8VxyuCDxeW4l5BrdxWjXMtKq6IDXEi1HQbOPFuis2l2SdeG1+70YJD5nUXmKuq
9l84ov/M7clT2ltFxNdxmKzGCYxLQvrk1hQ3HZmlSr2epm99viPJ+kuoTXNwXu31IxgqVbyUhWCn
em1oUIVQUG9cN92Av8gh6bRflVRZ18q0boLi0fQfCh1uUHpXaz42h2HTiXjD+h2H0U2kBDsFDEhN
CLFLw0tvzStiR65E7qyr4svUPPl5t8M+8TzZ6FIzc0tvagX95nLsp72dGc9RHdyEfrIZ1PR6VNjv
GAVXqjCzV22zDPR0pyTPTa/t2UhszZKtnzouh5HRSSTOonc2lRCXVL+DK456+6wMn03xwgi6mOpm
rfXqt0R8i507LeQ9VSS++RV53fI3S+Ktmsj7vIfI54SbIKlA/Og7O/+aKxV7R8u8oCSycsr2oEt3
z6HkMepMr2lLfLWXDf41J+nWtXYHYf1Ji+21IS8dmCDmBUhhIn/tceOOwwEG9UVt4VGM9+r/sndm
S3Grabq+FUed9MkWoXk46B1RUg4kJMlsMCeKZNI8z+rY974fge0FiRcsl6u73RWdVWEvDEipP//h
G97BixfKhB/nEDdSZSkH9byqvBsrxrRYS93TIe7OjWnx+aZ1IbX7RXOmFg8JtHslXGAAP0u1cNHX
qFBDhu/MlV4WC1Os1koWLvTcOsqogNtEH1nqdGFvZzi/oEJil5lB6IZolZIca0J5HRva/iC7l4TU
8yrP10KUIPwlWKdtrh0K+mmLXbyRysvM8lYyuVQ3LtOknA9pu19p1VzzbwZVO6nqCqpGFS+7Xvzs
Fu0G94ArOsF3kom9Tx50BL0lwnT1HDUlTc8Cntlb1lWOtke+r3oHiHOr7SR7o9qNLMPrCHsUClXr
UrTEE8UqcetpiByJTpySFrGtS/Gil24HcyAQGmeeZSzGclkwfYnyoeO0n2WRLKss3UffHR1LHF2S
3OgQeMIKV2nDxhf7ME/T+xwiDRu6i/YpUkyirB6UY7vQ/e4cscJuFptSO6fMGzhRHltXZppX7Pz5
jeX65Vr1w/yorOPCqQzxkDT9WBHGNYrtZEGdAEFAaM3jxmW10mHyl2qASTn8Q1eK17qFRq1ZNeEh
ovKnk8qJnUkSk8PYT/hVO9chsNaS/CVKx/Nai7dN1m4q5BAOC78k+K5TcV+LpHZd5zLkSfzbNion
z5mWVPJJNyjSRhavYZxplRvP8GGbdaHoeMGl7+kBiHAvZu4W0tIMjEVlHXVWsI3RawHykIzIsiFa
7lX7ALBO6wTluHDILoVknEfIXMV03w7TpRChoRZC9Kj7CGdhsn+7Kl2N7nZ3aMWitQ8TGCvNIpsX
XnDFnh87yXAu44aN6+MyFrNDOTSvC7+9zFRXsP3SuCyDAsElPqwIO3bk05p1kp4ECYIIcuAiGKRR
p6iS/qCVs3uk5O7GRrlAU+cwDbvCcT3sg1PxGKdw1JIk8TrXc3ebl4jQ4vBh1wGroz9IMffAYRJF
pdTJ0OdxfHIBpOwARtQpC6RrSuA5pFNiUlKZkPQ58OUr5AHrlaCE3sqU+qNw3KJ5eN0N/JRMOSJc
JomJoA9UjTQU7kXoSkmL4YIwLq206GaRpwyUPUYPn6d4k+Y4QlkIQ006Fm07XouN8igMRWmPkgXQ
NYRrpimeCwSCTKPp1TV1n3UUuxfS6N5EnTu5Dm/a1LoGV7jtLPkEPNZCUet7v18V8pmX4fruT0K9
HEoXXUEBLBRFYaZorYiyIumYnInBssv01PZzvJyFUCDnjxokufpOYfuOz5XY6znyUb1s0dMv27FY
qpVWLNxpxGJic0e2YneRxVJzVPsma3qoP6cFEgC4V7nrJPQVm769tw786CjQOb+RQKYg4VL8ENSi
fVCF2liYtKtmfUNHBF0g046soD4wav8+1bEmsKJxDd0Syb8xQLFIStpV6mrR2q/0aJPog7gMVKle
UGJBGLSqTXyZc8Ci5b6clAhES4yyaRAtjaR3utkj36lWy05Pl7EiKI7YXOf9lyJQ1x4u2E5iuSeK
gSufguQD4YXGPmVeCLV1XMXlqmcbUcRuv6xAi/R1aeNjtvGiWysjIURhq5nL2rAxu+IcPDq+2wKi
kmIknCJY7c2VPLkglzwYyM5M3y2dtmj9Ra6k50Xvr8c0lNjY6hgp3jI/0LXGPExrjPqcWlCMTY5g
/xGd0/gEp3F2z8mWELtCS11k0pCeIkLPqCkHuaidmt5grjo/v66Rnl0owT72hsLZiN/EJd46w2gr
Vh6KnGldAxDIc+d9zCfeFXWyLJK4WvqFcoV8rTFvK+Hx/ySZpUhCq4DTVgwciuvVgB8F2S8FkEJo
VoWA5t4Ez+3z4Ugu5dugSmZyK983BJpAmRzM6p/zv/9Nt/5GKeK9dOvLQ/KQvkq1pp//qoWkongE
/g6e1NTZf0qonrWQVGkPACs1YeDqpFxT0vQt1Zqyrq+plSTv0YlgwcI5wG0AuYafyKyeXaZeZFbw
CSYW/wThJusD1zq1JF4U43NEZTTqlrqdYZEoLJWQ+P1kjFSfE8erLa/F4q+fwmSvqIRgDZ4l0ZZg
H8ZjY6RmtNLRvJzcMmShWMpKWoDsCccaqricUEk3kjT5MiDTbTiF7w1XFP6ML2YWjcgru1F2ZSpo
2dgNliNSjsZZJhid01DRMxE/VCbRL7c01RZx0pLOKIrc0TBwEd9t20tJ91Ah9+LCV3InqMpQeIzi
Rk1KR219Cbq+SFkoomAmhBP/FxYw0kOiJwlIkCrU09emG6JzWVSpv67FRuiO4i5I/dkYizJag/EQ
JlOWY1Ynmhjo6opaqK+k9jCWqGPnQxFlW7MWgbuZvq54mJ2QF/hzyRCi2C6NSKMEB/3Yl5dhh+7E
2m/qGrlsFxQ5rKiu0baU2k3xgkBDA0YdlcqIenSgBQJa7GEZZsnnVDGL9mboq768RES/l5y87BOU
3LrUTaa6LN5yiJRDTUscGhXKsBljZKJPrdG1bnpgyvmKXLH1j3pUePTY7sCFhiWnijC4GlRvYO2y
E3IxxITgu+WYcEA5QvPT9ch8FiX5rAw/PuuooKEcGOall5CMoTTA3uQaRoYnoS2PqNO0jyL+7Zo/
t8ahkSn9p7nvXwp47+i0rvH/stqZpyRQROxWq3ulXscFnA+UZSmFRXeYn7fIUuK5iP5kUtdqsh/q
Zhk8Fo0qyOfsfelyDIzSdzTBii5dMa+3sA9CNDVjtDyttCYaEd0wPiwAoocrGgRlcmSAb+YYSg3t
Gmp2qeyD3NXzg7RLJG+/8uXBdbJRpdzaWPFph2fVrFat4jRvGmTudJ/Y2646XTrl8KlXtdx288LE
ElHOO+u6FpP8FuHhY7nMjSvRC4UBTq+inmZKmdzJlKELR1UaFf0IOITXqLBCHuhDNb7OxV48Lzx4
2GmbW19A+ntHnkdxfKblZJdOoVkZVeImXXSBcK7k7UgTJ4sPhyCmEqEOWn3TaX1+GvudeiOrJXLd
so+aCaYAAVra8agszA714lrgbEw6OTiMUlFYTLKICqblK9o6gOQrZGHNniCa1fxI7pjNUS4kNRrF
izauEQBuZH2NvzaXUOXyzDPTs/apMxGr/SNqweXhMGTyPEuJ8VgcER6O9GLOq6TKMsfqtRBBSrmY
BISjMNHncRqJOql0rPhOhENidFBoAeWFIJAsZWaWXW0uWsutok0sSn04V/TcT66ZB2F3P6lEWE5S
dS7o8zaJi1mieYL+xQurgY936HFFQBNaIzLzR1zY0xERsM3Yu9XoCBh6GMcWkYuOJQSdajsbI/8x
ohbeUuLW87NWb62Tvg/KW1OKamNyFTJ8bD1rueZKQXZpCZDWUMul5YJgI7ZF15YFGn5eiq0kApWv
x3yWDWoow2Wv/drJQomkV/RE+bqT2hLFDkkhUJS7HA/GqAwjY+GrWZBuk8qPygMM1rNwX8hHT5rj
joY+LhB8T8ns3ur89krRC7Mns20z2VEaL/TXRW7SWHH7shpru3QLPX4wulQOT9S8yPNFrWRlKe6P
eCSO5wQEteBYRSHHh2WK2VE6qyjjebbStvRSXpxwJ89HxkuBud3eNQhsmhn4euJMDd5hFxCATi1o
ZKNxUdiuMdtNDSDtszwv65/s0j7dB8IxiCPwd2j6vD6wNHoso6G0rj0i2Hyb+91wK5X+R+IrU6f9
5bE43YWKObEWyFgshHY68SPCM7FOB3JSoFT2YXIHJEZxekYo29tFHlVHg8uieH8I36CBprvCcNAB
VCFC80bEIu5Sy+QTmly+QFHUQq8g7S2irKwaYzjHry9Y0rnGxCIrrAJt01yJ7Rwo5Of338dUTd19
ePrcYKGwAQP3vTPEGHsZ2Iri9+ClHgWB0Ftz1FIuNYdy9f6d3k4aABUTtwN1BBynZcKcl9GHyb4Z
ZBIi7rWXWhfa6EqLsRo+QjO+fR6AKjKVbZh4sAR2AQ+pkYQt8uXkZxbrobLkauZ7qbvGKib/6VVA
JR6xLpWRw4xiVwJjHDQacXrq2hqt9EOTnpnfyR8RhH7wPOhJTMKYYJknDs/rUYt1TSSFCy3iepfg
x1OxFqhdsz6Ro7j+iJHwg49In8jVrGwdKaJdQDN6xHrrwVWYmGnXgthSDfCi4IN58KMnIg4F0MMc
oMy/80S5VihCoHaWPSph5ttI+tbRYdSmI3FVhmrJ7KennY4CzsQZmbgjygSIexH06mieTfZalE70
qlnIJcIfEIs+8h+e3vTLZYTQJiwOnfaIOrmD7RK5DbCKCEKolu1r1M6qljqi3rC4S6FtDrJUvH//
oX5wO9ICOjFPjpuqubOWjNpUgrzSDWrSQnDVk9ofCrElH5aNlW2UYVA/EJx5u0XCeabQhmAWuzE4
rNeD6I1Up4pqoLBu+bod194WWA3l+1baDDrS3HKbfHDHt7OEOyJnwoHPNgf0eueOgacgfswdETzL
FqNRUPFgHKgeRh9pS/7w4aZNA8ESaBG7bEhNTasW8LVhE30j9h113QLv0ebCMOkqeVIYXBpVB6jg
/Y/wRw/I5GcVTARM4PKvH7DUY48dpDFsAH/tUsCMay7nUbGoctL992/1dlkjqsbuzp/01vggX9+K
4l/qEvS6tkRf7DAQjCnOrNr99++yOyenAw2yAWwz/mIl7EDN0trErMRImPNx699GZSTAfU7SeT3E
7XFCG2bxD9zPQDBRhSQ/bcCvnyp0vXgwQ7p1loGohq+Co2qA0V+3bCuNTXkr+WAY384TYgMapwDl
ObilXfBl0IzCBFs3bQn4GC0vndBb9o3oQsUc+wCyLv2cQS+6j+CPP7wvu4o4PSckrZ0HrftWKocG
v5OiS9SLOB8kJ41x6UhLrb4bYGCeCxmAqvdH9+2ckXWY0QhucMBBB9uZnmpgDYZQYbtMZZYeRxWL
yq0MUuaD3fntKqC/AhgZYKcFHE/eeTYKmS1ijrJFZw03DPj79+xB2TK0cEl+/4F+eCc+Egou3Ayi
5+vp0oZiSRUXlHcmShVtJgp6tjpWKEagUv8RzWp62y+PA5SQER9ikrAQiHjekFh1r2wkHcxJ5sZL
OR51R6iMu85TqOQp+QeiQG8/KvDGk9kfSH9ERHaVB0IjK91RSAG4dK3oiL1LqVjLrA/G7w3AYzIm
lNmUeSI4DsCBXg+g7+d97KcGpVx37NxZo3c0zppBboaZLmSphVOSyZiGreFf01cpUZsXcfOyFcE3
8sXA8tAmZT01wd80FT8SgfjhIEwhBfIEk8rfzrvTyDTdSuGpjVwvHN2lnz/o7keykW+XIkbXKC5w
2sNbYe95PQYmkF3fbGgn+NizrjP0dU48EaieZFb5+WDUxXUAPOYDea+3j4aaAxJ+kFlgK/J8r2/a
CYbboPBm2hXDuvS1IZlVVux/sLvtIoXRc8IemkMe0h7rY5fFa8QY5gl9pdvlkJZ3WjBEgh3EEZWo
AB/iYlbi4ids/CJE+xrzd+UjzfQ3SwYRHJAlxGpwgiaGxOunNMYqSGo95/44Lawbb6RsoZYSeI10
oNs71sFHVOzpiq8WKfdjiaI3TxANGWln72ksNw98tnm7MHw1vVTdzB1tzg5PXY1S2FkfnI9vPkaw
xjqJD0xf6HioMb5+QDnHRlNFFMKWamyFLRdqBTzwnz6kpruwoxLEo2cBK+71XeKya00UQDQ7jqIK
Jc9MWmqRWjlSJksOCJL8vnC19qO9YZr3r4eS/YBGFhg01KyJEV/fNR1rFwwyNimR5YF5k/rrQJc+
p5axMf3qQkvaWxVohmq0F34G2uP9nV2aos/Xd4dvAdMLGvWkBrS7QOp6rDtpiDW8PLRyLqg4wvte
2DjRqPUnekEZzSjq8BTRg24pAAzebxyNztv9+29j5/MlfoTyOL0NIjqU4XeZJqGUpcAlx8QJjRTn
uhrBVGrhP0kbeLqLjg3ClN/CxVB3NoM48oYxD3AC1XAed4LCR8t5jKQPhnRnM0CgDJ1UPkmE6CUd
fsLOPhekMpxRuSsdC2cxPENd3drWVWDGjiAr5QB+SOvCReUXqBN1zRCP2/fHcmdpTvdHcmEKeQjH
J7Xq1/NJk73c9EfQ4DR1hTNOjhaTQEXv5YVA+7f+uYyUu3G2QSOFeoY81hs5FJ0SmZf2eu3UHm2I
iKHHfzEKm8TWjc78SHTmKU58MV253aTAxWoBgAcDXd3Z6XoaxWUg5a0jKqYABl9qrbSz9bIyumWL
J2N90IQALSEBlPpwUVi8oTm+K6aw1K1YKDZqaQEbRh+jbfVtKcJNn6ktaIGZIXvSRatniT8hl4wc
Wnva4RoGALQxZoidiDdDLJfiPIyk3Fogx40DhV0TOWdAEUQ1fP4U/7cn+DdNZPf+c7uUTfYp2ab/
Vn2Ktym7yENaB/Wwuv/359/7DsNEuJVKFdHEVN+Z8pfn3iAwTATG2EHAixNtQP773htUpD2yDzTI
ZLDUU4mGhfsHDJMShAmekjIHs0s1fqZZaDyd9y9mqUwYwHsibeRwZLruivnHbQfgWoMqi1PBKgzW
RalsvDy7zXIZ/1I5ZlMAUKbol41rHlCcPID5fpSHdqxGhyho6HiFil+MXDIcQQeGrvQPHv2KIfHW
KqAwIEGZ6S6kYFvV8g046MFRg8yzW1XNnLCtt20gOwU0jggb3LGq1qmGCShiZY6sFlugm7K8H55b
4TEmeSVIcNUe8oVrzvXMyQ6sHKLqUjMPCvPkuKaVYhh4ejm+v4aA3ywLdZ4oAPLnbu3Ikt0BGK8X
Q2jblYFXGg0MLC3pnM9FdZY3J1Z0inVekJ254SEMmiJzNHc2tUEjahNLOdpgu2apq/g8Pg9nsA2g
BDwWl4p4Bo5KtHHf5k8l4jwe1/EiXmhXgjsbQLXdgIzKz6mdgAS/ECQHk5YCA8rgwZfO0nO8Ty+K
eJMJn2k7gLofbVAOni0omTPasZwfFeFSLE0abk4l9EtcAicQl+0n42wV92v0M/b15jQT4BAtigar
bsmO09hBX8iWlujW1zJisE5zPdwJN8LNcCc+/S0+/T396W/rx+c//a18Vz/Kd9/+1z6GW7rCS/Wu
fVTvNPYkIBUy+9eAYNDCHRbWsojWMj7MqoUNJIZ3SoPKw0GcJzcxlmcLkdKfnH0BtTeiB0cifR1v
VcVpgY9FFwh+nfXiKqqxP13akpOt/HGOM3jnLa0SvYpjpNglbdH5M3gKenZcFk4/HgO7QFqCaxnS
kj8bOovZsVnuGzRXRrp1WELzR6otfGGOWsCX3jFBAJWxrUBYPCj47Ym4eN47fWk3lm3dtI56bJdz
fs7cZuock07jZpmU+2FOw+8YXKPtD3NFXHqNYxiO3i9wUhxOeE4ftzRYXfUMy+fOVi+GE//WBWhV
nSSYIKcHPYylQxeHjH2/wc6xmlwezjzhzquOE30tr+Jm4S359cz/3PdnvXKjpQcnurgIhWumqqey
ySNQjs/qDP03ZzLwNYdsgfovOsyIRk6WpO0qimZD5gTqYQmEVelP/GZfaZfiCORmVgjzlAcGvGzY
dXEE+cARQMU4ubfU3CPFPcrXOMz1C1wA67V5eqNRlrXgm/qOdVzWB74/9zLWtzPIF5VwUrWTjhQl
/XIWiid0ArtH/yLYHM0WMxOC1eOiQIIIiPT2SLC1wKYIazmp6ozjApfzvAKP5FQbJPsq2pFzS1mX
QBAuhOPWn3NFeZhr3rwa5j1+yJOTt7yOkkc3uIJZYkcDnMF156gYm8MUq+iLqyIoTY2sXtBsDeVn
PI/wVp3wiCKyHMK+5R/GGNJLwS3GeLjdHpTgf+t1ClY8j9YWuatL55T3ZtXz/ETcEskGELQ+Aw8s
zpLiMYLf4Q1OEvdzg3DkbCRi8HOEGnEtM9lgjsEmhpW4n94HoOcIdx3An3jFTZ6qDtg4vjbvj4Ex
8Nb4REO7X2HTqtD1cSTjJnIHxzcerE64qsNFrO3H+WpQDifxwji3Te/Cl65UU+NJl6m4iNLPqfhZ
jOc5Km0bcyuHVJ19DGIh6owHXXyoTI7M5pws3U4XTXwiDhcgANR80Xrr5si46tgPJTs7TU4tEVUJ
Gyk34ek/0uPmqDp6+mf+7fk7ItsrdrqpPU4bGkZuz//XKqd6yI6Qi6y6FRvjeDheDXiYenZE45me
3Qz9T2BJJ4W6ASomDbdMe3SEhP62ihM60xttiJlJV4I4x2goaFhTBVpzWMkDr7JjEZ9xoKPCmVEK
juetvFwgJUyBpq4qCFeWZtgdnW9zOIDK7uerUrtM5m4378xZROU4HBusOF39uhLZVwnp8jNGNaV6
hp8o6l4a1Mn01rRd7jzD3HO0ZDCmSJuV1jLDK7mx6Wlb+XXc6Yt4lkJNM3J8hW1rq6/D26Zziqhy
VHwQs43ufc44Hl0aZ+k+EaNhwBBajJsc2Lnq4BTay9cplkI16YHXCvR0+3lgsnZALZjyOB8i+aTG
MDcBZSEUW8pU8/RAY9EG9ZWq9fMc/Q+r1hayATUgcxdxlz96WuzkiHnJVFTCJrNxfZ5F8qUrRbcc
7F/CmG5EL/S2Cm4F1M+sbOBOI4jpNrojqoM9jqdiRkfeax3PUmyzkZxGlVZVqs+FOD+crFm1wZwp
AoYJWTnvusfOW5sVlIZuqet4/waiD2P/RFDQdfdB4No0tmfqEJwGWqrOBSys+2CkYo+ulC1VmOxa
x0l/LoFdxAVjHskqnLsCoXyD/kHuJXbXjguBIq7Q3wAl3UShtMYE89iI+89JrN/LKXBA9dhP/4Eo
9X+aXd+k3kjP588j0GVG6PnpvLm9D6q6DO7ql1Ho19/+HofSvpxa4Egdkop8jUG1PWoV1JsVygiU
ZV/GoMoebRmdkJViIG28iT/0LQbFqw85Y4JaBHm1n4k/ySZfJ/XEn+xmoNBRb0ArW50Aci/7dkFe
CBqFItEpXGu0i0RXndhCyAkbgVVrxotQRmHdkK4giZyUKiE4QM8hM44oxqrzrK4OtUTfT5CWwiXt
WBD0g6xVN4iqHppd9BnXhI3oj5dtr/ccg8ZBTGmgLat9KcLnO5VvB9E7KFXxLFMRjRAiK3WQSrpP
aH4lLTQcRXrUzYnsUiXdMo6BXWdheGtEkf4A67WaoFKydNmnVrPUtALCHnneQWsaNVB/SVn1Pm0S
bIibz3VUaLYix/2NOLjYx2I47Qjg1k59uLJRtfWiPDtG/pDIItfvcjHoZ3hvIxpQVsmBZ3XtIoUr
egwD0d9XwwqIQE6ZeOrQQThQwhjfmlI/64fo3BO17A5a6USjRaZCkEV1U4eNBkxYSXHsQB8AJ4kC
J+AoNQHap8ZVkbANDlCbnFDlKEvMGJVPrQSeIuYnsJlXStgnthsW0dJoyvNcZttrURi402J3Xmb8
DCntQZRU3qmV5Ku6gAiRsK3SUXDcLFpabTKPs2HVtRmCK/7BgKW3ER1WXXRohhBhlNIpEygH9Soz
FeB0Kdl/ZpvauAmCws4Hgq3Q9T8PXssPZBtf5bixypocJK9uNc9YpHJzwkf/pc/HeZd7jmRegwZc
jFZhB2q6GuHQEAsJBjwOy6GCjslRimsyVCpwPaGlryVfQKa1b07SYki/5KHOCCutAb9BAjh3Vymj
Ngs1QlRJzauVJKfRZ2WCE8Wpu0FXbVWOcbnoU/GmR4j5crLAxtxX3O/dMDxGulcRsgPNDR/U9hBL
9QWLbWGEQD4EeYyASWjnLRgiJvBdGVXxCbGNtl81wUGIhnvk8haTohVQk6HvpLTDIpJQWVOk9J55
IDijgek2bytayKKbHyZxfBy7BlA5mbSnKrR1j1rwSlEHUF0iXvJGUdGLrL1jdRxT24t8HJut7pp6
t+E87UQ/VRb4n7bhojCOneZkvPXne+5Fk95+WlVTzl+93G7/+N2vqGBtjxotqhgT7mYq6pPEP++6
mrZHgfipFEXNC84JW+sfDqlTUR68FSI2aKBMAmFfd11Z36MYiBq0QosAEXr26p+ACe+U/tCo0CdR
Hs4Dekp0+ndKf5KcsDw0ONaGWDtRo1Z2l/nXoRLdJo0P8Qz1oAWKAC8G6uS5rPASUCbtFPye7gr2
Sn1ChcBK3bkr/xDo+JRrMymvM7vGIY+SAXTmIUgOWjXYDGVGwKgryzCJT5C5MWCakFFFpX8ZssvO
OEdwWk9DdfHzc/Vf0/H366x8t47199vm01FTEVD9UcL64/e+z2aUpAkSEOwCcfWCTsxsFhGpx0cB
WjD1XIsq7rfZrO3htYHhmPLU8piChe+zmW9xGTwlOKhYc8Dhf2I2P1WKX5SxJk9KWlr07NBhoVxu
sKJehhECdugwPjC/LWrvQBkIrIfQnfl41JO3yRL8uDCad5p/buEFLox6t98CwgM4Dd9Ng/SmjdKw
33v6Kh1ZD5VmZv/AbvivOcPowqLIq9CYNukJmWiuvhuy/sfZ/Hx+9nk++3+frqCwP5TEr2B2X02+
H17yexwLxlVU2B4nCzIgBd92VQjvzD9p2lZJfJCwe1FPVfYIhi3U4PgtavFT1/GPWBbIHREwEKun
/Vb9mXn4DJF6MRF/NBYvJyL+gUoZJ6XkeImr2aWm7XtQYudI9o37QR2gftG1/hLB4SMtFk5Dtf1M
ojZrPDIyTYWOqviRXTYQpEpt07SRbdB2bqxqExVVfGOaveu0gorHAV1vG4KmvCS2vVJK2HZBjKr4
IBGtmuWgHoswueZhMD7GmvcFVZR0MWBGvxZil3QYQWUxTs66nFQ3gXxx2tQDJN42U1e5FOeOVZP4
DV06Q7nRB+pjBeTSbVYWZ6VMcOz3EsSGJuiXA0wIOzZQCcPdb5H16PKkFBYSU11YLbz40M9P1IC6
m4YJm40g0EWmKlu/DDZpop+JPoQBTcSNojCBkYf+JoNvNWbBZ8SkTmHErWkEHvmBvIShMc6TqGpg
1JvQtzQFGd0wHx1NDolqDWupio08TyvxCK7XI8wBqOgetC4EANZJM66HUUQEQKWZlrRmA0NcfKj8
eFu5+sbz+4qaM2x7RRUikOKltkAKiNCwMleQ4pChRgppneZk6FJL+aaKDpXcixw3tc4jN15lFvRS
2RuXSZ31D2VVPIKuqxxf86b+7LCqJWieEVYiqbnN3X7lRrBG5BkA8JA+u036M+9c4zgN4sdmKGlO
501NjJpANTDK/Fgfwac1MdWZMIxh2fsi1ZDKq6uVPIhIBJWCuklLKqZ0lcqlyhDaTaVSARD7/ayS
jPNOujWQIHcavwoOhsA/9z15JMJOk9zW0AVFbcW1G0SbroJgvEx8A9kgjF1Qc3XnRdpnJwP49nVd
dt3JOPGKWqETDsa0+lJVvrVMMDgyjfiuTZViASIdBSbZnataaxwQw4ekHJPkkjSsDYjsS6HtL6t6
Yl9G9MkdOaeyKzd2Bisul+N9y0iOo7C6oGc1p9tCubGBk/cIE2IB3dgJFWxJEFmzq0ZxmtSft3lg
+16+yqiMl8MNrEE7agqKkbpTwc2rU2lZgl9pk/yw8GQnFb+0JDtW2M+1MpkLLmZpMIBw28IbQmNx
wBww46VRnoh+v+wmRQZQ4puoMe1YBwipfFYD7ShFNsI1Rer0gnRsqKZsY5A1F5F9Slv0AC//ibHJ
FI3fZTkbqOfXCHB8jc4ntZBXX8yfelOnzUM5nD1UTVy//93vUh7ThU7gLtQX2ZtL/KUf+nao//hC
XwOOiyF/+Pe/3UGBqaf35yGU/DIWmVqnr+Lxp3f09DDvXSDeMkOae66s6MiaMC3A1XEETK+/fYqz
1Pv6bY4Tjg7gvBPzgBu9GMQ/e/b3H+vbEPPheA/Zrzw6VJJffHZZ3gMtRieTtOLpRSj44tkNaw9R
CyRYAAQ9vYje/luGYHufBOnsaxmL9/hHKAryXqQ0hAI3SsLoNaIY89fGZPeSf0wIBoW0C52+qar1
cjTkPZITSmQgkZ9efPs3HA2UM0QgYiCKaeYrf3GGvDMa+h79Z4aYXPDpRUz1clAIrGhBP0nJPn37
P3eKvF3Xf/7OFYPZS4IN+PJ5Xb9e2Nb0bdGSAdN+//Zv93GCukUeH3FO+MNIIk/YWN7jztbxM4MC
nZiPEzjvVM19+TkaKEIBHEWX+reb1QLkZ4SldPhZv/r4MsE+4F92+inen167o0C5mSKEQuw4vZjs
v92cmMS3mbUTwHWCgr2BofzJAfjnC0US91ACw35kMjh6OSempU/KhsvS81j9d52Au2/95fYP3lAi
pwMNg/8GGNndYsbPj4ayBwidjYH2yvPr1aCY4h6bK3WEb/vh8w3/68OC9waFoUDfbeIyavwn4csv
rxt9D0gjr29n3+tT4GlQwCPC7XteN7/jTGEnRUoOjyIgUih3Tdrrv7iXTifIVJ2iVvr0ej0ohsle
M1Ub0Gz4/XYRVLSpk4DwshDYw2dyty7z0+tmCpsm/Dgn1vNo7GwmBAqwxlDuppwyvZ738t9r3VBx
J4o0JrQr/U06or86RRgUaumAoqei44ut1TT3WEnU/olQnl6/36lLZE1khOPDxLxm0YAm/+XR0Pcw
nyX+gCn7/Ho9KOIeNXrm4iTVP72eo53fa4pAauOsBKRPcwRFIvGXB0Xh9BUpkcIBf37qN+uG8ads
CbP06fWfG2C/SuVfJdDvnTewrKmsUtwlUwQaPRGrfm1rlaU9iHbgXJl1P5gpBmf0ZGNMc+B5UH7H
5UP4IPKp6k8SCROW/lcHRTJB/rJd49z1w0GR9yYfaY7h3zhb5xNFHlZDMoJdkdP4l5cPM4VNm4I+
Vf2n184hbE0zBdbkb5jXwOWf3OBx25toTyC93zRHfv4Q1vZowU350tc58HozMbU9GakOTLm+bsDP
c/L32mHxoaLHjU2pCseFvPeXp4hk7GHZhYfr1zBtyphensWAmVimT7TGpxn0WwavFLYUXLqp7NCr
ojb1T9hMaIsyzBoHyovRMNQ9eHDTjBSfN5nfcooQOhGfYIJDFoZ0w6/nN1NtD04Fwdrr0VDAVXDy
kkM9j8ZPhCR/YVV9r5LjqRbfPxXRg4fqRSX+wx/4Vgx6e4EXRVLosGDnXv3oVFV/vvhzMj19/X9f
FdmfKt0vvjlVnV58+epnqzc//PXhn97W13u9/KdXj/rqjX37zrd/3A8eym15B5b+qUvx9ak224TS
vbNNt/fbl+Vghc3ijzf5pm3wPSh576rL8uEh3WXtTNX/X73w0UMf3GXfrjNxgTi1vn35wzbHX3q/
51taMJ9OGKfy4RPAo09HQdE8sKS/XXq6E0Ceb1/+43e6TIP64f7Teb2tH6pvl3u6ukoA9qvD43CB
cht/+nvyAFr11ccqwz5i0/7TO/Bm/tJQOdsyuL192L4aGkLISV8KuNEH1//RBP7eEHq7AF83en7+
+1/fzjS+RAr/gsv377HHJ/3qg/4nTKO/px7A528f5jR6/4Q9AX5G1bHbvLzslA//6Yz5ixPSfkiD
V5NxEqv65Ys2gEDug28XmoZgMn791cs6/vb+21Wma6rSt6/+8R3l7CFvbuPg7lP2+Kn2Hz45NF5f
7ZATuflX3/jsIfn/3F3Nchu5EX6VuWW3Kqk15ciyLqkSaUqWJcpaU1aq9gaSWBLmcMAMZ+RQp1zy
EDnntIfccsxNb5InydcYwsvGjEiK6Fhbrq3aMiW7ATaARv98/cEOcxR8h8n28QR2YAeXU265/SXX
PvZ74C00m1tmeInHJ1osBDi7+zOZ3eyLjrxkWmvi0ogeR811cqvzkfaynGS4n7GS33wyA1sWbMe/
2nRf7Hg6u2O8NuanR5MlXsDYyXb/UqrCwu6lCciIMs1syiuBbdIFuX7OxR4JHNVuMQEQjZtr4pmJ
1ccNjv2Zmg24ZGLiiJV8pgb8EL4WWL6zSXANUHwaPdPaRoBTEi+28/DvQiej353fgfyJnbqWxOV1
obMl270gcIqf9KUZhF4BqFIE5OqFLSbscnFgkdi1w3wDLRAuP1ZqD4HNWC2GKveyyP6gcO0/7n/n
9tQSb+Tx7UAVwvgpp+qz8XLcdAlkICA2ECpwinu4SIdBLEbddPGTLWF9Tcku6RZxRMlIVhk3ky2J
a65n78n+Imj003SL90pgG+PNSM13sMSV4aQGiiDYdqyOq/sYnFaLhSq9OKeLY4GN/OHhlzIL0Iug
1vPj7H+gPyAy4WkQJMXixfb1cjjRaRqE+kRqFKvoPry1SXLiHE4vjfQM2IX/uL86+jrTY5V6QU4u
tTBFT5oyLCq51DZjBwU8LALC7UylfEujOiwgtxzxbIcr48aq4sbyKA3ZdYGpPvzTJjd29vCLy2Jd
5w//yoZmznVNgMbo2eMYLgJdU5tdtFyV3YcGGtnjeMEfx7UDTuzCsfNtl/kUzPPJqVowtwhNV/HC
kaE1gU+PGmi83C7yMIXJmEvgnjmJ1cZPtRgEDZrx8/3JzAZq8Jnv4lcCiqhsaL92vokbNlYXaL9O
buDMMSMKjEK85JPBUrO1I4AJ1ZqIeY1AJiiIbhvl+fKwwEET6BL0cODFQ0vjCxTPfKFivdSxoVQS
WSlp+u5r9SI2mS5VTHg96fHfr/YM3ZYAt4Bfkf1Vuo2fWC5an+nqn6//iE2OjeV/43+4qVbTRjsY
yh9+xzhfTSA86CzneON5XapEcHCm7hWKJ7mZr0t2AN7YA3ue81se7RB+jP0dqfNFrjQzAcDYCojN
1V+8FLdghMSMVcA7mweODt49jxd7UX5WpvBy3GwlrOClHqiM56bQ9O+H2X/F3oNy0Etxk5W4aH5E
mxeP4aiLO3bB+qocmeQkV6GTQOCxaOFh07Cj2o2Vuip/0pyT7sygohCERoQxih2E+p4febrbFcD3
3xyPvFIXKXULz2Wk9J04jCLH2IGzI3KELRwKkdL3b5rfOHDTZf11qt2EDo52Pza4YM+EVjnJYEeH
qEKynPnhdmDG860ENUO92GkpsJUymL6ad8uXwQ6Bvdjyd34LwKJ6ZooQGIFtX33lHWuJzavvtnqc
3DCT0VCEedpMuyV4uVi8CpLierH/aUKvbE4ZvwZoj8OmxamgBL9dLXsGyFDNo3ranFdZyvqcAY6s
J4SfJvs9nQSeg8L7a0Aqo/nhECQkxHhXd7OeNsY1HLexDUdpCGED7Ze/dtojBtoJWIU9o4KNCBZq
vH6CV9iA0wQqHUTumxy7XQdqq5RwHHUIGprUcZheoxcLITqQ1KDPDg/sHt+rh6Lh3BbIZTGjTb2X
xyDgx0Mo4OgCEyJREz7q+e363XpqPMn1wEsiB/4Iz17Rf+g5OUZjUguth/7XDY7grgN9gcElVxqo
m7xGV4Y3BfAWIrT4EjhbekdiY32wGvb5bqnKPPl0wb55GH5T/SZuoRRRIt94AiHtSTbCm6BsOwtU
dE7IBvO50tOBj56JHe1KW6djU868IDoSEtmCtl1Asa7M8Fbn93ps75AIZ6Nssh67T14FaSQJgES7
TMfAsbLpvhSY7hudzVQ+XdeCe8Ycl06xbLA2O2rhPNchmFqistxdFOHVRg8Exm64zr0eTrhuJSrL
p6aGKD8SSKKcqtzqJr7JjffRjgt3ipziUHuV0tEjQpRYBZ+ZAXy1IKN0LLByZ+AvyhZ66adIEyY2
gOgJ6xxZNS5WQg/oMuDalYACdHKL6hgzDaioxCvhbZnB5jAl4L3UeLnnw5pxQEungNxCpXy2LQEt
vAM/G99gaEGKn+w7gG4BytI8dUt8mLF791IVd8FukCgcX5piUoauCRoY4yfcT+2dmoZTFtDxpYFd
L3QGUsmgXCRR7L4s/6pngCDnY68Csj4g7PEf978+ezYdQSdekJN7KGDWejZTIQBO4Ij0yLazyUoU
0R8JU0BQ4IfaX8HITHxW3FZIXM1gPAZow0/PLRtRR8ee6GvkUcoA3QSG/njBHwBACoINtJrGy6UT
jSYXtifwPICAYGc1c5Nx7IpE1NGfBzVlRMECE75TCOhytifQzisg+LMe8csDTDwSYk1xXyUHvDDa
xuB38B/3P3Qfp1S2Z84l8kQCcqsOxQuTjUeWh431BG75a55rR5f4lpqIsO86iIj8ZJ1ONuZHdhQO
i4wLSo9zvqElopq+zsMyq0RLCIjuNXVu9YKqMx6PlTHMSBn31FCPwkgPD5tK+HMXdmHvmLbB9PxH
xzgQa6cf/k7mvyk0A7lQ6zWegAXqCc+ngHG6nqYON+bzpdaqxtvY1Nr6/MlmAEm0/qMuZRg8TomN
5X/jf7gRCqRTcx9YFH9G9zdUHbsoVPIhLNoJBIDdNOmr9E4hG+enSabkSOBqPEOHmQaemF26RHUY
u6vf2mxEmX4vybk12wuYSK2C6nbT4l1Bwbkal2zGoLLxA+2/gNdo15pxsduzAk27c8OeFez0hmv0
Tda+fx6jbw4EvvymEPAkTuCiDJT5xAULxM4n+Sz0WwWcwLbKxqkagT/eb23nPwgoordUlL9lYiUm
PCnDRRMwfvRMAccBvxSYKxqvB3bEYw2JfEc/N8mlyqbMjEj4k6hV8bKDRDICRnqcXND/+icf1rcD
aJX8x/3t6TnKR5kOar0gBhWRzJfO8ZvHXlnv1JybhtaBwK1ysczxyHpozoBjj1dDhZS4sEELNxjC
4mVXiIYG2QIb4wLo5umkrhKBc32pOOsBPOd4XSCwULZ2RA4FtIxADhQkwV6W6H1Bcm1k7jjotEWM
VbGHBILVMjzTEmQHV3rOO/HA1Rc/3Wv4iigcNEVX7jn0WHVcIwVd28gSNapr0HyZ+RyZD+ZCb0Z1
7Jg+6CPnoeYwG16/zrGgV9Zi1XEzUSZMZoJGUECw+mTqmkZDkIRog65YL6fysSRmjJY5cgvD3XEg
YZE+3g90gzokqgi3RheIg5g+JEzde6A+7F1yXoByaJ78kHTBbGKLcnUy14cD4fYLgQVYDXhRZmox
QZfaD4n/o2kaFA8dCLjW/Tmw/umyyd4QM7LElWFGI+TSumpRrCut6sR6/ADDiuwEz1tprT8xU4DZ
Mmjtyx+rxyrXBwX6Gpg2gWyBu1UUFig36X//9o/FVC1VcpYvQW2BGbwFO8tM+VVj9hDQzVcv6SGX
aMtlwJj0h0u0VDCreIT3DMDwHS8freZTNfXbffHDG6PsEvGSSX4EA5fiqUU8QwjO9fhB39jpyEKB
N2qKMNLw5AbItYF/3Lp4z5fg+MK253N6HaK+XGUFN2Dwaqjx9a+w+ufrP+qKJBVP8nKg/JK5bJf/
sH8EBSS4QabLoc/aKh+gg9cLdfeU/xAzwrg0KU//STgCNFvkK9lZlcjDEwUUOjmRp2OiJQK1jlqi
rtlkuSWu1U6wOyT4bt5YvHUV5JslLjEvt5ngTSKKAHFqyMcqUfJGNnsEOtOS9yTUAfjlk8t5b9Hb
afxxc6db4lJ4h30crJ9jH4+9zHoqJ+KDkKZHggKQSo8LYjdh3kdrI4R+R9fjGrC8wlIFhd2GB0TC
HauRivn2whTFwlnTK31nuAWRcDmrUS7LIY/oD0QsH/ALZqRGbvo3doB+Da8WdxdIgMBuELNU+ulg
X9pFkzE8kAAmV4q6NUCNgpCYyp9E6VlZhVrIK0GS1iaurcUkuTX52DQaeTyF4PW5/3X6sb9xBIGN
3AYYK2Dow6sR8TPvoFiHLJcX5LaUhAvaV9wrcs/bRJ9morHuoo8AIIuSH2MJCHa1O+HCFJOHX1I9
W65r5VACdIoMTAG8AkbgaBx6FEkg9K2+QHULJN9V6Ozv17/ES/TqbA2amnzkr1TadB15sW7/hhDh
ufp6qfUlbD+UQLihEvCzTacNeY1XQNiAshxvbQGvgveZDrczmz7fulfdkt/guudjMnm8gCeRDGqj
eBDAtiXwVO1c3XNGJwnWNgrfWXJFIm/TsakNGYEl0pXdIWIJjreReIHhFIHPcEJ0zgE3sAQ++VSl
00exZFsTPduhN2clgAMsA9Ha2GS6o9/fR9YPGWe2NVoSbUlU/EH6hF3feE3KX4T7u3nXOi+9FBcM
bjeq27X7MS/DyR5InJBbIEXv8coHWzj3gNRmN+z5roGm9vZv8FKo2AIyYPtmli2OhIfZRi9amC4U
CHD6ZG5tYwAlgWjoWIo6v7vQQGhm4++b4k+JaNABJ9ADCBcc3bHgtaxKGyySkOic6VjrfTIuW6Bs
eWo+mXUbJFEtP0V3AHFV+Yd7HGLbDPM6jGfjGzg72v3VXYj2l2UNJiSB51zJd0gWWmxKM3zhViGU
1ogtisTFgAQkq5zWeTnKp6ceNTpBVjvUfYfe8A2SAKn/GfsSIDjwm2L/6+3C4O0jhNZekrviJOh0
O5Mc9XDk7hsClZZEY/qV/px0VNrQBiDRG3FlAt5zic6IW5UBg83dCXoCePPlvN2duFIotHsxlZMi
YP9JwT9pYICChrXXL/1Q+2+7a1MMkdtqvFzACiMwgJqjmEZfof6cSutYQOfXUAzX+bHAccQltZio
tBnEJIHVr9JFb3WKoszvk5MFkrILsM9XmWY6sSiLoRDfKbMJ81NA1hO/KDd2Ct+UaQ3PAkvIBcjJ
i3HpTAlY5E2J1rxgsgI7889YXlNl3k/LAogVNnGJWmHNyTzYXvrfbmQ6hFGjqo0/tOvzPkSS8egI
7EB4ELP1AmADiWbZFbNm3z0siPcLM5sn70tAbuAvNrpxRwRzwJPTeHj69TH4sra/m/SMgU8DEVZs
4LP+bcg2/186qs60RV2F7drXAj7uh3IRQE0PJMquNw//AZ39Uq9vVjB1+4+P3WDrmuyuMCNfJx/e
xFj2dfdF03eXJhNvokr7Br9lA0/bt/ctm2jhfmPfcsuWXtnJYYrw60//AwAA//8=</cx:binary>
              </cx:geoCache>
            </cx:geography>
          </cx:layoutPr>
        </cx:series>
      </cx:plotAreaRegion>
    </cx:plotArea>
  </cx:chart>
  <cx:spPr>
    <a:solidFill>
      <a:sysClr val="window" lastClr="FFFFFF"/>
    </a:solidFill>
    <a:ln w="9525" cmpd="dbl">
      <a:solidFill>
        <a:srgbClr val="FFC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9.xml"/><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11</xdr:col>
      <xdr:colOff>457660</xdr:colOff>
      <xdr:row>16</xdr:row>
      <xdr:rowOff>31699</xdr:rowOff>
    </xdr:from>
    <xdr:to>
      <xdr:col>14</xdr:col>
      <xdr:colOff>606784</xdr:colOff>
      <xdr:row>30</xdr:row>
      <xdr:rowOff>46550</xdr:rowOff>
    </xdr:to>
    <mc:AlternateContent xmlns:mc="http://schemas.openxmlformats.org/markup-compatibility/2006" xmlns:a14="http://schemas.microsoft.com/office/drawing/2010/main">
      <mc:Choice Requires="a14">
        <xdr:graphicFrame macro="">
          <xdr:nvGraphicFramePr>
            <xdr:cNvPr id="7" name="Date(Year)">
              <a:extLst>
                <a:ext uri="{FF2B5EF4-FFF2-40B4-BE49-F238E27FC236}">
                  <a16:creationId xmlns:a16="http://schemas.microsoft.com/office/drawing/2014/main" id="{9C8D6721-CA8F-63D8-3DAF-05B3CB1F3F05}"/>
                </a:ext>
              </a:extLst>
            </xdr:cNvPr>
            <xdr:cNvGraphicFramePr/>
          </xdr:nvGraphicFramePr>
          <xdr:xfrm>
            <a:off x="0" y="0"/>
            <a:ext cx="0" cy="0"/>
          </xdr:xfrm>
          <a:graphic>
            <a:graphicData uri="http://schemas.microsoft.com/office/drawing/2010/slicer">
              <sle:slicer xmlns:sle="http://schemas.microsoft.com/office/drawing/2010/slicer" name="Date(Year)"/>
            </a:graphicData>
          </a:graphic>
        </xdr:graphicFrame>
      </mc:Choice>
      <mc:Fallback xmlns="">
        <xdr:sp macro="" textlink="">
          <xdr:nvSpPr>
            <xdr:cNvPr id="0" name=""/>
            <xdr:cNvSpPr>
              <a:spLocks noTextEdit="1"/>
            </xdr:cNvSpPr>
          </xdr:nvSpPr>
          <xdr:spPr>
            <a:xfrm>
              <a:off x="9352782" y="289944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616410</xdr:colOff>
      <xdr:row>16</xdr:row>
      <xdr:rowOff>21456</xdr:rowOff>
    </xdr:from>
    <xdr:to>
      <xdr:col>11</xdr:col>
      <xdr:colOff>249983</xdr:colOff>
      <xdr:row>23</xdr:row>
      <xdr:rowOff>40967</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1F3B53B4-D6A5-FE2E-F215-50423D935B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39383" y="2889198"/>
              <a:ext cx="1828800" cy="1274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602225</xdr:colOff>
      <xdr:row>55</xdr:row>
      <xdr:rowOff>36665</xdr:rowOff>
    </xdr:from>
    <xdr:to>
      <xdr:col>13</xdr:col>
      <xdr:colOff>37894</xdr:colOff>
      <xdr:row>70</xdr:row>
      <xdr:rowOff>91357</xdr:rowOff>
    </xdr:to>
    <xdr:graphicFrame macro="">
      <xdr:nvGraphicFramePr>
        <xdr:cNvPr id="11" name="Chart 10">
          <a:extLst>
            <a:ext uri="{FF2B5EF4-FFF2-40B4-BE49-F238E27FC236}">
              <a16:creationId xmlns:a16="http://schemas.microsoft.com/office/drawing/2014/main" id="{524C7040-ECB8-71ED-30E6-C5078C0FB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264240</xdr:colOff>
      <xdr:row>0</xdr:row>
      <xdr:rowOff>0</xdr:rowOff>
    </xdr:from>
    <xdr:to>
      <xdr:col>18</xdr:col>
      <xdr:colOff>358468</xdr:colOff>
      <xdr:row>12</xdr:row>
      <xdr:rowOff>96481</xdr:rowOff>
    </xdr:to>
    <xdr:graphicFrame macro="">
      <xdr:nvGraphicFramePr>
        <xdr:cNvPr id="13" name="Chart 12">
          <a:extLst>
            <a:ext uri="{FF2B5EF4-FFF2-40B4-BE49-F238E27FC236}">
              <a16:creationId xmlns:a16="http://schemas.microsoft.com/office/drawing/2014/main" id="{16107B05-54FB-3B4E-802B-6775BE82D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146459</xdr:colOff>
      <xdr:row>72</xdr:row>
      <xdr:rowOff>62270</xdr:rowOff>
    </xdr:from>
    <xdr:to>
      <xdr:col>12</xdr:col>
      <xdr:colOff>475174</xdr:colOff>
      <xdr:row>87</xdr:row>
      <xdr:rowOff>116962</xdr:rowOff>
    </xdr:to>
    <xdr:graphicFrame macro="">
      <xdr:nvGraphicFramePr>
        <xdr:cNvPr id="14" name="Chart 13">
          <a:extLst>
            <a:ext uri="{FF2B5EF4-FFF2-40B4-BE49-F238E27FC236}">
              <a16:creationId xmlns:a16="http://schemas.microsoft.com/office/drawing/2014/main" id="{4FFC176E-E6F4-A365-1D84-A127D579E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317029</xdr:colOff>
      <xdr:row>55</xdr:row>
      <xdr:rowOff>0</xdr:rowOff>
    </xdr:from>
    <xdr:to>
      <xdr:col>20</xdr:col>
      <xdr:colOff>0</xdr:colOff>
      <xdr:row>70</xdr:row>
      <xdr:rowOff>54690</xdr:rowOff>
    </xdr:to>
    <xdr:graphicFrame macro="">
      <xdr:nvGraphicFramePr>
        <xdr:cNvPr id="2" name="Chart 1">
          <a:extLst>
            <a:ext uri="{FF2B5EF4-FFF2-40B4-BE49-F238E27FC236}">
              <a16:creationId xmlns:a16="http://schemas.microsoft.com/office/drawing/2014/main" id="{C85DA29C-E497-03C2-A10A-5A67C61D8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817305</xdr:colOff>
      <xdr:row>74</xdr:row>
      <xdr:rowOff>169811</xdr:rowOff>
    </xdr:from>
    <xdr:to>
      <xdr:col>13</xdr:col>
      <xdr:colOff>252974</xdr:colOff>
      <xdr:row>90</xdr:row>
      <xdr:rowOff>45269</xdr:rowOff>
    </xdr:to>
    <xdr:graphicFrame macro="">
      <xdr:nvGraphicFramePr>
        <xdr:cNvPr id="4" name="Chart 3">
          <a:extLst>
            <a:ext uri="{FF2B5EF4-FFF2-40B4-BE49-F238E27FC236}">
              <a16:creationId xmlns:a16="http://schemas.microsoft.com/office/drawing/2014/main" id="{EE298024-B7E1-EE80-96D6-30C3943E2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1343705</xdr:colOff>
      <xdr:row>12</xdr:row>
      <xdr:rowOff>6123</xdr:rowOff>
    </xdr:from>
    <xdr:to>
      <xdr:col>6</xdr:col>
      <xdr:colOff>894669</xdr:colOff>
      <xdr:row>26</xdr:row>
      <xdr:rowOff>177573</xdr:rowOff>
    </xdr:to>
    <xdr:graphicFrame macro="">
      <xdr:nvGraphicFramePr>
        <xdr:cNvPr id="6" name="Chart 5">
          <a:extLst>
            <a:ext uri="{FF2B5EF4-FFF2-40B4-BE49-F238E27FC236}">
              <a16:creationId xmlns:a16="http://schemas.microsoft.com/office/drawing/2014/main" id="{E6480456-0BD1-B97F-9919-43F02CA98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410477</xdr:colOff>
      <xdr:row>80</xdr:row>
      <xdr:rowOff>22279</xdr:rowOff>
    </xdr:from>
    <xdr:to>
      <xdr:col>22</xdr:col>
      <xdr:colOff>1446767</xdr:colOff>
      <xdr:row>95</xdr:row>
      <xdr:rowOff>10032</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05CC0CA2-D516-D7D0-08D4-ABD9B3F3B0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591297" y="14652679"/>
              <a:ext cx="4366230" cy="27309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6</xdr:row>
      <xdr:rowOff>142876</xdr:rowOff>
    </xdr:from>
    <xdr:to>
      <xdr:col>36</xdr:col>
      <xdr:colOff>142875</xdr:colOff>
      <xdr:row>78</xdr:row>
      <xdr:rowOff>31353</xdr:rowOff>
    </xdr:to>
    <xdr:sp macro="" textlink="">
      <xdr:nvSpPr>
        <xdr:cNvPr id="18" name="Rectangle 17">
          <a:extLst>
            <a:ext uri="{FF2B5EF4-FFF2-40B4-BE49-F238E27FC236}">
              <a16:creationId xmlns:a16="http://schemas.microsoft.com/office/drawing/2014/main" id="{9D282C46-0D5F-20F1-B865-891D5A5139C2}"/>
            </a:ext>
          </a:extLst>
        </xdr:cNvPr>
        <xdr:cNvSpPr/>
      </xdr:nvSpPr>
      <xdr:spPr>
        <a:xfrm>
          <a:off x="1828800" y="1228726"/>
          <a:ext cx="21631275" cy="12918677"/>
        </a:xfrm>
        <a:prstGeom prst="rect">
          <a:avLst/>
        </a:prstGeom>
        <a:solidFill>
          <a:srgbClr val="F2E6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307796</xdr:colOff>
      <xdr:row>18</xdr:row>
      <xdr:rowOff>156469</xdr:rowOff>
    </xdr:from>
    <xdr:to>
      <xdr:col>8</xdr:col>
      <xdr:colOff>441109</xdr:colOff>
      <xdr:row>26</xdr:row>
      <xdr:rowOff>157136</xdr:rowOff>
    </xdr:to>
    <xdr:grpSp>
      <xdr:nvGrpSpPr>
        <xdr:cNvPr id="89" name="Group 88">
          <a:extLst>
            <a:ext uri="{FF2B5EF4-FFF2-40B4-BE49-F238E27FC236}">
              <a16:creationId xmlns:a16="http://schemas.microsoft.com/office/drawing/2014/main" id="{C7E597A2-C7A2-7981-5E51-E10D963151AA}"/>
            </a:ext>
          </a:extLst>
        </xdr:cNvPr>
        <xdr:cNvGrpSpPr/>
      </xdr:nvGrpSpPr>
      <xdr:grpSpPr>
        <a:xfrm>
          <a:off x="2128847" y="3411113"/>
          <a:ext cx="3168398" cy="1447176"/>
          <a:chOff x="4896544" y="3184798"/>
          <a:chExt cx="3231575" cy="1293491"/>
        </a:xfrm>
      </xdr:grpSpPr>
      <xdr:sp macro="" textlink="">
        <xdr:nvSpPr>
          <xdr:cNvPr id="45" name="Rectangle 44">
            <a:extLst>
              <a:ext uri="{FF2B5EF4-FFF2-40B4-BE49-F238E27FC236}">
                <a16:creationId xmlns:a16="http://schemas.microsoft.com/office/drawing/2014/main" id="{60E165EB-1A5E-E56C-29CF-7093BE99CEFF}"/>
              </a:ext>
            </a:extLst>
          </xdr:cNvPr>
          <xdr:cNvSpPr/>
        </xdr:nvSpPr>
        <xdr:spPr>
          <a:xfrm>
            <a:off x="4896544" y="3184798"/>
            <a:ext cx="3196992" cy="1293491"/>
          </a:xfrm>
          <a:prstGeom prst="rect">
            <a:avLst/>
          </a:prstGeom>
          <a:solidFill>
            <a:srgbClr val="FFFFC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ADB018D6-C155-26F0-A597-08B1153CEBBA}"/>
              </a:ext>
            </a:extLst>
          </xdr:cNvPr>
          <xdr:cNvSpPr txBox="1"/>
        </xdr:nvSpPr>
        <xdr:spPr>
          <a:xfrm>
            <a:off x="6293874" y="3830851"/>
            <a:ext cx="1772403" cy="514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b="1">
                <a:latin typeface="Times New Roman" panose="02020603050405020304" pitchFamily="18" charset="0"/>
                <a:cs typeface="Times New Roman" panose="02020603050405020304" pitchFamily="18" charset="0"/>
              </a:rPr>
              <a:t>Total Sales</a:t>
            </a:r>
          </a:p>
        </xdr:txBody>
      </xdr:sp>
      <xdr:sp macro="" textlink="Pivot_Table!B4">
        <xdr:nvSpPr>
          <xdr:cNvPr id="4" name="TextBox 3">
            <a:extLst>
              <a:ext uri="{FF2B5EF4-FFF2-40B4-BE49-F238E27FC236}">
                <a16:creationId xmlns:a16="http://schemas.microsoft.com/office/drawing/2014/main" id="{8D7C363D-C44D-1D9C-DC5E-046E909A7AFF}"/>
              </a:ext>
            </a:extLst>
          </xdr:cNvPr>
          <xdr:cNvSpPr txBox="1"/>
        </xdr:nvSpPr>
        <xdr:spPr>
          <a:xfrm>
            <a:off x="6299153" y="3406297"/>
            <a:ext cx="1828966" cy="566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89ADED-8A1D-4451-9F2E-D01E1150CCD4}" type="TxLink">
              <a:rPr lang="en-US" sz="2500" b="1" i="0" u="none" strike="noStrike">
                <a:solidFill>
                  <a:srgbClr val="000000"/>
                </a:solidFill>
                <a:latin typeface="Times New Roman" panose="02020603050405020304" pitchFamily="18" charset="0"/>
                <a:ea typeface="Calibri"/>
                <a:cs typeface="Times New Roman" panose="02020603050405020304" pitchFamily="18" charset="0"/>
              </a:rPr>
              <a:pPr/>
              <a:t>₹ 24,90,673</a:t>
            </a:fld>
            <a:endParaRPr lang="en-IN" sz="2500" b="1">
              <a:latin typeface="Times New Roman" panose="02020603050405020304" pitchFamily="18" charset="0"/>
              <a:cs typeface="Times New Roman" panose="02020603050405020304" pitchFamily="18" charset="0"/>
            </a:endParaRPr>
          </a:p>
        </xdr:txBody>
      </xdr:sp>
      <xdr:pic>
        <xdr:nvPicPr>
          <xdr:cNvPr id="59" name="Graphic 58" descr="Money with solid fill">
            <a:extLst>
              <a:ext uri="{FF2B5EF4-FFF2-40B4-BE49-F238E27FC236}">
                <a16:creationId xmlns:a16="http://schemas.microsoft.com/office/drawing/2014/main" id="{E7ED8A97-D5ED-251B-91C9-54057D505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63416" y="3294345"/>
            <a:ext cx="1069620" cy="1073469"/>
          </a:xfrm>
          <a:prstGeom prst="rect">
            <a:avLst/>
          </a:prstGeom>
        </xdr:spPr>
      </xdr:pic>
    </xdr:grpSp>
    <xdr:clientData/>
  </xdr:twoCellAnchor>
  <xdr:twoCellAnchor>
    <xdr:from>
      <xdr:col>3</xdr:col>
      <xdr:colOff>307640</xdr:colOff>
      <xdr:row>28</xdr:row>
      <xdr:rowOff>60699</xdr:rowOff>
    </xdr:from>
    <xdr:to>
      <xdr:col>8</xdr:col>
      <xdr:colOff>440953</xdr:colOff>
      <xdr:row>36</xdr:row>
      <xdr:rowOff>61366</xdr:rowOff>
    </xdr:to>
    <xdr:grpSp>
      <xdr:nvGrpSpPr>
        <xdr:cNvPr id="90" name="Group 89">
          <a:extLst>
            <a:ext uri="{FF2B5EF4-FFF2-40B4-BE49-F238E27FC236}">
              <a16:creationId xmlns:a16="http://schemas.microsoft.com/office/drawing/2014/main" id="{C017E352-BCF3-814B-B7F0-E3EE17120FCB}"/>
            </a:ext>
          </a:extLst>
        </xdr:cNvPr>
        <xdr:cNvGrpSpPr/>
      </xdr:nvGrpSpPr>
      <xdr:grpSpPr>
        <a:xfrm>
          <a:off x="2128691" y="5123479"/>
          <a:ext cx="3168398" cy="1447175"/>
          <a:chOff x="8381673" y="3180390"/>
          <a:chExt cx="3415326" cy="1293491"/>
        </a:xfrm>
      </xdr:grpSpPr>
      <xdr:sp macro="" textlink="">
        <xdr:nvSpPr>
          <xdr:cNvPr id="47" name="Rectangle 46">
            <a:extLst>
              <a:ext uri="{FF2B5EF4-FFF2-40B4-BE49-F238E27FC236}">
                <a16:creationId xmlns:a16="http://schemas.microsoft.com/office/drawing/2014/main" id="{FAECEC1D-6892-D4BA-ADF6-862E0B49B3B5}"/>
              </a:ext>
            </a:extLst>
          </xdr:cNvPr>
          <xdr:cNvSpPr/>
        </xdr:nvSpPr>
        <xdr:spPr>
          <a:xfrm>
            <a:off x="8381673" y="3180390"/>
            <a:ext cx="3385993" cy="1293491"/>
          </a:xfrm>
          <a:prstGeom prst="rect">
            <a:avLst/>
          </a:prstGeom>
          <a:solidFill>
            <a:srgbClr val="D4FBC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CDA4DAD4-65BB-2ED2-F77A-5FA6006442B2}"/>
              </a:ext>
            </a:extLst>
          </xdr:cNvPr>
          <xdr:cNvSpPr txBox="1"/>
        </xdr:nvSpPr>
        <xdr:spPr>
          <a:xfrm>
            <a:off x="9457985" y="3815922"/>
            <a:ext cx="2339014" cy="5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b="1">
                <a:latin typeface="Times New Roman" panose="02020603050405020304" pitchFamily="18" charset="0"/>
                <a:cs typeface="Times New Roman" panose="02020603050405020304" pitchFamily="18" charset="0"/>
              </a:rPr>
              <a:t>Sum of Profit</a:t>
            </a:r>
          </a:p>
        </xdr:txBody>
      </xdr:sp>
      <xdr:sp macro="" textlink="Pivot_Table!F4">
        <xdr:nvSpPr>
          <xdr:cNvPr id="55" name="TextBox 54">
            <a:extLst>
              <a:ext uri="{FF2B5EF4-FFF2-40B4-BE49-F238E27FC236}">
                <a16:creationId xmlns:a16="http://schemas.microsoft.com/office/drawing/2014/main" id="{00145B10-6FD1-F0F2-10F7-E1C385A342EB}"/>
              </a:ext>
            </a:extLst>
          </xdr:cNvPr>
          <xdr:cNvSpPr txBox="1"/>
        </xdr:nvSpPr>
        <xdr:spPr>
          <a:xfrm>
            <a:off x="9672740" y="3414652"/>
            <a:ext cx="1662695" cy="566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D89FEF-6F78-4D83-A5AA-F1E0C8A2C780}" type="TxLink">
              <a:rPr lang="en-US" sz="2500" b="1" i="0" u="none" strike="noStrike">
                <a:solidFill>
                  <a:srgbClr val="000000"/>
                </a:solidFill>
                <a:latin typeface="Times New Roman" panose="02020603050405020304" pitchFamily="18" charset="0"/>
                <a:ea typeface="Calibri"/>
                <a:cs typeface="Times New Roman" panose="02020603050405020304" pitchFamily="18" charset="0"/>
              </a:rPr>
              <a:pPr/>
              <a:t>₹ 2,87,330</a:t>
            </a:fld>
            <a:endParaRPr lang="en-IN" sz="2500" b="1">
              <a:latin typeface="Times New Roman" panose="02020603050405020304" pitchFamily="18" charset="0"/>
              <a:cs typeface="Times New Roman" panose="02020603050405020304" pitchFamily="18" charset="0"/>
            </a:endParaRPr>
          </a:p>
        </xdr:txBody>
      </xdr:sp>
      <xdr:pic>
        <xdr:nvPicPr>
          <xdr:cNvPr id="66" name="Graphic 65" descr="Bar graph with upward trend with solid fill">
            <a:extLst>
              <a:ext uri="{FF2B5EF4-FFF2-40B4-BE49-F238E27FC236}">
                <a16:creationId xmlns:a16="http://schemas.microsoft.com/office/drawing/2014/main" id="{64C0C5EB-0D51-90D2-2DE8-1AB70FACFC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01498" y="3448983"/>
            <a:ext cx="829898" cy="832923"/>
          </a:xfrm>
          <a:prstGeom prst="rect">
            <a:avLst/>
          </a:prstGeom>
        </xdr:spPr>
      </xdr:pic>
    </xdr:grpSp>
    <xdr:clientData/>
  </xdr:twoCellAnchor>
  <xdr:twoCellAnchor>
    <xdr:from>
      <xdr:col>3</xdr:col>
      <xdr:colOff>327063</xdr:colOff>
      <xdr:row>38</xdr:row>
      <xdr:rowOff>583</xdr:rowOff>
    </xdr:from>
    <xdr:to>
      <xdr:col>8</xdr:col>
      <xdr:colOff>424376</xdr:colOff>
      <xdr:row>46</xdr:row>
      <xdr:rowOff>1249</xdr:rowOff>
    </xdr:to>
    <xdr:grpSp>
      <xdr:nvGrpSpPr>
        <xdr:cNvPr id="91" name="Group 90">
          <a:extLst>
            <a:ext uri="{FF2B5EF4-FFF2-40B4-BE49-F238E27FC236}">
              <a16:creationId xmlns:a16="http://schemas.microsoft.com/office/drawing/2014/main" id="{6CD0AE61-8256-9871-F6B3-6294C3634508}"/>
            </a:ext>
          </a:extLst>
        </xdr:cNvPr>
        <xdr:cNvGrpSpPr/>
      </xdr:nvGrpSpPr>
      <xdr:grpSpPr>
        <a:xfrm>
          <a:off x="2148114" y="6871498"/>
          <a:ext cx="3132398" cy="1447175"/>
          <a:chOff x="12033826" y="3148228"/>
          <a:chExt cx="3369027" cy="1435092"/>
        </a:xfrm>
      </xdr:grpSpPr>
      <xdr:sp macro="" textlink="">
        <xdr:nvSpPr>
          <xdr:cNvPr id="46" name="Rectangle 45">
            <a:extLst>
              <a:ext uri="{FF2B5EF4-FFF2-40B4-BE49-F238E27FC236}">
                <a16:creationId xmlns:a16="http://schemas.microsoft.com/office/drawing/2014/main" id="{814AA977-5991-B430-9DFE-5181FA37AE4E}"/>
              </a:ext>
            </a:extLst>
          </xdr:cNvPr>
          <xdr:cNvSpPr/>
        </xdr:nvSpPr>
        <xdr:spPr>
          <a:xfrm>
            <a:off x="12033826" y="3148228"/>
            <a:ext cx="3349385" cy="1435092"/>
          </a:xfrm>
          <a:prstGeom prst="rect">
            <a:avLst/>
          </a:prstGeom>
          <a:solidFill>
            <a:srgbClr val="DDCCF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TextBox 43">
            <a:extLst>
              <a:ext uri="{FF2B5EF4-FFF2-40B4-BE49-F238E27FC236}">
                <a16:creationId xmlns:a16="http://schemas.microsoft.com/office/drawing/2014/main" id="{384C8956-6F6F-4255-8F28-E4CD1D846C89}"/>
              </a:ext>
            </a:extLst>
          </xdr:cNvPr>
          <xdr:cNvSpPr txBox="1"/>
        </xdr:nvSpPr>
        <xdr:spPr>
          <a:xfrm>
            <a:off x="12828490" y="3767772"/>
            <a:ext cx="2574363" cy="509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b="1">
                <a:latin typeface="Times New Roman" panose="02020603050405020304" pitchFamily="18" charset="0"/>
                <a:cs typeface="Times New Roman" panose="02020603050405020304" pitchFamily="18" charset="0"/>
              </a:rPr>
              <a:t>Sum of Quantity</a:t>
            </a:r>
          </a:p>
        </xdr:txBody>
      </xdr:sp>
      <xdr:sp macro="" textlink="Pivot_Table!D4">
        <xdr:nvSpPr>
          <xdr:cNvPr id="53" name="TextBox 52">
            <a:extLst>
              <a:ext uri="{FF2B5EF4-FFF2-40B4-BE49-F238E27FC236}">
                <a16:creationId xmlns:a16="http://schemas.microsoft.com/office/drawing/2014/main" id="{460F1C2E-7100-D1E5-0A66-2F26F1427472}"/>
              </a:ext>
            </a:extLst>
          </xdr:cNvPr>
          <xdr:cNvSpPr txBox="1"/>
        </xdr:nvSpPr>
        <xdr:spPr>
          <a:xfrm>
            <a:off x="13360223" y="3363553"/>
            <a:ext cx="1376365" cy="558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DF80A4-5151-4603-8302-2DA76F37C287}" type="TxLink">
              <a:rPr lang="en-US" sz="2500" b="1" i="0" u="none" strike="noStrike">
                <a:solidFill>
                  <a:srgbClr val="000000"/>
                </a:solidFill>
                <a:latin typeface="Times New Roman" panose="02020603050405020304" pitchFamily="18" charset="0"/>
                <a:ea typeface="Calibri"/>
                <a:cs typeface="Times New Roman" panose="02020603050405020304" pitchFamily="18" charset="0"/>
              </a:rPr>
              <a:pPr/>
              <a:t>₹ 5,595</a:t>
            </a:fld>
            <a:endParaRPr lang="en-IN" sz="2500" b="1">
              <a:latin typeface="Times New Roman" panose="02020603050405020304" pitchFamily="18" charset="0"/>
              <a:cs typeface="Times New Roman" panose="02020603050405020304" pitchFamily="18" charset="0"/>
            </a:endParaRPr>
          </a:p>
        </xdr:txBody>
      </xdr:sp>
      <xdr:pic>
        <xdr:nvPicPr>
          <xdr:cNvPr id="74" name="Graphic 73" descr="Shopping cart with solid fill">
            <a:extLst>
              <a:ext uri="{FF2B5EF4-FFF2-40B4-BE49-F238E27FC236}">
                <a16:creationId xmlns:a16="http://schemas.microsoft.com/office/drawing/2014/main" id="{3B866EFC-97C8-C857-82ED-5AE46FF8EBC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125299" y="3472348"/>
            <a:ext cx="726170" cy="715805"/>
          </a:xfrm>
          <a:prstGeom prst="rect">
            <a:avLst/>
          </a:prstGeom>
        </xdr:spPr>
      </xdr:pic>
    </xdr:grpSp>
    <xdr:clientData/>
  </xdr:twoCellAnchor>
  <xdr:twoCellAnchor>
    <xdr:from>
      <xdr:col>3</xdr:col>
      <xdr:colOff>332542</xdr:colOff>
      <xdr:row>47</xdr:row>
      <xdr:rowOff>127704</xdr:rowOff>
    </xdr:from>
    <xdr:to>
      <xdr:col>8</xdr:col>
      <xdr:colOff>429855</xdr:colOff>
      <xdr:row>55</xdr:row>
      <xdr:rowOff>112292</xdr:rowOff>
    </xdr:to>
    <xdr:grpSp>
      <xdr:nvGrpSpPr>
        <xdr:cNvPr id="92" name="Group 91">
          <a:extLst>
            <a:ext uri="{FF2B5EF4-FFF2-40B4-BE49-F238E27FC236}">
              <a16:creationId xmlns:a16="http://schemas.microsoft.com/office/drawing/2014/main" id="{45B19A19-EB3B-54F8-EF35-34CE400DA5D0}"/>
            </a:ext>
          </a:extLst>
        </xdr:cNvPr>
        <xdr:cNvGrpSpPr/>
      </xdr:nvGrpSpPr>
      <xdr:grpSpPr>
        <a:xfrm>
          <a:off x="2153593" y="8625941"/>
          <a:ext cx="3132398" cy="1431097"/>
          <a:chOff x="15875027" y="3150504"/>
          <a:chExt cx="3096901" cy="1418855"/>
        </a:xfrm>
      </xdr:grpSpPr>
      <xdr:sp macro="" textlink="">
        <xdr:nvSpPr>
          <xdr:cNvPr id="48" name="Rectangle 47">
            <a:extLst>
              <a:ext uri="{FF2B5EF4-FFF2-40B4-BE49-F238E27FC236}">
                <a16:creationId xmlns:a16="http://schemas.microsoft.com/office/drawing/2014/main" id="{A8899453-2CA8-35BA-207B-C4B1DE1B79AF}"/>
              </a:ext>
            </a:extLst>
          </xdr:cNvPr>
          <xdr:cNvSpPr/>
        </xdr:nvSpPr>
        <xdr:spPr>
          <a:xfrm>
            <a:off x="15875027" y="3150504"/>
            <a:ext cx="3093450" cy="1418855"/>
          </a:xfrm>
          <a:prstGeom prst="rect">
            <a:avLst/>
          </a:prstGeom>
          <a:solidFill>
            <a:srgbClr val="CDFBE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TextBox 34">
            <a:extLst>
              <a:ext uri="{FF2B5EF4-FFF2-40B4-BE49-F238E27FC236}">
                <a16:creationId xmlns:a16="http://schemas.microsoft.com/office/drawing/2014/main" id="{128CE3CE-02A0-4E90-99CD-76EF78C4A6DE}"/>
              </a:ext>
            </a:extLst>
          </xdr:cNvPr>
          <xdr:cNvSpPr txBox="1"/>
        </xdr:nvSpPr>
        <xdr:spPr>
          <a:xfrm>
            <a:off x="16432650" y="3790952"/>
            <a:ext cx="2539278" cy="517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500" b="1">
                <a:latin typeface="Times New Roman" panose="02020603050405020304" pitchFamily="18" charset="0"/>
                <a:cs typeface="Times New Roman" panose="02020603050405020304" pitchFamily="18" charset="0"/>
              </a:rPr>
              <a:t>Average</a:t>
            </a:r>
            <a:r>
              <a:rPr lang="en-IN" sz="2500" b="1" baseline="0">
                <a:latin typeface="Times New Roman" panose="02020603050405020304" pitchFamily="18" charset="0"/>
                <a:cs typeface="Times New Roman" panose="02020603050405020304" pitchFamily="18" charset="0"/>
              </a:rPr>
              <a:t> </a:t>
            </a:r>
            <a:r>
              <a:rPr lang="en-IN" sz="2500" b="1">
                <a:latin typeface="Times New Roman" panose="02020603050405020304" pitchFamily="18" charset="0"/>
                <a:cs typeface="Times New Roman" panose="02020603050405020304" pitchFamily="18" charset="0"/>
              </a:rPr>
              <a:t>Rating</a:t>
            </a:r>
          </a:p>
        </xdr:txBody>
      </xdr:sp>
      <xdr:sp macro="" textlink="Pivot_Table!H4">
        <xdr:nvSpPr>
          <xdr:cNvPr id="54" name="TextBox 53">
            <a:extLst>
              <a:ext uri="{FF2B5EF4-FFF2-40B4-BE49-F238E27FC236}">
                <a16:creationId xmlns:a16="http://schemas.microsoft.com/office/drawing/2014/main" id="{50741151-C426-FB70-6FE6-06CD3F95620B}"/>
              </a:ext>
            </a:extLst>
          </xdr:cNvPr>
          <xdr:cNvSpPr txBox="1"/>
        </xdr:nvSpPr>
        <xdr:spPr>
          <a:xfrm>
            <a:off x="17211721" y="3417577"/>
            <a:ext cx="854107" cy="55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29EFA9-21D9-4939-B93C-9D987D9BD24A}" type="TxLink">
              <a:rPr lang="en-US" sz="2500" b="1" i="0" u="none" strike="noStrike">
                <a:solidFill>
                  <a:srgbClr val="000000"/>
                </a:solidFill>
                <a:latin typeface="Times New Roman" panose="02020603050405020304" pitchFamily="18" charset="0"/>
                <a:ea typeface="Calibri"/>
                <a:cs typeface="Times New Roman" panose="02020603050405020304" pitchFamily="18" charset="0"/>
              </a:rPr>
              <a:pPr/>
              <a:t>7.24</a:t>
            </a:fld>
            <a:endParaRPr lang="en-IN" sz="2500" b="1">
              <a:latin typeface="Times New Roman" panose="02020603050405020304" pitchFamily="18" charset="0"/>
              <a:cs typeface="Times New Roman" panose="02020603050405020304" pitchFamily="18" charset="0"/>
            </a:endParaRPr>
          </a:p>
        </xdr:txBody>
      </xdr:sp>
      <xdr:pic>
        <xdr:nvPicPr>
          <xdr:cNvPr id="82" name="Graphic 81" descr="Ribbon with solid fill">
            <a:extLst>
              <a:ext uri="{FF2B5EF4-FFF2-40B4-BE49-F238E27FC236}">
                <a16:creationId xmlns:a16="http://schemas.microsoft.com/office/drawing/2014/main" id="{5A4F5B2C-C12A-EBF3-97DB-9271D2A51F6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889680" y="3469327"/>
            <a:ext cx="756303" cy="744243"/>
          </a:xfrm>
          <a:prstGeom prst="rect">
            <a:avLst/>
          </a:prstGeom>
        </xdr:spPr>
      </xdr:pic>
    </xdr:grpSp>
    <xdr:clientData/>
  </xdr:twoCellAnchor>
  <xdr:twoCellAnchor>
    <xdr:from>
      <xdr:col>3</xdr:col>
      <xdr:colOff>302346</xdr:colOff>
      <xdr:row>8</xdr:row>
      <xdr:rowOff>42935</xdr:rowOff>
    </xdr:from>
    <xdr:to>
      <xdr:col>35</xdr:col>
      <xdr:colOff>383946</xdr:colOff>
      <xdr:row>16</xdr:row>
      <xdr:rowOff>85725</xdr:rowOff>
    </xdr:to>
    <xdr:sp macro="" textlink="">
      <xdr:nvSpPr>
        <xdr:cNvPr id="87" name="Rectangle 86">
          <a:extLst>
            <a:ext uri="{FF2B5EF4-FFF2-40B4-BE49-F238E27FC236}">
              <a16:creationId xmlns:a16="http://schemas.microsoft.com/office/drawing/2014/main" id="{67668C8E-27D7-A202-74CA-906E697EABB8}"/>
            </a:ext>
          </a:extLst>
        </xdr:cNvPr>
        <xdr:cNvSpPr/>
      </xdr:nvSpPr>
      <xdr:spPr>
        <a:xfrm>
          <a:off x="2245446" y="1490735"/>
          <a:ext cx="20808000" cy="1490590"/>
        </a:xfrm>
        <a:prstGeom prst="rect">
          <a:avLst/>
        </a:prstGeom>
        <a:solidFill>
          <a:srgbClr val="F5D3D7"/>
        </a:solidFill>
        <a:ln>
          <a:solidFill>
            <a:schemeClr val="accent2">
              <a:lumMod val="40000"/>
              <a:lumOff val="60000"/>
            </a:schemeClr>
          </a:solidFill>
        </a:ln>
        <a:effectLst>
          <a:glow rad="101600">
            <a:srgbClr val="E5B6B5">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318570</xdr:colOff>
      <xdr:row>18</xdr:row>
      <xdr:rowOff>171450</xdr:rowOff>
    </xdr:from>
    <xdr:to>
      <xdr:col>35</xdr:col>
      <xdr:colOff>355770</xdr:colOff>
      <xdr:row>32</xdr:row>
      <xdr:rowOff>129644</xdr:rowOff>
    </xdr:to>
    <xdr:grpSp>
      <xdr:nvGrpSpPr>
        <xdr:cNvPr id="43" name="Group 42">
          <a:extLst>
            <a:ext uri="{FF2B5EF4-FFF2-40B4-BE49-F238E27FC236}">
              <a16:creationId xmlns:a16="http://schemas.microsoft.com/office/drawing/2014/main" id="{83B27144-7CA5-F8A0-F914-EA19F1DEF4A5}"/>
            </a:ext>
          </a:extLst>
        </xdr:cNvPr>
        <xdr:cNvGrpSpPr/>
      </xdr:nvGrpSpPr>
      <xdr:grpSpPr>
        <a:xfrm>
          <a:off x="19136095" y="3426094"/>
          <a:ext cx="2465268" cy="2489584"/>
          <a:chOff x="7934282" y="5528935"/>
          <a:chExt cx="1985230" cy="2087658"/>
        </a:xfrm>
        <a:effectLst>
          <a:glow rad="12700">
            <a:schemeClr val="accent4">
              <a:satMod val="175000"/>
              <a:alpha val="40000"/>
            </a:schemeClr>
          </a:glow>
        </a:effectLst>
      </xdr:grpSpPr>
      <xdr:sp macro="" textlink="">
        <xdr:nvSpPr>
          <xdr:cNvPr id="6" name="Rectangle 5">
            <a:extLst>
              <a:ext uri="{FF2B5EF4-FFF2-40B4-BE49-F238E27FC236}">
                <a16:creationId xmlns:a16="http://schemas.microsoft.com/office/drawing/2014/main" id="{8F8D83FD-5959-2003-A87D-4D14AEBC0981}"/>
              </a:ext>
            </a:extLst>
          </xdr:cNvPr>
          <xdr:cNvSpPr/>
        </xdr:nvSpPr>
        <xdr:spPr>
          <a:xfrm>
            <a:off x="7934282" y="5528935"/>
            <a:ext cx="1985230" cy="2087658"/>
          </a:xfrm>
          <a:prstGeom prst="rect">
            <a:avLst/>
          </a:prstGeom>
          <a:solidFill>
            <a:schemeClr val="accent4"/>
          </a:solidFill>
          <a:ln>
            <a:noFill/>
          </a:ln>
          <a:effectLst>
            <a:glow rad="635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mc:AlternateContent xmlns:mc="http://schemas.openxmlformats.org/markup-compatibility/2006" xmlns:a14="http://schemas.microsoft.com/office/drawing/2010/main">
        <mc:Choice Requires="a14">
          <xdr:graphicFrame macro="">
            <xdr:nvGraphicFramePr>
              <xdr:cNvPr id="7" name="Date(Year) 2">
                <a:extLst>
                  <a:ext uri="{FF2B5EF4-FFF2-40B4-BE49-F238E27FC236}">
                    <a16:creationId xmlns:a16="http://schemas.microsoft.com/office/drawing/2014/main" id="{54BA8522-4601-DCCC-EDDA-86C69C0622C7}"/>
                  </a:ext>
                </a:extLst>
              </xdr:cNvPr>
              <xdr:cNvGraphicFramePr/>
            </xdr:nvGraphicFramePr>
            <xdr:xfrm>
              <a:off x="7965430" y="5564234"/>
              <a:ext cx="1922861" cy="2023247"/>
            </xdr:xfrm>
            <a:graphic>
              <a:graphicData uri="http://schemas.microsoft.com/office/drawing/2010/slicer">
                <sle:slicer xmlns:sle="http://schemas.microsoft.com/office/drawing/2010/slicer" name="Date(Year) 2"/>
              </a:graphicData>
            </a:graphic>
          </xdr:graphicFrame>
        </mc:Choice>
        <mc:Fallback xmlns="">
          <xdr:sp macro="" textlink="">
            <xdr:nvSpPr>
              <xdr:cNvPr id="0" name=""/>
              <xdr:cNvSpPr>
                <a:spLocks noTextEdit="1"/>
              </xdr:cNvSpPr>
            </xdr:nvSpPr>
            <xdr:spPr>
              <a:xfrm>
                <a:off x="20438503" y="3471133"/>
                <a:ext cx="2545437" cy="2414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31</xdr:col>
      <xdr:colOff>325252</xdr:colOff>
      <xdr:row>34</xdr:row>
      <xdr:rowOff>19855</xdr:rowOff>
    </xdr:from>
    <xdr:to>
      <xdr:col>35</xdr:col>
      <xdr:colOff>362452</xdr:colOff>
      <xdr:row>52</xdr:row>
      <xdr:rowOff>95250</xdr:rowOff>
    </xdr:to>
    <xdr:grpSp>
      <xdr:nvGrpSpPr>
        <xdr:cNvPr id="9" name="Group 8">
          <a:extLst>
            <a:ext uri="{FF2B5EF4-FFF2-40B4-BE49-F238E27FC236}">
              <a16:creationId xmlns:a16="http://schemas.microsoft.com/office/drawing/2014/main" id="{2F96B76A-5DF0-47A5-F62B-CC0DACF6FB38}"/>
            </a:ext>
          </a:extLst>
        </xdr:cNvPr>
        <xdr:cNvGrpSpPr/>
      </xdr:nvGrpSpPr>
      <xdr:grpSpPr>
        <a:xfrm>
          <a:off x="19142777" y="6167516"/>
          <a:ext cx="2465268" cy="3330039"/>
          <a:chOff x="1168579" y="5210872"/>
          <a:chExt cx="2088506" cy="3175774"/>
        </a:xfrm>
      </xdr:grpSpPr>
      <xdr:sp macro="" textlink="">
        <xdr:nvSpPr>
          <xdr:cNvPr id="88" name="Rectangle 87">
            <a:extLst>
              <a:ext uri="{FF2B5EF4-FFF2-40B4-BE49-F238E27FC236}">
                <a16:creationId xmlns:a16="http://schemas.microsoft.com/office/drawing/2014/main" id="{3093233B-BE15-A8AA-A9EB-EF8A5CCEC78D}"/>
              </a:ext>
            </a:extLst>
          </xdr:cNvPr>
          <xdr:cNvSpPr/>
        </xdr:nvSpPr>
        <xdr:spPr>
          <a:xfrm>
            <a:off x="1168579" y="5210872"/>
            <a:ext cx="2088506" cy="3175774"/>
          </a:xfrm>
          <a:prstGeom prst="rect">
            <a:avLst/>
          </a:prstGeom>
          <a:solidFill>
            <a:schemeClr val="accent6">
              <a:lumMod val="60000"/>
              <a:lumOff val="40000"/>
              <a:alpha val="96863"/>
            </a:schemeClr>
          </a:solidFill>
          <a:ln>
            <a:noFill/>
          </a:ln>
          <a:effectLst>
            <a:glow rad="101600">
              <a:schemeClr val="accent6">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B8ECBA0E-B88D-4F59-A836-606BC103FEB1}"/>
                  </a:ext>
                </a:extLst>
              </xdr:cNvPr>
              <xdr:cNvGraphicFramePr/>
            </xdr:nvGraphicFramePr>
            <xdr:xfrm>
              <a:off x="1198798" y="5234103"/>
              <a:ext cx="2047846" cy="3131254"/>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441977" y="6197386"/>
                <a:ext cx="2576837" cy="3286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183938</xdr:colOff>
      <xdr:row>18</xdr:row>
      <xdr:rowOff>173136</xdr:rowOff>
    </xdr:from>
    <xdr:to>
      <xdr:col>19</xdr:col>
      <xdr:colOff>285750</xdr:colOff>
      <xdr:row>47</xdr:row>
      <xdr:rowOff>33916</xdr:rowOff>
    </xdr:to>
    <xdr:grpSp>
      <xdr:nvGrpSpPr>
        <xdr:cNvPr id="8" name="Group 7">
          <a:extLst>
            <a:ext uri="{FF2B5EF4-FFF2-40B4-BE49-F238E27FC236}">
              <a16:creationId xmlns:a16="http://schemas.microsoft.com/office/drawing/2014/main" id="{5B56E117-74F8-F233-84E9-E8DEDDD9EE61}"/>
            </a:ext>
          </a:extLst>
        </xdr:cNvPr>
        <xdr:cNvGrpSpPr/>
      </xdr:nvGrpSpPr>
      <xdr:grpSpPr>
        <a:xfrm>
          <a:off x="5647091" y="3427780"/>
          <a:ext cx="6171981" cy="5104373"/>
          <a:chOff x="4300327" y="8983060"/>
          <a:chExt cx="6009664" cy="3681906"/>
        </a:xfrm>
        <a:effectLst>
          <a:glow rad="101600">
            <a:schemeClr val="accent1">
              <a:satMod val="175000"/>
              <a:alpha val="40000"/>
            </a:schemeClr>
          </a:glow>
        </a:effectLst>
      </xdr:grpSpPr>
      <xdr:sp macro="" textlink="">
        <xdr:nvSpPr>
          <xdr:cNvPr id="3" name="Rectangle 2">
            <a:extLst>
              <a:ext uri="{FF2B5EF4-FFF2-40B4-BE49-F238E27FC236}">
                <a16:creationId xmlns:a16="http://schemas.microsoft.com/office/drawing/2014/main" id="{0E7989CF-C5EE-490C-0625-0830B48F401B}"/>
              </a:ext>
            </a:extLst>
          </xdr:cNvPr>
          <xdr:cNvSpPr/>
        </xdr:nvSpPr>
        <xdr:spPr>
          <a:xfrm>
            <a:off x="4300327" y="8983060"/>
            <a:ext cx="6009664" cy="368190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97A859CC-3899-4745-961C-9F6A2374B5D1}"/>
              </a:ext>
            </a:extLst>
          </xdr:cNvPr>
          <xdr:cNvGraphicFramePr>
            <a:graphicFrameLocks/>
          </xdr:cNvGraphicFramePr>
        </xdr:nvGraphicFramePr>
        <xdr:xfrm>
          <a:off x="4333173" y="9021516"/>
          <a:ext cx="5935203" cy="3598642"/>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19</xdr:col>
      <xdr:colOff>624685</xdr:colOff>
      <xdr:row>18</xdr:row>
      <xdr:rowOff>171202</xdr:rowOff>
    </xdr:from>
    <xdr:to>
      <xdr:col>30</xdr:col>
      <xdr:colOff>552450</xdr:colOff>
      <xdr:row>47</xdr:row>
      <xdr:rowOff>31982</xdr:rowOff>
    </xdr:to>
    <xdr:grpSp>
      <xdr:nvGrpSpPr>
        <xdr:cNvPr id="12" name="Group 11">
          <a:extLst>
            <a:ext uri="{FF2B5EF4-FFF2-40B4-BE49-F238E27FC236}">
              <a16:creationId xmlns:a16="http://schemas.microsoft.com/office/drawing/2014/main" id="{F7D4F9A7-F559-E6AA-B217-209F39890551}"/>
            </a:ext>
          </a:extLst>
        </xdr:cNvPr>
        <xdr:cNvGrpSpPr/>
      </xdr:nvGrpSpPr>
      <xdr:grpSpPr>
        <a:xfrm>
          <a:off x="12142767" y="3425846"/>
          <a:ext cx="6620191" cy="5104373"/>
          <a:chOff x="4747636" y="8866806"/>
          <a:chExt cx="5737080" cy="3472399"/>
        </a:xfrm>
        <a:effectLst>
          <a:glow rad="101600">
            <a:schemeClr val="accent2">
              <a:lumMod val="60000"/>
              <a:lumOff val="40000"/>
              <a:alpha val="60000"/>
            </a:schemeClr>
          </a:glow>
        </a:effectLst>
      </xdr:grpSpPr>
      <xdr:sp macro="" textlink="">
        <xdr:nvSpPr>
          <xdr:cNvPr id="10" name="Rectangle 9">
            <a:extLst>
              <a:ext uri="{FF2B5EF4-FFF2-40B4-BE49-F238E27FC236}">
                <a16:creationId xmlns:a16="http://schemas.microsoft.com/office/drawing/2014/main" id="{5C7A5260-B053-232C-55DF-2821DD45088A}"/>
              </a:ext>
            </a:extLst>
          </xdr:cNvPr>
          <xdr:cNvSpPr/>
        </xdr:nvSpPr>
        <xdr:spPr>
          <a:xfrm>
            <a:off x="4747636" y="8866806"/>
            <a:ext cx="5737080" cy="3472399"/>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graphicFrame macro="">
        <xdr:nvGraphicFramePr>
          <xdr:cNvPr id="22" name="Chart 21">
            <a:extLst>
              <a:ext uri="{FF2B5EF4-FFF2-40B4-BE49-F238E27FC236}">
                <a16:creationId xmlns:a16="http://schemas.microsoft.com/office/drawing/2014/main" id="{D2BC3190-3C4A-4431-8FEE-70D032768713}"/>
              </a:ext>
            </a:extLst>
          </xdr:cNvPr>
          <xdr:cNvGraphicFramePr>
            <a:graphicFrameLocks/>
          </xdr:cNvGraphicFramePr>
        </xdr:nvGraphicFramePr>
        <xdr:xfrm>
          <a:off x="4806305" y="8898722"/>
          <a:ext cx="5642011" cy="337833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29</xdr:col>
      <xdr:colOff>629978</xdr:colOff>
      <xdr:row>53</xdr:row>
      <xdr:rowOff>142874</xdr:rowOff>
    </xdr:from>
    <xdr:to>
      <xdr:col>35</xdr:col>
      <xdr:colOff>416718</xdr:colOff>
      <xdr:row>75</xdr:row>
      <xdr:rowOff>119060</xdr:rowOff>
    </xdr:to>
    <xdr:grpSp>
      <xdr:nvGrpSpPr>
        <xdr:cNvPr id="23" name="Group 22">
          <a:extLst>
            <a:ext uri="{FF2B5EF4-FFF2-40B4-BE49-F238E27FC236}">
              <a16:creationId xmlns:a16="http://schemas.microsoft.com/office/drawing/2014/main" id="{8663560B-8AEC-5839-CCD2-004AF8057D3D}"/>
            </a:ext>
          </a:extLst>
        </xdr:cNvPr>
        <xdr:cNvGrpSpPr/>
      </xdr:nvGrpSpPr>
      <xdr:grpSpPr>
        <a:xfrm>
          <a:off x="18210610" y="9725993"/>
          <a:ext cx="3451701" cy="3954084"/>
          <a:chOff x="9501092" y="9359381"/>
          <a:chExt cx="3493834" cy="3325679"/>
        </a:xfrm>
        <a:solidFill>
          <a:srgbClr val="A7E8FF"/>
        </a:solidFill>
      </xdr:grpSpPr>
      <xdr:sp macro="" textlink="">
        <xdr:nvSpPr>
          <xdr:cNvPr id="17" name="Rectangle 16">
            <a:extLst>
              <a:ext uri="{FF2B5EF4-FFF2-40B4-BE49-F238E27FC236}">
                <a16:creationId xmlns:a16="http://schemas.microsoft.com/office/drawing/2014/main" id="{06C45EFD-0048-6239-4AC8-19B67F0179B7}"/>
              </a:ext>
            </a:extLst>
          </xdr:cNvPr>
          <xdr:cNvSpPr/>
        </xdr:nvSpPr>
        <xdr:spPr>
          <a:xfrm>
            <a:off x="9501092" y="9359381"/>
            <a:ext cx="3493834" cy="3325679"/>
          </a:xfrm>
          <a:prstGeom prst="rect">
            <a:avLst/>
          </a:prstGeom>
          <a:grpFill/>
          <a:ln>
            <a:noFill/>
          </a:ln>
          <a:effectLst>
            <a:glow rad="635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10F2E6A5-BFC5-DFE9-E448-7BF20CFE979B}"/>
              </a:ext>
            </a:extLst>
          </xdr:cNvPr>
          <xdr:cNvGraphicFramePr>
            <a:graphicFrameLocks/>
          </xdr:cNvGraphicFramePr>
        </xdr:nvGraphicFramePr>
        <xdr:xfrm>
          <a:off x="9536644" y="9392424"/>
          <a:ext cx="3425181" cy="3240988"/>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3</xdr:col>
      <xdr:colOff>353194</xdr:colOff>
      <xdr:row>57</xdr:row>
      <xdr:rowOff>140756</xdr:rowOff>
    </xdr:from>
    <xdr:to>
      <xdr:col>8</xdr:col>
      <xdr:colOff>414507</xdr:colOff>
      <xdr:row>75</xdr:row>
      <xdr:rowOff>166068</xdr:rowOff>
    </xdr:to>
    <xdr:grpSp>
      <xdr:nvGrpSpPr>
        <xdr:cNvPr id="33" name="Group 32">
          <a:extLst>
            <a:ext uri="{FF2B5EF4-FFF2-40B4-BE49-F238E27FC236}">
              <a16:creationId xmlns:a16="http://schemas.microsoft.com/office/drawing/2014/main" id="{0DA7FB0D-ECE1-06D4-B7ED-78A4834C0799}"/>
            </a:ext>
          </a:extLst>
        </xdr:cNvPr>
        <xdr:cNvGrpSpPr/>
      </xdr:nvGrpSpPr>
      <xdr:grpSpPr>
        <a:xfrm>
          <a:off x="2174245" y="10447129"/>
          <a:ext cx="3096398" cy="3279956"/>
          <a:chOff x="8594626" y="8867776"/>
          <a:chExt cx="3279321" cy="3246665"/>
        </a:xfrm>
      </xdr:grpSpPr>
      <xdr:sp macro="" textlink="">
        <xdr:nvSpPr>
          <xdr:cNvPr id="32" name="Rectangle 31">
            <a:extLst>
              <a:ext uri="{FF2B5EF4-FFF2-40B4-BE49-F238E27FC236}">
                <a16:creationId xmlns:a16="http://schemas.microsoft.com/office/drawing/2014/main" id="{41080E47-0164-F85C-2190-D13097434A77}"/>
              </a:ext>
            </a:extLst>
          </xdr:cNvPr>
          <xdr:cNvSpPr/>
        </xdr:nvSpPr>
        <xdr:spPr>
          <a:xfrm>
            <a:off x="8594626" y="8867776"/>
            <a:ext cx="3279321" cy="3246665"/>
          </a:xfrm>
          <a:prstGeom prst="rect">
            <a:avLst/>
          </a:prstGeom>
          <a:solidFill>
            <a:schemeClr val="accent6">
              <a:lumMod val="60000"/>
              <a:lumOff val="40000"/>
            </a:schemeClr>
          </a:solidFill>
          <a:ln>
            <a:noFill/>
          </a:ln>
          <a:effectLst>
            <a:glow rad="101600">
              <a:schemeClr val="accent6">
                <a:lumMod val="60000"/>
                <a:lumOff val="4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1" name="Chart 30">
            <a:extLst>
              <a:ext uri="{FF2B5EF4-FFF2-40B4-BE49-F238E27FC236}">
                <a16:creationId xmlns:a16="http://schemas.microsoft.com/office/drawing/2014/main" id="{92ED84DD-0C1C-46B0-A7B9-11B57E13BA63}"/>
              </a:ext>
            </a:extLst>
          </xdr:cNvPr>
          <xdr:cNvGraphicFramePr>
            <a:graphicFrameLocks/>
          </xdr:cNvGraphicFramePr>
        </xdr:nvGraphicFramePr>
        <xdr:xfrm>
          <a:off x="8627045" y="8906672"/>
          <a:ext cx="3214687" cy="3168422"/>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9</xdr:col>
      <xdr:colOff>189520</xdr:colOff>
      <xdr:row>48</xdr:row>
      <xdr:rowOff>83343</xdr:rowOff>
    </xdr:from>
    <xdr:to>
      <xdr:col>18</xdr:col>
      <xdr:colOff>534737</xdr:colOff>
      <xdr:row>75</xdr:row>
      <xdr:rowOff>145207</xdr:rowOff>
    </xdr:to>
    <xdr:grpSp>
      <xdr:nvGrpSpPr>
        <xdr:cNvPr id="50" name="Group 49">
          <a:extLst>
            <a:ext uri="{FF2B5EF4-FFF2-40B4-BE49-F238E27FC236}">
              <a16:creationId xmlns:a16="http://schemas.microsoft.com/office/drawing/2014/main" id="{1CB2B4C8-BC1C-5578-D2DB-AF722AEAE4F2}"/>
            </a:ext>
          </a:extLst>
        </xdr:cNvPr>
        <xdr:cNvGrpSpPr/>
      </xdr:nvGrpSpPr>
      <xdr:grpSpPr>
        <a:xfrm>
          <a:off x="5652673" y="8762394"/>
          <a:ext cx="5808369" cy="4943830"/>
          <a:chOff x="12117988" y="9007769"/>
          <a:chExt cx="4636244" cy="3490741"/>
        </a:xfrm>
      </xdr:grpSpPr>
      <xdr:sp macro="" textlink="">
        <xdr:nvSpPr>
          <xdr:cNvPr id="49" name="Rectangle 48">
            <a:extLst>
              <a:ext uri="{FF2B5EF4-FFF2-40B4-BE49-F238E27FC236}">
                <a16:creationId xmlns:a16="http://schemas.microsoft.com/office/drawing/2014/main" id="{E14C016B-857E-6C32-A747-1EBD3AD6BD5F}"/>
              </a:ext>
            </a:extLst>
          </xdr:cNvPr>
          <xdr:cNvSpPr/>
        </xdr:nvSpPr>
        <xdr:spPr>
          <a:xfrm>
            <a:off x="12117988" y="9007769"/>
            <a:ext cx="4636244" cy="3490741"/>
          </a:xfrm>
          <a:prstGeom prst="rect">
            <a:avLst/>
          </a:prstGeom>
          <a:solidFill>
            <a:schemeClr val="accent3">
              <a:lumMod val="60000"/>
              <a:lumOff val="40000"/>
            </a:schemeClr>
          </a:solidFill>
          <a:ln>
            <a:solidFill>
              <a:schemeClr val="accent3">
                <a:lumMod val="60000"/>
                <a:lumOff val="40000"/>
              </a:schemeClr>
            </a:solidFill>
          </a:ln>
          <a:effectLst>
            <a:glow rad="101600">
              <a:schemeClr val="accent3">
                <a:lumMod val="60000"/>
                <a:lumOff val="4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5" name="Chart 24">
            <a:extLst>
              <a:ext uri="{FF2B5EF4-FFF2-40B4-BE49-F238E27FC236}">
                <a16:creationId xmlns:a16="http://schemas.microsoft.com/office/drawing/2014/main" id="{C2E13314-FB2E-4EAC-8B51-B4885CD6ECE1}"/>
              </a:ext>
            </a:extLst>
          </xdr:cNvPr>
          <xdr:cNvGraphicFramePr>
            <a:graphicFrameLocks/>
          </xdr:cNvGraphicFramePr>
        </xdr:nvGraphicFramePr>
        <xdr:xfrm>
          <a:off x="12156294" y="9050625"/>
          <a:ext cx="4557906" cy="3410762"/>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19</xdr:col>
      <xdr:colOff>282892</xdr:colOff>
      <xdr:row>48</xdr:row>
      <xdr:rowOff>107156</xdr:rowOff>
    </xdr:from>
    <xdr:to>
      <xdr:col>29</xdr:col>
      <xdr:colOff>356980</xdr:colOff>
      <xdr:row>75</xdr:row>
      <xdr:rowOff>139318</xdr:rowOff>
    </xdr:to>
    <xdr:grpSp>
      <xdr:nvGrpSpPr>
        <xdr:cNvPr id="14" name="Group 13">
          <a:extLst>
            <a:ext uri="{FF2B5EF4-FFF2-40B4-BE49-F238E27FC236}">
              <a16:creationId xmlns:a16="http://schemas.microsoft.com/office/drawing/2014/main" id="{37CC52BE-6FAB-CB57-F16D-A01F5FD55131}"/>
            </a:ext>
          </a:extLst>
        </xdr:cNvPr>
        <xdr:cNvGrpSpPr/>
      </xdr:nvGrpSpPr>
      <xdr:grpSpPr>
        <a:xfrm>
          <a:off x="11816214" y="8786207"/>
          <a:ext cx="6144258" cy="4914128"/>
          <a:chOff x="3457808" y="12702721"/>
          <a:chExt cx="4787811" cy="4893904"/>
        </a:xfrm>
      </xdr:grpSpPr>
      <xdr:sp macro="" textlink="">
        <xdr:nvSpPr>
          <xdr:cNvPr id="13" name="Rectangle 12">
            <a:extLst>
              <a:ext uri="{FF2B5EF4-FFF2-40B4-BE49-F238E27FC236}">
                <a16:creationId xmlns:a16="http://schemas.microsoft.com/office/drawing/2014/main" id="{F2C3FA19-CA14-CD99-A9DD-9B6CF5D4925F}"/>
              </a:ext>
            </a:extLst>
          </xdr:cNvPr>
          <xdr:cNvSpPr/>
        </xdr:nvSpPr>
        <xdr:spPr>
          <a:xfrm>
            <a:off x="3457808" y="12702721"/>
            <a:ext cx="4787811" cy="4893904"/>
          </a:xfrm>
          <a:prstGeom prst="rect">
            <a:avLst/>
          </a:prstGeom>
          <a:solidFill>
            <a:srgbClr val="FFDF79"/>
          </a:solidFill>
          <a:ln>
            <a:no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8289C4A4-1689-4355-A222-D3DDC9786B74}"/>
                  </a:ext>
                </a:extLst>
              </xdr:cNvPr>
              <xdr:cNvGraphicFramePr/>
            </xdr:nvGraphicFramePr>
            <xdr:xfrm>
              <a:off x="3481925" y="12733135"/>
              <a:ext cx="4735010" cy="4828973"/>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481925" y="12733135"/>
                <a:ext cx="4735010" cy="482897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9</xdr:col>
      <xdr:colOff>529647</xdr:colOff>
      <xdr:row>9</xdr:row>
      <xdr:rowOff>29368</xdr:rowOff>
    </xdr:from>
    <xdr:to>
      <xdr:col>29</xdr:col>
      <xdr:colOff>256992</xdr:colOff>
      <xdr:row>12</xdr:row>
      <xdr:rowOff>41275</xdr:rowOff>
    </xdr:to>
    <xdr:sp macro="" textlink="">
      <xdr:nvSpPr>
        <xdr:cNvPr id="15" name="TextBox 14">
          <a:extLst>
            <a:ext uri="{FF2B5EF4-FFF2-40B4-BE49-F238E27FC236}">
              <a16:creationId xmlns:a16="http://schemas.microsoft.com/office/drawing/2014/main" id="{689733C4-60D2-FF4F-EEA7-7778109DFDC4}"/>
            </a:ext>
          </a:extLst>
        </xdr:cNvPr>
        <xdr:cNvSpPr txBox="1"/>
      </xdr:nvSpPr>
      <xdr:spPr>
        <a:xfrm>
          <a:off x="6358947" y="1658144"/>
          <a:ext cx="12681345" cy="554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latin typeface="Times New Roman" panose="02020603050405020304" pitchFamily="18" charset="0"/>
              <a:cs typeface="Times New Roman" panose="02020603050405020304" pitchFamily="18" charset="0"/>
            </a:rPr>
            <a:t>LIBERTY MART  E-COMMERCE</a:t>
          </a:r>
          <a:r>
            <a:rPr lang="en-IN" sz="2800" b="1" baseline="0">
              <a:latin typeface="Times New Roman" panose="02020603050405020304" pitchFamily="18" charset="0"/>
              <a:cs typeface="Times New Roman" panose="02020603050405020304" pitchFamily="18" charset="0"/>
            </a:rPr>
            <a:t>  SALES  PERFORMANCE  DASHBOARD</a:t>
          </a:r>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15</xdr:col>
      <xdr:colOff>494398</xdr:colOff>
      <xdr:row>12</xdr:row>
      <xdr:rowOff>52786</xdr:rowOff>
    </xdr:from>
    <xdr:to>
      <xdr:col>23</xdr:col>
      <xdr:colOff>613461</xdr:colOff>
      <xdr:row>15</xdr:row>
      <xdr:rowOff>3174</xdr:rowOff>
    </xdr:to>
    <xdr:sp macro="" textlink="">
      <xdr:nvSpPr>
        <xdr:cNvPr id="16" name="TextBox 15">
          <a:extLst>
            <a:ext uri="{FF2B5EF4-FFF2-40B4-BE49-F238E27FC236}">
              <a16:creationId xmlns:a16="http://schemas.microsoft.com/office/drawing/2014/main" id="{494B5EEB-14E6-20A6-3563-304C6203D24A}"/>
            </a:ext>
          </a:extLst>
        </xdr:cNvPr>
        <xdr:cNvSpPr txBox="1"/>
      </xdr:nvSpPr>
      <xdr:spPr>
        <a:xfrm>
          <a:off x="10209898" y="2224486"/>
          <a:ext cx="5300663" cy="493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0">
              <a:latin typeface="Times New Roman" panose="02020603050405020304" pitchFamily="18" charset="0"/>
              <a:cs typeface="Times New Roman" panose="02020603050405020304" pitchFamily="18" charset="0"/>
            </a:rPr>
            <a:t>Retail Insights &amp; Sales Analytics</a:t>
          </a:r>
        </a:p>
      </xdr:txBody>
    </xdr:sp>
    <xdr:clientData/>
  </xdr:twoCellAnchor>
  <xdr:twoCellAnchor>
    <xdr:from>
      <xdr:col>25</xdr:col>
      <xdr:colOff>135466</xdr:colOff>
      <xdr:row>40</xdr:row>
      <xdr:rowOff>50799</xdr:rowOff>
    </xdr:from>
    <xdr:to>
      <xdr:col>26</xdr:col>
      <xdr:colOff>440266</xdr:colOff>
      <xdr:row>45</xdr:row>
      <xdr:rowOff>33866</xdr:rowOff>
    </xdr:to>
    <xdr:sp macro="" textlink="">
      <xdr:nvSpPr>
        <xdr:cNvPr id="21" name="TextBox 20">
          <a:extLst>
            <a:ext uri="{FF2B5EF4-FFF2-40B4-BE49-F238E27FC236}">
              <a16:creationId xmlns:a16="http://schemas.microsoft.com/office/drawing/2014/main" id="{82272DF4-8F2D-E3A7-6D3D-C99746CAE2F9}"/>
            </a:ext>
          </a:extLst>
        </xdr:cNvPr>
        <xdr:cNvSpPr txBox="1"/>
      </xdr:nvSpPr>
      <xdr:spPr>
        <a:xfrm>
          <a:off x="15375466" y="7501466"/>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40</xdr:col>
      <xdr:colOff>0</xdr:colOff>
      <xdr:row>40</xdr:row>
      <xdr:rowOff>50799</xdr:rowOff>
    </xdr:from>
    <xdr:ext cx="184731" cy="264560"/>
    <xdr:sp macro="" textlink="">
      <xdr:nvSpPr>
        <xdr:cNvPr id="24" name="TextBox 23">
          <a:extLst>
            <a:ext uri="{FF2B5EF4-FFF2-40B4-BE49-F238E27FC236}">
              <a16:creationId xmlns:a16="http://schemas.microsoft.com/office/drawing/2014/main" id="{FBCC30F5-06D4-DCD3-77B3-2701C97B14A9}"/>
            </a:ext>
          </a:extLst>
        </xdr:cNvPr>
        <xdr:cNvSpPr txBox="1"/>
      </xdr:nvSpPr>
      <xdr:spPr>
        <a:xfrm>
          <a:off x="24384000" y="75014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098263892" backgroundQuery="1" createdVersion="8" refreshedVersion="8" minRefreshableVersion="3" recordCount="0" supportSubquery="1" supportAdvancedDrill="1" xr:uid="{8A5D69AC-719D-4CD8-8D19-A7397F37B692}">
  <cacheSource type="external" connectionId="2"/>
  <cacheFields count="3">
    <cacheField name="[Table2].[Category].[Category]" caption="Category" numFmtId="0" hierarchy="22" level="1">
      <sharedItems count="10">
        <s v="Beauty &amp; Personal Care"/>
        <s v="Books"/>
        <s v="Clothing"/>
        <s v="Electronics"/>
        <s v="Footwear"/>
        <s v="Furniture"/>
        <s v="Home Appliances"/>
        <s v="Sports &amp; Fitness"/>
        <s v="Stationery"/>
        <s v="Toys &amp; Games"/>
      </sharedItems>
    </cacheField>
    <cacheField name="[Measures].[Sum of Total_Sale 2]" caption="Sum of Total_Sale 2" numFmtId="0" hierarchy="49"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2"/>
      </fieldsUsage>
    </cacheHierarchy>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0277778" backgroundQuery="1" createdVersion="8" refreshedVersion="8" minRefreshableVersion="3" recordCount="0" supportSubquery="1" supportAdvancedDrill="1" xr:uid="{970D90C5-516E-470E-94D8-552383D13F19}">
  <cacheSource type="external" connectionId="2"/>
  <cacheFields count="2">
    <cacheField name="[Measures].[Average of Rating]" caption="Average of Rating" numFmtId="0" hierarchy="47"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1"/>
      </fieldsUsage>
    </cacheHierarchy>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hidden="1">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05787036" backgroundQuery="1" createdVersion="8" refreshedVersion="8" minRefreshableVersion="3" recordCount="0" supportSubquery="1" supportAdvancedDrill="1" xr:uid="{76BEC56C-48D9-4BBD-B16C-66E96ABFB870}">
  <cacheSource type="external" connectionId="2"/>
  <cacheFields count="3">
    <cacheField name="[Table1].[Gender].[Gender]" caption="Gender" numFmtId="0" hierarchy="2" level="1">
      <sharedItems count="2">
        <s v="Female"/>
        <s v="Male"/>
      </sharedItems>
    </cacheField>
    <cacheField name="[Measures].[Average of Rating]" caption="Average of Rating" numFmtId="0" hierarchy="47"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2"/>
      </fieldsUsage>
    </cacheHierarchy>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hidden="1">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10416669" backgroundQuery="1" createdVersion="8" refreshedVersion="8" minRefreshableVersion="3" recordCount="0" supportSubquery="1" supportAdvancedDrill="1" xr:uid="{7C1ED731-C152-4E30-99C6-B5B3465BBDF6}">
  <cacheSource type="external" connectionId="2"/>
  <cacheFields count="2">
    <cacheField name="[Measures].[Sum of Total_Sale 2]" caption="Sum of Total_Sale 2" numFmtId="0" hierarchy="49" level="32767"/>
    <cacheField name="[Table16].[Date(Year)].[Date(Year)]" caption="Date(Year)" numFmtId="0" hierarchy="19"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Table16].[Date(Year)].&amp;[2020]"/>
            <x15:cachedUniqueName index="1" name="[Table16].[Date(Year)].&amp;[2021]"/>
            <x15:cachedUniqueName index="2" name="[Table16].[Date(Year)].&amp;[2022]"/>
            <x15:cachedUniqueName index="3" name="[Table16].[Date(Year)].&amp;[2023]"/>
            <x15:cachedUniqueName index="4" name="[Table16].[Date(Year)].&amp;[2024]"/>
            <x15:cachedUniqueName index="5" name="[Table16].[Date(Year)].&amp;[2025]"/>
          </x15:cachedUniqueNames>
        </ext>
      </extLst>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1"/>
      </fieldsUsage>
    </cacheHierarchy>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1423611" backgroundQuery="1" createdVersion="8" refreshedVersion="8" minRefreshableVersion="3" recordCount="0" supportSubquery="1" supportAdvancedDrill="1" xr:uid="{386D69DB-3A0D-49FF-8962-D6B0F9670371}">
  <cacheSource type="external" connectionId="2"/>
  <cacheFields count="3">
    <cacheField name="[Measures].[Sum of Profit]" caption="Sum of Profit" numFmtId="0" hierarchy="51" level="32767"/>
    <cacheField name="[Table16].[Date(Year)].[Date(Year)]" caption="Date(Year)" numFmtId="0" hierarchy="19" level="1">
      <sharedItems containsSemiMixedTypes="0" containsString="0" containsNumber="1" containsInteger="1" minValue="2020" maxValue="2025" count="6">
        <n v="2020"/>
        <n v="2021"/>
        <n v="2022"/>
        <n v="2023"/>
        <n v="2024"/>
        <n v="2025"/>
      </sharedItems>
      <extLst>
        <ext xmlns:x15="http://schemas.microsoft.com/office/spreadsheetml/2010/11/main" uri="{4F2E5C28-24EA-4eb8-9CBF-B6C8F9C3D259}">
          <x15:cachedUniqueNames>
            <x15:cachedUniqueName index="0" name="[Table16].[Date(Year)].&amp;[2020]"/>
            <x15:cachedUniqueName index="1" name="[Table16].[Date(Year)].&amp;[2021]"/>
            <x15:cachedUniqueName index="2" name="[Table16].[Date(Year)].&amp;[2022]"/>
            <x15:cachedUniqueName index="3" name="[Table16].[Date(Year)].&amp;[2023]"/>
            <x15:cachedUniqueName index="4" name="[Table16].[Date(Year)].&amp;[2024]"/>
            <x15:cachedUniqueName index="5" name="[Table16].[Date(Year)].&amp;[2025]"/>
          </x15:cachedUniqueNames>
        </ext>
      </extLst>
    </cacheField>
    <cacheField name="[Table16].[Date(Month)].[Date(Month)]" caption="Date(Month)" numFmtId="0" hierarchy="20" level="1">
      <sharedItems count="12">
        <s v="April"/>
        <s v="August"/>
        <s v="December"/>
        <s v="February"/>
        <s v="January"/>
        <s v="July"/>
        <s v="June"/>
        <s v="March"/>
        <s v="May"/>
        <s v="November"/>
        <s v="October"/>
        <s v="September"/>
      </sharedItems>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1"/>
      </fieldsUsage>
    </cacheHierarchy>
    <cacheHierarchy uniqueName="[Table16].[Date(Month)]" caption="Date(Month)" attribute="1" defaultMemberUniqueName="[Table16].[Date(Month)].[All]" allUniqueName="[Table16].[Date(Month)].[All]" dimensionUniqueName="[Table16]" displayFolder="" count="2" memberValueDatatype="130" unbalanced="0">
      <fieldsUsage count="2">
        <fieldUsage x="-1"/>
        <fieldUsage x="2"/>
      </fieldsUsage>
    </cacheHierarchy>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hidden="1">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1759259" backgroundQuery="1" createdVersion="8" refreshedVersion="8" minRefreshableVersion="3" recordCount="0" supportSubquery="1" supportAdvancedDrill="1" xr:uid="{2E586BAF-D7E9-47F7-8F3A-B0E2F53D5A75}">
  <cacheSource type="external" connectionId="2"/>
  <cacheFields count="2">
    <cacheField name="[Measures].[Sum of Total_Sale 2]" caption="Sum of Total_Sale 2" numFmtId="0" hierarchy="49"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1"/>
      </fieldsUsage>
    </cacheHierarchy>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21990739" backgroundQuery="1" createdVersion="8" refreshedVersion="8" minRefreshableVersion="3" recordCount="0" supportSubquery="1" supportAdvancedDrill="1" xr:uid="{3B475C28-9FA4-4585-B815-87DDA4CCB532}">
  <cacheSource type="external" connectionId="2"/>
  <cacheFields count="2">
    <cacheField name="[Measures].[Sum of Quantity_Sold 2]" caption="Sum of Quantity_Sold 2" numFmtId="0" hierarchy="50"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1"/>
      </fieldsUsage>
    </cacheHierarchy>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hidden="1">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25694441" backgroundQuery="1" createdVersion="8" refreshedVersion="8" minRefreshableVersion="3" recordCount="0" supportSubquery="1" supportAdvancedDrill="1" xr:uid="{C22EFCA4-BC30-4865-95D3-4C3FB370A532}">
  <cacheSource type="external" connectionId="2"/>
  <cacheFields count="2">
    <cacheField name="[Measures].[Sum of Profit]" caption="Sum of Profit" numFmtId="0" hierarchy="51"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1"/>
      </fieldsUsage>
    </cacheHierarchy>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hidden="1">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29629628" backgroundQuery="1" createdVersion="8" refreshedVersion="8" minRefreshableVersion="3" recordCount="0" supportSubquery="1" supportAdvancedDrill="1" xr:uid="{05E8AB1C-7643-4892-A46B-97A301D719C5}">
  <cacheSource type="external" connectionId="2"/>
  <cacheFields count="3">
    <cacheField name="[Measures].[Sum of Total_Sale 2]" caption="Sum of Total_Sale 2" numFmtId="0" hierarchy="49" level="32767"/>
    <cacheField name="[Table16].[Mode of Payment].[Mode of Payment]" caption="Mode of Payment" numFmtId="0" hierarchy="17" level="1">
      <sharedItems count="4">
        <s v="COD"/>
        <s v="Credit"/>
        <s v="Debit"/>
        <s v="EMI"/>
      </sharedItems>
    </cacheField>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2" memberValueDatatype="130" unbalanced="0">
      <fieldsUsage count="2">
        <fieldUsage x="-1"/>
        <fieldUsage x="1"/>
      </fieldsUsage>
    </cacheHierarchy>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2"/>
      </fieldsUsage>
    </cacheHierarchy>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3611111" backgroundQuery="1" createdVersion="8" refreshedVersion="8" minRefreshableVersion="3" recordCount="0" supportSubquery="1" supportAdvancedDrill="1" xr:uid="{B672D29F-8ABA-4B3E-AA75-DDF7341FBEA8}">
  <cacheSource type="external" connectionId="2"/>
  <cacheFields count="3">
    <cacheField name="[Measures].[Sum of Profit]" caption="Sum of Profit" numFmtId="0" hierarchy="51" level="32767"/>
    <cacheField name="[Table16].[Date(Month)].[Date(Month)]" caption="Date(Month)" numFmtId="0" hierarchy="20" level="1">
      <sharedItems count="12">
        <s v="April"/>
        <s v="August"/>
        <s v="December"/>
        <s v="February"/>
        <s v="January"/>
        <s v="July"/>
        <s v="June"/>
        <s v="March"/>
        <s v="May"/>
        <s v="November"/>
        <s v="October"/>
        <s v="September"/>
      </sharedItems>
    </cacheField>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2"/>
      </fieldsUsage>
    </cacheHierarchy>
    <cacheHierarchy uniqueName="[Table16].[Date(Month)]" caption="Date(Month)" attribute="1" defaultMemberUniqueName="[Table16].[Date(Month)].[All]" allUniqueName="[Table16].[Date(Month)].[All]" dimensionUniqueName="[Table16]" displayFolder="" count="2" memberValueDatatype="130" unbalanced="0">
      <fieldsUsage count="2">
        <fieldUsage x="-1"/>
        <fieldUsage x="1"/>
      </fieldsUsage>
    </cacheHierarchy>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hidden="1">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40162035" backgroundQuery="1" createdVersion="8" refreshedVersion="8" minRefreshableVersion="3" recordCount="0" supportSubquery="1" supportAdvancedDrill="1" xr:uid="{048F026D-1A21-4CE6-A9D0-8B3910D2C1DA}">
  <cacheSource type="external" connectionId="2"/>
  <cacheFields count="3">
    <cacheField name="[Table16].[Date(Month)].[Date(Month)]" caption="Date(Month)" numFmtId="0" hierarchy="20" level="1">
      <sharedItems count="12">
        <s v="April"/>
        <s v="August"/>
        <s v="December"/>
        <s v="February"/>
        <s v="January"/>
        <s v="July"/>
        <s v="June"/>
        <s v="March"/>
        <s v="May"/>
        <s v="November"/>
        <s v="October"/>
        <s v="September"/>
      </sharedItems>
    </cacheField>
    <cacheField name="[Measures].[Sum of Total_Sale 2]" caption="Sum of Total_Sale 2" numFmtId="0" hierarchy="49"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2"/>
      </fieldsUsage>
    </cacheHierarchy>
    <cacheHierarchy uniqueName="[Table16].[Date(Month)]" caption="Date(Month)" attribute="1" defaultMemberUniqueName="[Table16].[Date(Month)].[All]" allUniqueName="[Table16].[Date(Month)].[All]" dimensionUniqueName="[Table16]" displayFolder="" count="2" memberValueDatatype="130" unbalanced="0">
      <fieldsUsage count="2">
        <fieldUsage x="-1"/>
        <fieldUsage x="0"/>
      </fieldsUsage>
    </cacheHierarchy>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43981484" backgroundQuery="1" createdVersion="8" refreshedVersion="8" minRefreshableVersion="3" recordCount="0" supportSubquery="1" supportAdvancedDrill="1" xr:uid="{85E21733-1E10-45DE-B098-5A230F17B4B5}">
  <cacheSource type="external" connectionId="2"/>
  <cacheFields count="2">
    <cacheField name="[Measures].[Sum of Total_Sale 2]" caption="Sum of Total_Sale 2" numFmtId="0" hierarchy="49"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1"/>
      </fieldsUsage>
    </cacheHierarchy>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48148148" backgroundQuery="1" createdVersion="8" refreshedVersion="8" minRefreshableVersion="3" recordCount="0" supportSubquery="1" supportAdvancedDrill="1" xr:uid="{6EF7B2CD-83AD-4EB9-9DEA-ECA2540E38F4}">
  <cacheSource type="external" connectionId="2"/>
  <cacheFields count="3">
    <cacheField name="[Table7_1].[Gender].[Gender]" caption="Gender" numFmtId="0" hierarchy="33" level="1">
      <sharedItems count="2">
        <s v="Female"/>
        <s v="Male"/>
      </sharedItems>
    </cacheField>
    <cacheField name="[Measures].[Count of Order_id 2]" caption="Count of Order_id 2" numFmtId="0" hierarchy="63"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2"/>
      </fieldsUsage>
    </cacheHierarchy>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2" memberValueDatatype="130" unbalanced="0">
      <fieldsUsage count="2">
        <fieldUsage x="-1"/>
        <fieldUsage x="0"/>
      </fieldsUsage>
    </cacheHierarchy>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hidden="1">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oneField="1" hidden="1">
      <fieldsUsage count="1">
        <fieldUsage x="1"/>
      </fieldsUsage>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52777775" backgroundQuery="1" createdVersion="8" refreshedVersion="8" minRefreshableVersion="3" recordCount="0" supportSubquery="1" supportAdvancedDrill="1" xr:uid="{9F92CFE2-ED3A-4452-9C8A-A8E1EB9224C1}">
  <cacheSource type="external" connectionId="2"/>
  <cacheFields count="5">
    <cacheField name="[Table16].[Date(Month)].[Date(Month)]" caption="Date(Month)" numFmtId="0" hierarchy="20" level="1">
      <sharedItems containsBlank="1" count="13">
        <s v="April"/>
        <s v="August"/>
        <s v="December"/>
        <s v="February"/>
        <s v="January"/>
        <s v="July"/>
        <s v="June"/>
        <s v="March"/>
        <s v="May"/>
        <s v="November"/>
        <s v="October"/>
        <s v="September"/>
        <m/>
      </sharedItems>
    </cacheField>
    <cacheField name="[Table7_1].[Gender].[Gender]" caption="Gender" numFmtId="0" hierarchy="33" level="1">
      <sharedItems count="2">
        <s v="Female"/>
        <s v="Male"/>
      </sharedItems>
    </cacheField>
    <cacheField name="[Table7_1].[Location].[Location]" caption="Location" numFmtId="0" hierarchy="34" level="1">
      <sharedItems count="20">
        <s v="Ahmedabad"/>
        <s v="Bengaluru"/>
        <s v="Bhopal"/>
        <s v="Chennai"/>
        <s v="Coimbatore"/>
        <s v="Delhi"/>
        <s v="Hyderabad"/>
        <s v="Indore"/>
        <s v="Jaipur"/>
        <s v="Kanpur"/>
        <s v="Kolkata"/>
        <s v="Lucknow"/>
        <s v="Ludhiana"/>
        <s v="Mumbai"/>
        <s v="Nagpur"/>
        <s v="Patna"/>
        <s v="Pune"/>
        <s v="Surat"/>
        <s v="Vadodara"/>
        <s v="Visakhapatnam"/>
      </sharedItems>
    </cacheField>
    <cacheField name="[Measures].[Count of Order_id 2]" caption="Count of Order_id 2" numFmtId="0" hierarchy="63"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4"/>
      </fieldsUsage>
    </cacheHierarchy>
    <cacheHierarchy uniqueName="[Table16].[Date(Month)]" caption="Date(Month)" attribute="1" defaultMemberUniqueName="[Table16].[Date(Month)].[All]" allUniqueName="[Table16].[Date(Month)].[All]" dimensionUniqueName="[Table16]" displayFolder="" count="2" memberValueDatatype="130" unbalanced="0">
      <fieldsUsage count="2">
        <fieldUsage x="-1"/>
        <fieldUsage x="0"/>
      </fieldsUsage>
    </cacheHierarchy>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2" memberValueDatatype="130" unbalanced="0">
      <fieldsUsage count="2">
        <fieldUsage x="-1"/>
        <fieldUsage x="1"/>
      </fieldsUsage>
    </cacheHierarchy>
    <cacheHierarchy uniqueName="[Table7_1].[Location]" caption="Location" attribute="1" defaultMemberUniqueName="[Table7_1].[Location].[All]" allUniqueName="[Table7_1].[Location].[All]" dimensionUniqueName="[Table7_1]" displayFolder="" count="2" memberValueDatatype="130" unbalanced="0">
      <fieldsUsage count="2">
        <fieldUsage x="-1"/>
        <fieldUsage x="2"/>
      </fieldsUsage>
    </cacheHierarchy>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hidden="1">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oneField="1" hidden="1">
      <fieldsUsage count="1">
        <fieldUsage x="3"/>
      </fieldsUsage>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74.052156597223" backgroundQuery="1" createdVersion="8" refreshedVersion="8" minRefreshableVersion="3" recordCount="0" supportSubquery="1" supportAdvancedDrill="1" xr:uid="{6B302F64-FA4C-4176-9A99-BC2685C54BD8}">
  <cacheSource type="external" connectionId="2"/>
  <cacheFields count="4">
    <cacheField name="[Table16].[Date(Month)].[Date(Month)]" caption="Date(Month)" numFmtId="0" hierarchy="20" level="1">
      <sharedItems containsBlank="1" count="13">
        <s v="April"/>
        <s v="August"/>
        <s v="December"/>
        <s v="February"/>
        <s v="January"/>
        <s v="July"/>
        <s v="June"/>
        <s v="March"/>
        <s v="May"/>
        <s v="November"/>
        <s v="October"/>
        <s v="September"/>
        <m/>
      </sharedItems>
    </cacheField>
    <cacheField name="[Table7_1].[Location].[Location]" caption="Location" numFmtId="0" hierarchy="34" level="1">
      <sharedItems count="20">
        <s v="Ahmedabad"/>
        <s v="Bengaluru"/>
        <s v="Bhopal"/>
        <s v="Chennai"/>
        <s v="Coimbatore"/>
        <s v="Delhi"/>
        <s v="Hyderabad"/>
        <s v="Indore"/>
        <s v="Jaipur"/>
        <s v="Kanpur"/>
        <s v="Kolkata"/>
        <s v="Lucknow"/>
        <s v="Ludhiana"/>
        <s v="Mumbai"/>
        <s v="Nagpur"/>
        <s v="Patna"/>
        <s v="Pune"/>
        <s v="Surat"/>
        <s v="Vadodara"/>
        <s v="Visakhapatnam"/>
      </sharedItems>
    </cacheField>
    <cacheField name="[Measures].[Count of Order_id 2]" caption="Count of Order_id 2" numFmtId="0" hierarchy="63" level="32767"/>
    <cacheField name="[Table16].[Date(Year)].[Date(Year)]" caption="Date(Year)" numFmtId="0" hierarchy="19" level="1">
      <sharedItems containsSemiMixedTypes="0" containsNonDate="0" containsString="0"/>
    </cacheField>
  </cacheFields>
  <cacheHierarchies count="65">
    <cacheHierarchy uniqueName="[Table1].[Customer ID]" caption="Customer ID" attribute="1" defaultMemberUniqueName="[Table1].[Customer ID].[All]" allUniqueName="[Table1].[Customer ID].[All]" dimensionUniqueName="[Table1]" displayFolder="" count="2" memberValueDatatype="130" unbalanced="0"/>
    <cacheHierarchy uniqueName="[Table1].[Name]" caption="Name" attribute="1" defaultMemberUniqueName="[Table1].[Name].[All]" allUniqueName="[Table1].[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Email]" caption="Email" attribute="1" defaultMemberUniqueName="[Table1].[Email].[All]" allUniqueName="[Table1].[Email].[All]" dimensionUniqueName="[Table1]" displayFolder="" count="2" memberValueDatatype="130" unbalanced="0"/>
    <cacheHierarchy uniqueName="[Table1].[Purchase History 1]" caption="Purchase History 1" attribute="1" defaultMemberUniqueName="[Table1].[Purchase History 1].[All]" allUniqueName="[Table1].[Purchase History 1].[All]" dimensionUniqueName="[Table1]" displayFolder="" count="2" memberValueDatatype="130" unbalanced="0"/>
    <cacheHierarchy uniqueName="[Table1].[Purchase History 2]" caption="Purchase History 2" attribute="1" defaultMemberUniqueName="[Table1].[Purchase History 2].[All]" allUniqueName="[Table1].[Purchase History 2].[All]" dimensionUniqueName="[Table1]" displayFolder="" count="2" memberValueDatatype="130" unbalanced="0"/>
    <cacheHierarchy uniqueName="[Table1].[Purchase History 3]" caption="Purchase History 3" attribute="1" defaultMemberUniqueName="[Table1].[Purchase History 3].[All]" allUniqueName="[Table1].[Purchase History 3].[All]" dimensionUniqueName="[Table1]" displayFolder="" count="2" memberValueDatatype="130" unbalanced="0"/>
    <cacheHierarchy uniqueName="[Table1].[Purchase History 4]" caption="Purchase History 4" attribute="1" defaultMemberUniqueName="[Table1].[Purchase History 4].[All]" allUniqueName="[Table1].[Purchase History 4].[All]" dimensionUniqueName="[Table1]" displayFolder="" count="2" memberValueDatatype="130" unbalanced="0"/>
    <cacheHierarchy uniqueName="[Table1].[Rating]" caption="Rating" attribute="1" defaultMemberUniqueName="[Table1].[Rating].[All]" allUniqueName="[Table1].[Rating].[All]" dimensionUniqueName="[Table1]" displayFolder="" count="2" memberValueDatatype="5" unbalanced="0"/>
    <cacheHierarchy uniqueName="[Table16].[Date]" caption="Date" attribute="1" defaultMemberUniqueName="[Table16].[Date].[All]" allUniqueName="[Table16].[Date].[All]" dimensionUniqueName="[Table16]" displayFolder="" count="2" memberValueDatatype="130" unbalanced="0"/>
    <cacheHierarchy uniqueName="[Table16].[Order_id]" caption="Order_id" attribute="1" defaultMemberUniqueName="[Table16].[Order_id].[All]" allUniqueName="[Table16].[Order_id].[All]" dimensionUniqueName="[Table16]" displayFolder="" count="2" memberValueDatatype="130" unbalanced="0"/>
    <cacheHierarchy uniqueName="[Table16].[Product_id]" caption="Product_id" attribute="1" defaultMemberUniqueName="[Table16].[Product_id].[All]" allUniqueName="[Table16].[Product_id].[All]" dimensionUniqueName="[Table16]" displayFolder="" count="2" memberValueDatatype="130" unbalanced="0"/>
    <cacheHierarchy uniqueName="[Table16].[Cost Price]" caption="Cost Price" attribute="1" defaultMemberUniqueName="[Table16].[Cost Price].[All]" allUniqueName="[Table16].[Cost Price].[All]" dimensionUniqueName="[Table16]" displayFolder="" count="2" memberValueDatatype="20" unbalanced="0"/>
    <cacheHierarchy uniqueName="[Table16].[Selling Price]" caption="Selling Price" attribute="1" defaultMemberUniqueName="[Table16].[Selling Price].[All]" allUniqueName="[Table16].[Selling Price].[All]" dimensionUniqueName="[Table16]" displayFolder="" count="2" memberValueDatatype="20" unbalanced="0"/>
    <cacheHierarchy uniqueName="[Table16].[Quantity_Sold]" caption="Quantity_Sold" attribute="1" defaultMemberUniqueName="[Table16].[Quantity_Sold].[All]" allUniqueName="[Table16].[Quantity_Sold].[All]" dimensionUniqueName="[Table16]" displayFolder="" count="2" memberValueDatatype="20" unbalanced="0"/>
    <cacheHierarchy uniqueName="[Table16].[Total_Sale]" caption="Total_Sale" attribute="1" defaultMemberUniqueName="[Table16].[Total_Sale].[All]" allUniqueName="[Table16].[Total_Sale].[All]" dimensionUniqueName="[Table16]" displayFolder="" count="2" memberValueDatatype="20" unbalanced="0"/>
    <cacheHierarchy uniqueName="[Table16].[Mode of Payment]" caption="Mode of Payment" attribute="1" defaultMemberUniqueName="[Table16].[Mode of Payment].[All]" allUniqueName="[Table16].[Mode of Payment].[All]" dimensionUniqueName="[Table16]" displayFolder="" count="2" memberValueDatatype="130" unbalanced="0"/>
    <cacheHierarchy uniqueName="[Table16].[Profit]" caption="Profit" attribute="1" defaultMemberUniqueName="[Table16].[Profit].[All]" allUniqueName="[Table16].[Profit].[All]" dimensionUniqueName="[Table16]" displayFolder="" count="2" memberValueDatatype="20" unbalanced="0"/>
    <cacheHierarchy uniqueName="[Table16].[Date(Year)]" caption="Date(Year)" attribute="1" defaultMemberUniqueName="[Table16].[Date(Year)].[All]" allUniqueName="[Table16].[Date(Year)].[All]" dimensionUniqueName="[Table16]" displayFolder="" count="2" memberValueDatatype="20" unbalanced="0">
      <fieldsUsage count="2">
        <fieldUsage x="-1"/>
        <fieldUsage x="3"/>
      </fieldsUsage>
    </cacheHierarchy>
    <cacheHierarchy uniqueName="[Table16].[Date(Month)]" caption="Date(Month)" attribute="1" defaultMemberUniqueName="[Table16].[Date(Month)].[All]" allUniqueName="[Table16].[Date(Month)].[All]" dimensionUniqueName="[Table16]" displayFolder="" count="2" memberValueDatatype="130" unbalanced="0">
      <fieldsUsage count="2">
        <fieldUsage x="-1"/>
        <fieldUsage x="0"/>
      </fieldsUsage>
    </cacheHierarchy>
    <cacheHierarchy uniqueName="[Table2].[Product_id]" caption="Product_id" attribute="1" defaultMemberUniqueName="[Table2].[Product_id].[All]" allUniqueName="[Table2].[Product_id].[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2" memberValueDatatype="130" unbalanced="0"/>
    <cacheHierarchy uniqueName="[Table2].[Cost]" caption="Cost" attribute="1" defaultMemberUniqueName="[Table2].[Cost].[All]" allUniqueName="[Table2].[Cost].[All]" dimensionUniqueName="[Table2]" displayFolder="" count="2" memberValueDatatype="20" unbalanced="0"/>
    <cacheHierarchy uniqueName="[Table2].[Supplier]" caption="Supplier" attribute="1" defaultMemberUniqueName="[Table2].[Supplier].[All]" allUniqueName="[Table2].[Supplier].[All]" dimensionUniqueName="[Table2]" displayFolder="" count="2" memberValueDatatype="130" unbalanced="0"/>
    <cacheHierarchy uniqueName="[Table4].[Date]" caption="Date" attribute="1" defaultMemberUniqueName="[Table4].[Date].[All]" allUniqueName="[Table4].[Date].[All]" dimensionUniqueName="[Table4]" displayFolder="" count="2" memberValueDatatype="130" unbalanced="0"/>
    <cacheHierarchy uniqueName="[Table4].[Order_id]" caption="Order_id" attribute="1" defaultMemberUniqueName="[Table4].[Order_id].[All]" allUniqueName="[Table4].[Order_id].[All]" dimensionUniqueName="[Table4]" displayFolder="" count="2" memberValueDatatype="130" unbalanced="0"/>
    <cacheHierarchy uniqueName="[Table4].[Date (Year)]" caption="Date (Year)" attribute="1" defaultMemberUniqueName="[Table4].[Date (Year)].[All]" allUniqueName="[Table4].[Date (Year)].[All]" dimensionUniqueName="[Table4]" displayFolder="" count="2" memberValueDatatype="130" unbalanced="0"/>
    <cacheHierarchy uniqueName="[Table4].[Date (Quarter)]" caption="Date (Quarter)" attribute="1" defaultMemberUniqueName="[Table4].[Date (Quarter)].[All]" allUniqueName="[Table4].[Date (Quarter)].[All]" dimensionUniqueName="[Table4]" displayFolder="" count="2" memberValueDatatype="130" unbalanced="0"/>
    <cacheHierarchy uniqueName="[Table4].[Date (Month)]" caption="Date (Month)" attribute="1" defaultMemberUniqueName="[Table4].[Date (Month)].[All]" allUniqueName="[Table4].[Date (Month)].[All]" dimensionUniqueName="[Table4]" displayFolder="" count="2" memberValueDatatype="130" unbalanced="0"/>
    <cacheHierarchy uniqueName="[Table7_1].[Customer ID]" caption="Customer ID" attribute="1" defaultMemberUniqueName="[Table7_1].[Customer ID].[All]" allUniqueName="[Table7_1].[Customer ID].[All]" dimensionUniqueName="[Table7_1]" displayFolder="" count="2" memberValueDatatype="130" unbalanced="0"/>
    <cacheHierarchy uniqueName="[Table7_1].[Name]" caption="Name" attribute="1" defaultMemberUniqueName="[Table7_1].[Name].[All]" allUniqueName="[Table7_1].[Name].[All]" dimensionUniqueName="[Table7_1]" displayFolder="" count="2" memberValueDatatype="130" unbalanced="0"/>
    <cacheHierarchy uniqueName="[Table7_1].[Gender]" caption="Gender" attribute="1" defaultMemberUniqueName="[Table7_1].[Gender].[All]" allUniqueName="[Table7_1].[Gender].[All]" dimensionUniqueName="[Table7_1]" displayFolder="" count="2" memberValueDatatype="130" unbalanced="0"/>
    <cacheHierarchy uniqueName="[Table7_1].[Location]" caption="Location" attribute="1" defaultMemberUniqueName="[Table7_1].[Location].[All]" allUniqueName="[Table7_1].[Location].[All]" dimensionUniqueName="[Table7_1]" displayFolder="" count="2" memberValueDatatype="130" unbalanced="0">
      <fieldsUsage count="2">
        <fieldUsage x="-1"/>
        <fieldUsage x="1"/>
      </fieldsUsage>
    </cacheHierarchy>
    <cacheHierarchy uniqueName="[Table7_1].[Email]" caption="Email" attribute="1" defaultMemberUniqueName="[Table7_1].[Email].[All]" allUniqueName="[Table7_1].[Email].[All]" dimensionUniqueName="[Table7_1]" displayFolder="" count="2" memberValueDatatype="130" unbalanced="0"/>
    <cacheHierarchy uniqueName="[Table7_1].[Rating]" caption="Rating" attribute="1" defaultMemberUniqueName="[Table7_1].[Rating].[All]" allUniqueName="[Table7_1].[Rating].[All]" dimensionUniqueName="[Table7_1]" displayFolder="" count="2" memberValueDatatype="5" unbalanced="0"/>
    <cacheHierarchy uniqueName="[Table7_1].[Attribute]" caption="Attribute" attribute="1" defaultMemberUniqueName="[Table7_1].[Attribute].[All]" allUniqueName="[Table7_1].[Attribute].[All]" dimensionUniqueName="[Table7_1]" displayFolder="" count="2" memberValueDatatype="130" unbalanced="0"/>
    <cacheHierarchy uniqueName="[Table7_1].[Order_id]" caption="Order_id" attribute="1" defaultMemberUniqueName="[Table7_1].[Order_id].[All]" allUniqueName="[Table7_1].[Order_id].[All]" dimensionUniqueName="[Table7_1]" displayFolder="" count="2" memberValueDatatype="130" unbalanced="0"/>
    <cacheHierarchy uniqueName="[Table4].[Date (Month Index)]" caption="Date (Month Index)" attribute="1" defaultMemberUniqueName="[Table4].[Date (Month Index)].[All]" allUniqueName="[Table4].[Date (Month Index)].[All]" dimensionUniqueName="[Table4]" displayFolder="" count="2"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hidden="1">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oneField="1" hidden="1">
      <fieldsUsage count="1">
        <fieldUsage x="2"/>
      </fieldsUsage>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dimensions count="6">
    <dimension measure="1" name="Measures" uniqueName="[Measures]" caption="Measures"/>
    <dimension name="Table1" uniqueName="[Table1]" caption="Table1"/>
    <dimension name="Table16" uniqueName="[Table16]" caption="Table16"/>
    <dimension name="Table2" uniqueName="[Table2]" caption="Table2"/>
    <dimension name="Table4" uniqueName="[Table4]" caption="Table4"/>
    <dimension name="Table7_1" uniqueName="[Table7_1]" caption="Table7_1"/>
  </dimensions>
  <measureGroups count="5">
    <measureGroup name="Table1" caption="Table1"/>
    <measureGroup name="Table16" caption="Table16"/>
    <measureGroup name="Table2" caption="Table2"/>
    <measureGroup name="Table4" caption="Table4"/>
    <measureGroup name="Table7_1" caption="Table7_1"/>
  </measureGroups>
  <maps count="13">
    <map measureGroup="0" dimension="1"/>
    <map measureGroup="0" dimension="2"/>
    <map measureGroup="0" dimension="3"/>
    <map measureGroup="0" dimension="4"/>
    <map measureGroup="1" dimension="2"/>
    <map measureGroup="1" dimension="3"/>
    <map measureGroup="1" dimension="4"/>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ED ABUTHAHIR" refreshedDate="45808.481467939811" backgroundQuery="1" createdVersion="3" refreshedVersion="8" minRefreshableVersion="3" recordCount="0" supportSubquery="1" supportAdvancedDrill="1" xr:uid="{65135C39-3345-4325-BB84-FEFF40446950}">
  <cacheSource type="external" connectionId="2">
    <extLst>
      <ext xmlns:x14="http://schemas.microsoft.com/office/spreadsheetml/2009/9/main" uri="{F057638F-6D5F-4e77-A914-E7F072B9BCA8}">
        <x14:sourceConnection name="ThisWorkbookDataModel"/>
      </ext>
    </extLst>
  </cacheSource>
  <cacheFields count="0"/>
  <cacheHierarchies count="65">
    <cacheHierarchy uniqueName="[Table1].[Customer ID]" caption="Customer ID" attribute="1" defaultMemberUniqueName="[Table1].[Customer ID].[All]" allUniqueName="[Table1].[Customer 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Purchase History 1]" caption="Purchase History 1" attribute="1" defaultMemberUniqueName="[Table1].[Purchase History 1].[All]" allUniqueName="[Table1].[Purchase History 1].[All]" dimensionUniqueName="[Table1]" displayFolder="" count="0" memberValueDatatype="130" unbalanced="0"/>
    <cacheHierarchy uniqueName="[Table1].[Purchase History 2]" caption="Purchase History 2" attribute="1" defaultMemberUniqueName="[Table1].[Purchase History 2].[All]" allUniqueName="[Table1].[Purchase History 2].[All]" dimensionUniqueName="[Table1]" displayFolder="" count="0" memberValueDatatype="130" unbalanced="0"/>
    <cacheHierarchy uniqueName="[Table1].[Purchase History 3]" caption="Purchase History 3" attribute="1" defaultMemberUniqueName="[Table1].[Purchase History 3].[All]" allUniqueName="[Table1].[Purchase History 3].[All]" dimensionUniqueName="[Table1]" displayFolder="" count="0" memberValueDatatype="130" unbalanced="0"/>
    <cacheHierarchy uniqueName="[Table1].[Purchase History 4]" caption="Purchase History 4" attribute="1" defaultMemberUniqueName="[Table1].[Purchase History 4].[All]" allUniqueName="[Table1].[Purchase History 4].[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5" unbalanced="0"/>
    <cacheHierarchy uniqueName="[Table16].[Date]" caption="Date" attribute="1" defaultMemberUniqueName="[Table16].[Date].[All]" allUniqueName="[Table16].[Date].[All]" dimensionUniqueName="[Table16]" displayFolder="" count="0" memberValueDatatype="130" unbalanced="0"/>
    <cacheHierarchy uniqueName="[Table16].[Order_id]" caption="Order_id" attribute="1" defaultMemberUniqueName="[Table16].[Order_id].[All]" allUniqueName="[Table16].[Order_id].[All]" dimensionUniqueName="[Table16]" displayFolder="" count="0" memberValueDatatype="130" unbalanced="0"/>
    <cacheHierarchy uniqueName="[Table16].[Product_id]" caption="Product_id" attribute="1" defaultMemberUniqueName="[Table16].[Product_id].[All]" allUniqueName="[Table16].[Product_id].[All]" dimensionUniqueName="[Table16]" displayFolder="" count="0" memberValueDatatype="130" unbalanced="0"/>
    <cacheHierarchy uniqueName="[Table16].[Cost Price]" caption="Cost Price" attribute="1" defaultMemberUniqueName="[Table16].[Cost Price].[All]" allUniqueName="[Table16].[Cost Price].[All]" dimensionUniqueName="[Table16]" displayFolder="" count="0" memberValueDatatype="20" unbalanced="0"/>
    <cacheHierarchy uniqueName="[Table16].[Selling Price]" caption="Selling Price" attribute="1" defaultMemberUniqueName="[Table16].[Selling Price].[All]" allUniqueName="[Table16].[Selling Price].[All]" dimensionUniqueName="[Table16]" displayFolder="" count="0" memberValueDatatype="20" unbalanced="0"/>
    <cacheHierarchy uniqueName="[Table16].[Quantity_Sold]" caption="Quantity_Sold" attribute="1" defaultMemberUniqueName="[Table16].[Quantity_Sold].[All]" allUniqueName="[Table16].[Quantity_Sold].[All]" dimensionUniqueName="[Table16]" displayFolder="" count="0" memberValueDatatype="20" unbalanced="0"/>
    <cacheHierarchy uniqueName="[Table16].[Total_Sale]" caption="Total_Sale" attribute="1" defaultMemberUniqueName="[Table16].[Total_Sale].[All]" allUniqueName="[Table16].[Total_Sale].[All]" dimensionUniqueName="[Table16]" displayFolder="" count="0" memberValueDatatype="20" unbalanced="0"/>
    <cacheHierarchy uniqueName="[Table16].[Mode of Payment]" caption="Mode of Payment" attribute="1" defaultMemberUniqueName="[Table16].[Mode of Payment].[All]" allUniqueName="[Table16].[Mode of Payment].[All]" dimensionUniqueName="[Table16]" displayFolder="" count="0" memberValueDatatype="130" unbalanced="0"/>
    <cacheHierarchy uniqueName="[Table16].[Profit]" caption="Profit" attribute="1" defaultMemberUniqueName="[Table16].[Profit].[All]" allUniqueName="[Table16].[Profit].[All]" dimensionUniqueName="[Table16]" displayFolder="" count="0" memberValueDatatype="20" unbalanced="0"/>
    <cacheHierarchy uniqueName="[Table16].[Date(Year)]" caption="Date(Year)" attribute="1" defaultMemberUniqueName="[Table16].[Date(Year)].[All]" allUniqueName="[Table16].[Date(Year)].[All]" dimensionUniqueName="[Table16]" displayFolder="" count="2" memberValueDatatype="20" unbalanced="0"/>
    <cacheHierarchy uniqueName="[Table16].[Date(Month)]" caption="Date(Month)" attribute="1" defaultMemberUniqueName="[Table16].[Date(Month)].[All]" allUniqueName="[Table16].[Date(Month)].[All]" dimensionUniqueName="[Table16]"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ost]" caption="Cost" attribute="1" defaultMemberUniqueName="[Table2].[Cost].[All]" allUniqueName="[Table2].[Cost].[All]" dimensionUniqueName="[Table2]" displayFolder="" count="0" memberValueDatatype="20" unbalanced="0"/>
    <cacheHierarchy uniqueName="[Table2].[Supplier]" caption="Supplier" attribute="1" defaultMemberUniqueName="[Table2].[Supplier].[All]" allUniqueName="[Table2].[Supplier].[All]" dimensionUniqueName="[Table2]" displayFolder="" count="0" memberValueDatatype="130" unbalanced="0"/>
    <cacheHierarchy uniqueName="[Table4].[Date]" caption="Date" attribute="1" defaultMemberUniqueName="[Table4].[Date].[All]" allUniqueName="[Table4].[Date].[All]" dimensionUniqueName="[Table4]" displayFolder="" count="0" memberValueDatatype="130" unbalanced="0"/>
    <cacheHierarchy uniqueName="[Table4].[Order_id]" caption="Order_id" attribute="1" defaultMemberUniqueName="[Table4].[Order_id].[All]" allUniqueName="[Table4].[Order_id].[All]" dimensionUniqueName="[Table4]" displayFolder="" count="0" memberValueDatatype="130" unbalanced="0"/>
    <cacheHierarchy uniqueName="[Table4].[Date (Year)]" caption="Date (Year)" attribute="1" defaultMemberUniqueName="[Table4].[Date (Year)].[All]" allUniqueName="[Table4].[Date (Year)].[All]" dimensionUniqueName="[Table4]" displayFolder="" count="0" memberValueDatatype="130" unbalanced="0"/>
    <cacheHierarchy uniqueName="[Table4].[Date (Quarter)]" caption="Date (Quarter)" attribute="1" defaultMemberUniqueName="[Table4].[Date (Quarter)].[All]" allUniqueName="[Table4].[Date (Quarter)].[All]" dimensionUniqueName="[Table4]" displayFolder="" count="0" memberValueDatatype="130" unbalanced="0"/>
    <cacheHierarchy uniqueName="[Table4].[Date (Month)]" caption="Date (Month)" attribute="1" defaultMemberUniqueName="[Table4].[Date (Month)].[All]" allUniqueName="[Table4].[Date (Month)].[All]" dimensionUniqueName="[Table4]" displayFolder="" count="0" memberValueDatatype="130" unbalanced="0"/>
    <cacheHierarchy uniqueName="[Table7_1].[Customer ID]" caption="Customer ID" attribute="1" defaultMemberUniqueName="[Table7_1].[Customer ID].[All]" allUniqueName="[Table7_1].[Customer ID].[All]" dimensionUniqueName="[Table7_1]" displayFolder="" count="0" memberValueDatatype="130" unbalanced="0"/>
    <cacheHierarchy uniqueName="[Table7_1].[Name]" caption="Name" attribute="1" defaultMemberUniqueName="[Table7_1].[Name].[All]" allUniqueName="[Table7_1].[Name].[All]" dimensionUniqueName="[Table7_1]" displayFolder="" count="0" memberValueDatatype="130" unbalanced="0"/>
    <cacheHierarchy uniqueName="[Table7_1].[Gender]" caption="Gender" attribute="1" defaultMemberUniqueName="[Table7_1].[Gender].[All]" allUniqueName="[Table7_1].[Gender].[All]" dimensionUniqueName="[Table7_1]" displayFolder="" count="0" memberValueDatatype="130" unbalanced="0"/>
    <cacheHierarchy uniqueName="[Table7_1].[Location]" caption="Location" attribute="1" defaultMemberUniqueName="[Table7_1].[Location].[All]" allUniqueName="[Table7_1].[Location].[All]" dimensionUniqueName="[Table7_1]" displayFolder="" count="0" memberValueDatatype="130" unbalanced="0"/>
    <cacheHierarchy uniqueName="[Table7_1].[Email]" caption="Email" attribute="1" defaultMemberUniqueName="[Table7_1].[Email].[All]" allUniqueName="[Table7_1].[Email].[All]" dimensionUniqueName="[Table7_1]" displayFolder="" count="0" memberValueDatatype="130" unbalanced="0"/>
    <cacheHierarchy uniqueName="[Table7_1].[Rating]" caption="Rating" attribute="1" defaultMemberUniqueName="[Table7_1].[Rating].[All]" allUniqueName="[Table7_1].[Rating].[All]" dimensionUniqueName="[Table7_1]" displayFolder="" count="0" memberValueDatatype="5" unbalanced="0"/>
    <cacheHierarchy uniqueName="[Table7_1].[Attribute]" caption="Attribute" attribute="1" defaultMemberUniqueName="[Table7_1].[Attribute].[All]" allUniqueName="[Table7_1].[Attribute].[All]" dimensionUniqueName="[Table7_1]" displayFolder="" count="0" memberValueDatatype="130" unbalanced="0"/>
    <cacheHierarchy uniqueName="[Table7_1].[Order_id]" caption="Order_id" attribute="1" defaultMemberUniqueName="[Table7_1].[Order_id].[All]" allUniqueName="[Table7_1].[Order_id].[All]" dimensionUniqueName="[Table7_1]" displayFolder="" count="0" memberValueDatatype="130" unbalanced="0"/>
    <cacheHierarchy uniqueName="[Table4].[Date (Month Index)]" caption="Date (Month Index)" attribute="1" defaultMemberUniqueName="[Table4].[Date (Month Index)].[All]" allUniqueName="[Table4].[Date (Month Index)].[All]" dimensionUniqueName="[Table4]" displayFolder="" count="0" memberValueDatatype="20" unbalanced="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16]" caption="__XL_Count Table16" measure="1" displayFolder="" measureGroup="Table16" count="0" hidden="1"/>
    <cacheHierarchy uniqueName="[Measures].[__XL_Count Table2]" caption="__XL_Count Table2" measure="1" displayFolder="" measureGroup="Table2" count="0" hidden="1"/>
    <cacheHierarchy uniqueName="[Measures].[__XL_Count Table7_1]" caption="__XL_Count Table7_1" measure="1" displayFolder="" measureGroup="Table7_1" count="0" hidden="1"/>
    <cacheHierarchy uniqueName="[Measures].[__No measures defined]" caption="__No measures defined" measure="1" displayFolder="" count="0" hidden="1"/>
    <cacheHierarchy uniqueName="[Measures].[Sum of Rating]" caption="Sum of Rating" measure="1" displayFolder="" measureGroup="Table1" count="0" hidden="1">
      <extLst>
        <ext xmlns:x15="http://schemas.microsoft.com/office/spreadsheetml/2010/11/main" uri="{B97F6D7D-B522-45F9-BDA1-12C45D357490}">
          <x15:cacheHierarchy aggregatedColumn="9"/>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9"/>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9"/>
        </ext>
      </extLst>
    </cacheHierarchy>
    <cacheHierarchy uniqueName="[Measures].[Sum of Total_Sale 2]" caption="Sum of Total_Sale 2" measure="1" displayFolder="" measureGroup="Table16" count="0" hidden="1">
      <extLst>
        <ext xmlns:x15="http://schemas.microsoft.com/office/spreadsheetml/2010/11/main" uri="{B97F6D7D-B522-45F9-BDA1-12C45D357490}">
          <x15:cacheHierarchy aggregatedColumn="16"/>
        </ext>
      </extLst>
    </cacheHierarchy>
    <cacheHierarchy uniqueName="[Measures].[Sum of Quantity_Sold 2]" caption="Sum of Quantity_Sold 2" measure="1" displayFolder="" measureGroup="Table16"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Table16" count="0" hidden="1">
      <extLst>
        <ext xmlns:x15="http://schemas.microsoft.com/office/spreadsheetml/2010/11/main" uri="{B97F6D7D-B522-45F9-BDA1-12C45D357490}">
          <x15:cacheHierarchy aggregatedColumn="18"/>
        </ext>
      </extLst>
    </cacheHierarchy>
    <cacheHierarchy uniqueName="[Measures].[Sum of Date(Year)]" caption="Sum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Date(Year)]" caption="Count of Date(Year)" measure="1" displayFolder="" measureGroup="Table16" count="0" hidden="1">
      <extLst>
        <ext xmlns:x15="http://schemas.microsoft.com/office/spreadsheetml/2010/11/main" uri="{B97F6D7D-B522-45F9-BDA1-12C45D357490}">
          <x15:cacheHierarchy aggregatedColumn="19"/>
        </ext>
      </extLst>
    </cacheHierarchy>
    <cacheHierarchy uniqueName="[Measures].[Count of Purchase History 1]" caption="Count of Purchase History 1" measure="1" displayFolder="" measureGroup="Table1" count="0" hidden="1">
      <extLst>
        <ext xmlns:x15="http://schemas.microsoft.com/office/spreadsheetml/2010/11/main" uri="{B97F6D7D-B522-45F9-BDA1-12C45D357490}">
          <x15:cacheHierarchy aggregatedColumn="5"/>
        </ext>
      </extLst>
    </cacheHierarchy>
    <cacheHierarchy uniqueName="[Measures].[Count of Purchase History 3]" caption="Count of Purchase History 3" measure="1" displayFolder="" measureGroup="Table1" count="0" hidden="1">
      <extLst>
        <ext xmlns:x15="http://schemas.microsoft.com/office/spreadsheetml/2010/11/main" uri="{B97F6D7D-B522-45F9-BDA1-12C45D357490}">
          <x15:cacheHierarchy aggregatedColumn="7"/>
        </ext>
      </extLst>
    </cacheHierarchy>
    <cacheHierarchy uniqueName="[Measures].[Count of Purchase History 2]" caption="Count of Purchase History 2" measure="1" displayFolder="" measureGroup="Table1" count="0" hidden="1">
      <extLst>
        <ext xmlns:x15="http://schemas.microsoft.com/office/spreadsheetml/2010/11/main" uri="{B97F6D7D-B522-45F9-BDA1-12C45D357490}">
          <x15:cacheHierarchy aggregatedColumn="6"/>
        </ext>
      </extLst>
    </cacheHierarchy>
    <cacheHierarchy uniqueName="[Measures].[Count of Purchase History 4]" caption="Count of Purchase History 4" measure="1" displayFolder="" measureGroup="Table1" count="0" hidden="1">
      <extLst>
        <ext xmlns:x15="http://schemas.microsoft.com/office/spreadsheetml/2010/11/main" uri="{B97F6D7D-B522-45F9-BDA1-12C45D357490}">
          <x15:cacheHierarchy aggregatedColumn="8"/>
        </ext>
      </extLst>
    </cacheHierarchy>
    <cacheHierarchy uniqueName="[Measures].[Count of Mode of Payment]" caption="Count of Mode of Payment" measure="1" displayFolder="" measureGroup="Table16" count="0" hidden="1">
      <extLst>
        <ext xmlns:x15="http://schemas.microsoft.com/office/spreadsheetml/2010/11/main" uri="{B97F6D7D-B522-45F9-BDA1-12C45D357490}">
          <x15:cacheHierarchy aggregatedColumn="17"/>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2"/>
        </ext>
      </extLst>
    </cacheHierarchy>
    <cacheHierarchy uniqueName="[Measures].[Count of Product_id]" caption="Count of Product_id" measure="1" displayFolder="" measureGroup="Table16"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Table16" count="0" hidden="1">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2]" caption="Count of Order_id 2" measure="1" displayFolder="" measureGroup="Table7_1" count="0" hidden="1">
      <extLst>
        <ext xmlns:x15="http://schemas.microsoft.com/office/spreadsheetml/2010/11/main" uri="{B97F6D7D-B522-45F9-BDA1-12C45D357490}">
          <x15:cacheHierarchy aggregatedColumn="38"/>
        </ext>
      </extLst>
    </cacheHierarchy>
    <cacheHierarchy uniqueName="[Measures].[Count of Order_id 3]" caption="Count of Order_id 3" measure="1" displayFolder="" measureGroup="Table4"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21343311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783E1-5B80-4079-9B08-AD61305DF8A3}" name="PivotTable5"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formats count="11">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dataOnly="0" labelOnly="1" outline="0" axis="axisValues" fieldPosition="0"/>
    </format>
    <format dxfId="13">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Table.xlsx!Table16">
        <x15:activeTabTopLevelEntity name="[Table1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A90006-784A-416F-9B3E-2823AED3DB48}" name="PivotTable15" cacheId="10"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31">
  <location ref="D76:E89"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Sale" fld="1" baseField="0" baseItem="0"/>
  </dataFields>
  <formats count="11">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grandRow="1"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Data="1"/>
    <pivotHierarchy dragToData="1" caption="Count of Date(Year)"/>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1]"/>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5BA606-4A30-462D-94CA-B2CF98CE7591}" name="PivotTable9"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F8:G1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_Sale" fld="0" baseField="0" baseItem="0" numFmtId="2"/>
  </dataFields>
  <formats count="20">
    <format dxfId="54">
      <pivotArea outline="0" collapsedLevelsAreSubtotals="1" fieldPosition="0"/>
    </format>
    <format dxfId="53">
      <pivotArea type="all" dataOnly="0" outline="0" fieldPosition="0"/>
    </format>
    <format dxfId="52">
      <pivotArea outline="0" collapsedLevelsAreSubtotals="1" fieldPosition="0"/>
    </format>
    <format dxfId="51">
      <pivotArea field="1" type="button" dataOnly="0" labelOnly="1" outline="0" axis="axisRow" fieldPosition="0"/>
    </format>
    <format dxfId="50">
      <pivotArea dataOnly="0" labelOnly="1" fieldPosition="0">
        <references count="1">
          <reference field="1"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outline="0" collapsedLevelsAreSubtotals="1" fieldPosition="0"/>
    </format>
    <format dxfId="40">
      <pivotArea dataOnly="0" labelOnly="1" outline="0" axis="axisValues" fieldPosition="0"/>
    </format>
    <format dxfId="39">
      <pivotArea collapsedLevelsAreSubtotals="1" fieldPosition="0">
        <references count="1">
          <reference field="1" count="1">
            <x v="0"/>
          </reference>
        </references>
      </pivotArea>
    </format>
    <format dxfId="38">
      <pivotArea collapsedLevelsAreSubtotals="1" fieldPosition="0">
        <references count="1">
          <reference field="1" count="1">
            <x v="1"/>
          </reference>
        </references>
      </pivotArea>
    </format>
    <format dxfId="37">
      <pivotArea collapsedLevelsAreSubtotals="1" fieldPosition="0">
        <references count="1">
          <reference field="1" count="1">
            <x v="2"/>
          </reference>
        </references>
      </pivotArea>
    </format>
    <format dxfId="36">
      <pivotArea collapsedLevelsAreSubtotals="1" fieldPosition="0">
        <references count="1">
          <reference field="1" count="1">
            <x v="3"/>
          </reference>
        </references>
      </pivotArea>
    </format>
    <format dxfId="35">
      <pivotArea grandRow="1" outline="0" collapsedLevelsAreSubtotals="1" fieldPosition="0"/>
    </format>
  </formats>
  <chartFormats count="5">
    <chartFormat chart="19" format="21" series="1">
      <pivotArea type="data" outline="0" fieldPosition="0">
        <references count="1">
          <reference field="4294967294" count="1" selected="0">
            <x v="0"/>
          </reference>
        </references>
      </pivotArea>
    </chartFormat>
    <chartFormat chart="19" format="22">
      <pivotArea type="data" outline="0" fieldPosition="0">
        <references count="2">
          <reference field="4294967294" count="1" selected="0">
            <x v="0"/>
          </reference>
          <reference field="1" count="1" selected="0">
            <x v="0"/>
          </reference>
        </references>
      </pivotArea>
    </chartFormat>
    <chartFormat chart="19" format="23">
      <pivotArea type="data" outline="0" fieldPosition="0">
        <references count="2">
          <reference field="4294967294" count="1" selected="0">
            <x v="0"/>
          </reference>
          <reference field="1" count="1" selected="0">
            <x v="1"/>
          </reference>
        </references>
      </pivotArea>
    </chartFormat>
    <chartFormat chart="19" format="24">
      <pivotArea type="data" outline="0" fieldPosition="0">
        <references count="2">
          <reference field="4294967294" count="1" selected="0">
            <x v="0"/>
          </reference>
          <reference field="1" count="1" selected="0">
            <x v="2"/>
          </reference>
        </references>
      </pivotArea>
    </chartFormat>
    <chartFormat chart="19" format="25">
      <pivotArea type="data" outline="0" fieldPosition="0">
        <references count="2">
          <reference field="4294967294" count="1" selected="0">
            <x v="0"/>
          </reference>
          <reference field="1" count="1" selected="0">
            <x v="3"/>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1]"/>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967E81-0247-4F55-9376-E73D7DBCCC04}" name="PivotTable7"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25:B28" firstHeaderRow="1" firstDataRow="1" firstDataCol="1"/>
  <pivotFields count="3">
    <pivotField axis="axisRow" allDrilled="1" subtotalTop="0" showAll="0" sortType="descending" defaultSubtotal="0" defaultAttributeDrillState="1">
      <items count="2">
        <item x="1"/>
        <item x="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_id" fld="1" subtotal="count" baseField="0" baseItem="0"/>
  </dataFields>
  <formats count="13">
    <format dxfId="67">
      <pivotArea outline="0" collapsedLevelsAreSubtotals="1" fieldPosition="0"/>
    </format>
    <format dxfId="66">
      <pivotArea type="all" dataOnly="0" outline="0"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2]"/>
        <x15:activeTabTopLevelEntity name="[Table7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3C6A81-CB62-41FF-9A6C-603A4B2ABEAE}"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2"/>
  </dataFields>
  <formats count="8">
    <format dxfId="75">
      <pivotArea outline="0" collapsedLevelsAreSubtotals="1" fieldPosition="0"/>
    </format>
    <format dxfId="74">
      <pivotArea type="all" dataOnly="0" outline="0" fieldPosition="0"/>
    </format>
    <format dxfId="73">
      <pivotArea outline="0" collapsedLevelsAreSubtotals="1"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 dxfId="68">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8D26E9-8E1C-4F79-B8D3-1C9FD5ADA707}" name="PivotTable6" cacheId="9"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34">
  <location ref="D57:E70" firstHeaderRow="1" firstDataRow="1" firstDataCol="1"/>
  <pivotFields count="3">
    <pivotField dataField="1" subtotalTop="0" showAll="0" defaultSubtotal="0"/>
    <pivotField axis="axisRow" allDrilled="1" subtotalTop="0" showAll="0" sortType="ascending" defaultSubtotal="0" defaultAttributeDrillState="1">
      <items count="12">
        <item n="Jan" x="4"/>
        <item n="Feb" x="3"/>
        <item n="Mar" x="7"/>
        <item n="Apr" x="0"/>
        <item x="8"/>
        <item n="Jun" x="6"/>
        <item n="Jul" x="5"/>
        <item n="Aug" x="1"/>
        <item n="Sep" x="11"/>
        <item n="Oct" x="10"/>
        <item n="Nov" x="9"/>
        <item n="Dec"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Profit" fld="0" baseField="0" baseItem="0"/>
  </dataFields>
  <formats count="11">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dataOnly="0" labelOnly="1" outline="0" axis="axisValues" fieldPosition="0"/>
    </format>
    <format dxfId="76">
      <pivotArea grandRow="1"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1" count="1" selected="0">
            <x v="5"/>
          </reference>
        </references>
      </pivotArea>
    </chartFormat>
    <chartFormat chart="12" format="4">
      <pivotArea type="data" outline="0" fieldPosition="0">
        <references count="2">
          <reference field="4294967294" count="1" selected="0">
            <x v="0"/>
          </reference>
          <reference field="1" count="1" selected="0">
            <x v="0"/>
          </reference>
        </references>
      </pivotArea>
    </chartFormat>
    <chartFormat chart="12" format="5">
      <pivotArea type="data" outline="0" fieldPosition="0">
        <references count="2">
          <reference field="4294967294" count="1" selected="0">
            <x v="0"/>
          </reference>
          <reference field="1" count="1" selected="0">
            <x v="1"/>
          </reference>
        </references>
      </pivotArea>
    </chartFormat>
    <chartFormat chart="12" format="6">
      <pivotArea type="data" outline="0" fieldPosition="0">
        <references count="2">
          <reference field="4294967294" count="1" selected="0">
            <x v="0"/>
          </reference>
          <reference field="1" count="1" selected="0">
            <x v="2"/>
          </reference>
        </references>
      </pivotArea>
    </chartFormat>
    <chartFormat chart="12" format="7">
      <pivotArea type="data" outline="0" fieldPosition="0">
        <references count="2">
          <reference field="4294967294" count="1" selected="0">
            <x v="0"/>
          </reference>
          <reference field="1" count="1" selected="0">
            <x v="3"/>
          </reference>
        </references>
      </pivotArea>
    </chartFormat>
    <chartFormat chart="12" format="8">
      <pivotArea type="data" outline="0" fieldPosition="0">
        <references count="2">
          <reference field="4294967294" count="1" selected="0">
            <x v="0"/>
          </reference>
          <reference field="1" count="1" selected="0">
            <x v="4"/>
          </reference>
        </references>
      </pivotArea>
    </chartFormat>
    <chartFormat chart="12" format="9">
      <pivotArea type="data" outline="0" fieldPosition="0">
        <references count="2">
          <reference field="4294967294" count="1" selected="0">
            <x v="0"/>
          </reference>
          <reference field="1" count="1" selected="0">
            <x v="6"/>
          </reference>
        </references>
      </pivotArea>
    </chartFormat>
    <chartFormat chart="12" format="10">
      <pivotArea type="data" outline="0" fieldPosition="0">
        <references count="2">
          <reference field="4294967294" count="1" selected="0">
            <x v="0"/>
          </reference>
          <reference field="1" count="1" selected="0">
            <x v="7"/>
          </reference>
        </references>
      </pivotArea>
    </chartFormat>
    <chartFormat chart="12" format="11">
      <pivotArea type="data" outline="0" fieldPosition="0">
        <references count="2">
          <reference field="4294967294" count="1" selected="0">
            <x v="0"/>
          </reference>
          <reference field="1" count="1" selected="0">
            <x v="8"/>
          </reference>
        </references>
      </pivotArea>
    </chartFormat>
    <chartFormat chart="12" format="12">
      <pivotArea type="data" outline="0" fieldPosition="0">
        <references count="2">
          <reference field="4294967294" count="1" selected="0">
            <x v="0"/>
          </reference>
          <reference field="1" count="1" selected="0">
            <x v="9"/>
          </reference>
        </references>
      </pivotArea>
    </chartFormat>
    <chartFormat chart="12" format="13">
      <pivotArea type="data" outline="0" fieldPosition="0">
        <references count="2">
          <reference field="4294967294" count="1" selected="0">
            <x v="0"/>
          </reference>
          <reference field="1" count="1" selected="0">
            <x v="10"/>
          </reference>
        </references>
      </pivotArea>
    </chartFormat>
    <chartFormat chart="12" format="14">
      <pivotArea type="data" outline="0" fieldPosition="0">
        <references count="2">
          <reference field="4294967294" count="1" selected="0">
            <x v="0"/>
          </reference>
          <reference field="1" count="1" selected="0">
            <x v="1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Data="1"/>
    <pivotHierarchy dragToData="1" caption="Count of Date(Year)"/>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1]"/>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7743D6-A1EE-429F-B3E4-148A77799DC5}"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Sale" fld="0" baseField="0" baseItem="0" numFmtId="165"/>
  </dataFields>
  <formats count="13">
    <format dxfId="99">
      <pivotArea outline="0" collapsedLevelsAreSubtotals="1" fieldPosition="0"/>
    </format>
    <format dxfId="98">
      <pivotArea type="all" dataOnly="0" outline="0" fieldPosition="0"/>
    </format>
    <format dxfId="97">
      <pivotArea outline="0" collapsedLevelsAreSubtotals="1" fieldPosition="0"/>
    </format>
    <format dxfId="96">
      <pivotArea type="all" dataOnly="0" outline="0" fieldPosition="0"/>
    </format>
    <format dxfId="95">
      <pivotArea outline="0" collapsedLevelsAreSubtotals="1"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 dxfId="87">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Table.xlsx!Table16">
        <x15:activeTabTopLevelEntity name="[Table1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DC77CC-01A3-44F5-8E39-B37ECAAE1931}" name="PivotTable1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7:B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Sale" fld="0" baseField="0" baseItem="0" numFmtId="164"/>
  </dataFields>
  <formats count="12">
    <format dxfId="111">
      <pivotArea outline="0" collapsedLevelsAreSubtotals="1" fieldPosition="0"/>
    </format>
    <format dxfId="110">
      <pivotArea type="all" dataOnly="0" outline="0" fieldPosition="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dataOnly="0" labelOnly="1" outline="0" axis="axisValues"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Table.xlsx!Table16">
        <x15:activeTabTopLevelEntity name="[Table1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B33E72-1768-4777-B7CE-417EA895CC6F}" name="PivotTable4"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_Sold" fld="0" baseField="0" baseItem="0" numFmtId="165"/>
  </dataFields>
  <formats count="11">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Table.xlsx!Table16">
        <x15:activeTabTopLevelEntity name="[Table1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040AFD-B8B9-4280-925B-D038E213F43C}" name="PivotTable14" cacheId="3"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location ref="C13:D2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Sum of Total_Sale" fld="0" baseField="0" baseItem="0"/>
  </dataFields>
  <formats count="11">
    <format dxfId="133">
      <pivotArea outline="0" collapsedLevelsAreSubtotals="1" fieldPosition="0"/>
    </format>
    <format dxfId="132">
      <pivotArea outline="0" collapsedLevelsAreSubtotals="1" fieldPosition="0"/>
    </format>
    <format dxfId="131">
      <pivotArea outline="0" collapsedLevelsAreSubtotals="1" fieldPosition="0"/>
    </format>
    <format dxfId="130">
      <pivotArea outline="0" collapsedLevelsAreSubtotals="1" fieldPosition="0"/>
    </format>
    <format dxfId="129">
      <pivotArea type="all" dataOnly="0" outline="0" fieldPosition="0"/>
    </format>
    <format dxfId="128">
      <pivotArea outline="0" collapsedLevelsAreSubtotals="1"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grandRow="1"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Data="1"/>
    <pivotHierarchy dragToData="1" caption="Count of Date(Year)"/>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EACDEC-5087-4D94-A852-F6325A9F1A53}" name="PivotTable1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F16:G27" firstHeaderRow="1" firstDataRow="1" firstDataCol="1"/>
  <pivotFields count="3">
    <pivotField axis="axisRow" allDrilled="1" subtotalTop="0" showAll="0" dataSourceSort="1" defaultSubtotal="0" defaultAttributeDrillState="1">
      <items count="10">
        <item n="Beauty &amp;_x000a_ Personal Care"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Total_Sale" fld="1" baseField="0" baseItem="0"/>
  </dataFields>
  <formats count="13">
    <format dxfId="146">
      <pivotArea outline="0" collapsedLevelsAreSubtotals="1" fieldPosition="0"/>
    </format>
    <format dxfId="145">
      <pivotArea type="all" dataOnly="0" outline="0" fieldPosition="0"/>
    </format>
    <format dxfId="144">
      <pivotArea outline="0" collapsedLevelsAreSubtotals="1" fieldPosition="0"/>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dataOnly="0" labelOnly="1" grandRow="1" outline="0" fieldPosition="0"/>
    </format>
    <format dxfId="137">
      <pivotArea outline="0" collapsedLevelsAreSubtotals="1" fieldPosition="0"/>
    </format>
    <format dxfId="136">
      <pivotArea grandRow="1" outline="0" collapsedLevelsAreSubtotals="1" fieldPosition="0"/>
    </format>
    <format dxfId="135">
      <pivotArea collapsedLevelsAreSubtotals="1" fieldPosition="0">
        <references count="1">
          <reference field="0" count="0"/>
        </references>
      </pivotArea>
    </format>
    <format dxfId="134">
      <pivotArea dataOnly="0" labelOnly="1" outline="0" axis="axisValues" fieldPosition="0"/>
    </format>
  </formats>
  <chartFormats count="1">
    <chartFormat chart="5"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1]"/>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2B9E29-1EEC-4C19-946D-39F2EA5DCC75}" name="PivotTable21" cacheId="4"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location ref="D38:K52" firstHeaderRow="1" firstDataRow="2" firstDataCol="1"/>
  <pivotFields count="3">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Fields count="1">
    <field x="1"/>
  </colFields>
  <colItems count="7">
    <i>
      <x/>
    </i>
    <i>
      <x v="1"/>
    </i>
    <i>
      <x v="2"/>
    </i>
    <i>
      <x v="3"/>
    </i>
    <i>
      <x v="4"/>
    </i>
    <i>
      <x v="5"/>
    </i>
    <i t="grand">
      <x/>
    </i>
  </colItems>
  <dataFields count="1">
    <dataField name="Sum of Profit" fld="0" baseField="0" baseItem="0"/>
  </dataFields>
  <formats count="11">
    <format dxfId="157">
      <pivotArea outline="0" collapsedLevelsAreSubtotals="1" fieldPosition="0"/>
    </format>
    <format dxfId="156">
      <pivotArea outline="0" collapsedLevelsAreSubtotals="1" fieldPosition="0"/>
    </format>
    <format dxfId="155">
      <pivotArea outline="0" collapsedLevelsAreSubtotals="1" fieldPosition="0"/>
    </format>
    <format dxfId="154">
      <pivotArea outline="0" collapsedLevelsAreSubtotals="1" fieldPosition="0"/>
    </format>
    <format dxfId="153">
      <pivotArea type="all" dataOnly="0" outline="0" fieldPosition="0"/>
    </format>
    <format dxfId="152">
      <pivotArea outline="0" collapsedLevelsAreSubtotals="1"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dataOnly="0" labelOnly="1" outline="0" axis="axisValues" fieldPosition="0"/>
    </format>
    <format dxfId="147">
      <pivotArea grandRow="1"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Data="1"/>
    <pivotHierarchy dragToData="1" caption="Count of Date(Year)"/>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1]"/>
        <x15:activeTabTopLevelEntity name="[Table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639F1F-B69A-4DF7-8D7E-1388CA53CEC4}" name="PivotTable2" cacheId="14"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32">
  <location ref="P81:Q102" firstHeaderRow="1" firstDataRow="1" firstDataCol="1"/>
  <pivotFields count="4">
    <pivotField allDrilled="1" subtotalTop="0" showAll="0" sortType="ascending" defaultSubtotal="0" defaultAttributeDrillState="1">
      <items count="13">
        <item n="Jan" x="4"/>
        <item n="Feb" x="3"/>
        <item n="Mar" x="7"/>
        <item n="Apr" x="0"/>
        <item x="8"/>
        <item n="Jun" x="6"/>
        <item n="Jul" x="5"/>
        <item n="Aug" x="1"/>
        <item n="Sep" x="11"/>
        <item n="Oct" x="10"/>
        <item n="Nov" x="9"/>
        <item n="Dec" x="2"/>
        <item x="12"/>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Order_id" fld="2" subtotal="count" baseField="0" baseItem="0" numFmtId="166"/>
  </dataFields>
  <formats count="12">
    <format dxfId="169">
      <pivotArea outline="0" collapsedLevelsAreSubtotals="1" fieldPosition="0"/>
    </format>
    <format dxfId="168">
      <pivotArea outline="0" collapsedLevelsAreSubtotals="1" fieldPosition="0"/>
    </format>
    <format dxfId="167">
      <pivotArea outline="0" collapsedLevelsAreSubtotals="1" fieldPosition="0"/>
    </format>
    <format dxfId="166">
      <pivotArea outline="0" collapsedLevelsAreSubtotals="1" fieldPosition="0"/>
    </format>
    <format dxfId="165">
      <pivotArea type="all" dataOnly="0" outline="0" fieldPosition="0"/>
    </format>
    <format dxfId="164">
      <pivotArea outline="0" collapsedLevelsAreSubtotals="1" fieldPosition="0"/>
    </format>
    <format dxfId="163">
      <pivotArea dataOnly="0" labelOnly="1" outline="0" axis="axisValues" fieldPosition="0"/>
    </format>
    <format dxfId="162">
      <pivotArea type="all" dataOnly="0" outline="0" fieldPosition="0"/>
    </format>
    <format dxfId="161">
      <pivotArea outline="0" collapsedLevelsAreSubtotals="1" fieldPosition="0"/>
    </format>
    <format dxfId="160">
      <pivotArea dataOnly="0" labelOnly="1" outline="0" axis="axisValues" fieldPosition="0"/>
    </format>
    <format dxfId="159">
      <pivotArea grandRow="1" outline="0" collapsedLevelsAreSubtotals="1" fieldPosition="0"/>
    </format>
    <format dxfId="158">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Data="1"/>
    <pivotHierarchy dragToData="1" caption="Count of Date(Year)"/>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1]"/>
        <x15:activeTabTopLevelEntity name="[Table4]"/>
        <x15:activeTabTopLevelEntity name="[Table2]"/>
        <x15:activeTabTopLevelEntity name="[Table7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A81BFAE-CA60-4F3E-B663-D6E266EDB933}" name="PivotTable13" cacheId="2"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1">
  <location ref="B7:C10" firstHeaderRow="1" firstDataRow="1" firstDataCol="1"/>
  <pivotFields count="3">
    <pivotField axis="axisRow" allDrilled="1" subtotalTop="0" showAll="0" dataSourceSort="1" defaultAttributeDrillState="1">
      <items count="3">
        <item x="0"/>
        <item x="1"/>
        <item t="default"/>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Rating" fld="1" subtotal="average" baseField="0" baseItem="0"/>
  </dataFields>
  <formats count="13">
    <format dxfId="182">
      <pivotArea outline="0" collapsedLevelsAreSubtotals="1" fieldPosition="0"/>
    </format>
    <format dxfId="181">
      <pivotArea outline="0" collapsedLevelsAreSubtotals="1" fieldPosition="0"/>
    </format>
    <format dxfId="180">
      <pivotArea outline="0" collapsedLevelsAreSubtotals="1" fieldPosition="0"/>
    </format>
    <format dxfId="179">
      <pivotArea outline="0" collapsedLevelsAreSubtotals="1" fieldPosition="0"/>
    </format>
    <format dxfId="178">
      <pivotArea type="all" dataOnly="0" outline="0" fieldPosition="0"/>
    </format>
    <format dxfId="177">
      <pivotArea outline="0" collapsedLevelsAreSubtotals="1"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dataOnly="0" labelOnly="1" outline="0" axis="axisValues" fieldPosition="0"/>
    </format>
    <format dxfId="172">
      <pivotArea collapsedLevelsAreSubtotals="1" fieldPosition="0">
        <references count="1">
          <reference field="0" count="1">
            <x v="0"/>
          </reference>
        </references>
      </pivotArea>
    </format>
    <format dxfId="171">
      <pivotArea collapsedLevelsAreSubtotals="1" fieldPosition="0">
        <references count="1">
          <reference field="0" count="1">
            <x v="1"/>
          </reference>
        </references>
      </pivotArea>
    </format>
    <format dxfId="170">
      <pivotArea grandRow="1"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3A88B8A-1C75-4713-AF6F-B17AED2EE53A}" name="PivotTable1" cacheId="13"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32">
  <location ref="A60:B103" firstHeaderRow="1" firstDataRow="1" firstDataCol="1"/>
  <pivotFields count="5">
    <pivotField allDrilled="1" subtotalTop="0" showAll="0" sortType="ascending" defaultSubtotal="0" defaultAttributeDrillState="1">
      <items count="13">
        <item n="Jan" x="4"/>
        <item n="Feb" x="3"/>
        <item n="Mar" x="7"/>
        <item n="Apr" x="0"/>
        <item x="8"/>
        <item n="Jun" x="6"/>
        <item n="Jul" x="5"/>
        <item n="Aug" x="1"/>
        <item n="Sep" x="11"/>
        <item n="Oct" x="10"/>
        <item n="Nov" x="9"/>
        <item n="Dec" x="2"/>
        <item x="12"/>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2">
    <field x="1"/>
    <field x="2"/>
  </rowFields>
  <rowItems count="43">
    <i>
      <x/>
    </i>
    <i r="1">
      <x/>
    </i>
    <i r="1">
      <x v="1"/>
    </i>
    <i r="1">
      <x v="2"/>
    </i>
    <i r="1">
      <x v="3"/>
    </i>
    <i r="1">
      <x v="4"/>
    </i>
    <i r="1">
      <x v="5"/>
    </i>
    <i r="1">
      <x v="6"/>
    </i>
    <i r="1">
      <x v="7"/>
    </i>
    <i r="1">
      <x v="8"/>
    </i>
    <i r="1">
      <x v="9"/>
    </i>
    <i r="1">
      <x v="10"/>
    </i>
    <i r="1">
      <x v="11"/>
    </i>
    <i r="1">
      <x v="12"/>
    </i>
    <i r="1">
      <x v="13"/>
    </i>
    <i r="1">
      <x v="14"/>
    </i>
    <i r="1">
      <x v="15"/>
    </i>
    <i r="1">
      <x v="16"/>
    </i>
    <i r="1">
      <x v="17"/>
    </i>
    <i r="1">
      <x v="18"/>
    </i>
    <i r="1">
      <x v="19"/>
    </i>
    <i>
      <x v="1"/>
    </i>
    <i r="1">
      <x/>
    </i>
    <i r="1">
      <x v="1"/>
    </i>
    <i r="1">
      <x v="2"/>
    </i>
    <i r="1">
      <x v="3"/>
    </i>
    <i r="1">
      <x v="4"/>
    </i>
    <i r="1">
      <x v="5"/>
    </i>
    <i r="1">
      <x v="6"/>
    </i>
    <i r="1">
      <x v="7"/>
    </i>
    <i r="1">
      <x v="8"/>
    </i>
    <i r="1">
      <x v="9"/>
    </i>
    <i r="1">
      <x v="10"/>
    </i>
    <i r="1">
      <x v="11"/>
    </i>
    <i r="1">
      <x v="12"/>
    </i>
    <i r="1">
      <x v="13"/>
    </i>
    <i r="1">
      <x v="14"/>
    </i>
    <i r="1">
      <x v="15"/>
    </i>
    <i r="1">
      <x v="16"/>
    </i>
    <i r="1">
      <x v="17"/>
    </i>
    <i r="1">
      <x v="18"/>
    </i>
    <i r="1">
      <x v="19"/>
    </i>
    <i t="grand">
      <x/>
    </i>
  </rowItems>
  <colItems count="1">
    <i/>
  </colItems>
  <dataFields count="1">
    <dataField name="Count of Order_id" fld="3" subtotal="count" baseField="0" baseItem="0"/>
  </dataFields>
  <formats count="11">
    <format dxfId="193">
      <pivotArea outline="0" collapsedLevelsAreSubtotals="1" fieldPosition="0"/>
    </format>
    <format dxfId="192">
      <pivotArea outline="0" collapsedLevelsAreSubtotals="1" fieldPosition="0"/>
    </format>
    <format dxfId="191">
      <pivotArea outline="0" collapsedLevelsAreSubtotals="1" fieldPosition="0"/>
    </format>
    <format dxfId="190">
      <pivotArea outline="0" collapsedLevelsAreSubtotals="1" fieldPosition="0"/>
    </format>
    <format dxfId="189">
      <pivotArea type="all" dataOnly="0" outline="0" fieldPosition="0"/>
    </format>
    <format dxfId="188">
      <pivotArea outline="0" collapsedLevelsAreSubtotals="1"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dataOnly="0" labelOnly="1" outline="0" axis="axisValues" fieldPosition="0"/>
    </format>
    <format dxfId="183">
      <pivotArea grandRow="1"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ating"/>
    <pivotHierarchy dragToData="1" caption="Count of Rating"/>
    <pivotHierarchy dragToData="1"/>
    <pivotHierarchy dragToData="1"/>
    <pivotHierarchy dragToData="1"/>
    <pivotHierarchy dragToData="1"/>
    <pivotHierarchy dragToData="1" caption="Count of Date(Year)"/>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3"/>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6]"/>
        <x15:activeTabTopLevelEntity name="[Table1]"/>
        <x15:activeTabTopLevelEntity name="[Table4]"/>
        <x15:activeTabTopLevelEntity name="[Table2]"/>
        <x15:activeTabTopLevelEntity name="[Table7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74395A-1998-407B-96DD-79131CAF9D61}" autoFormatId="16" applyNumberFormats="0" applyBorderFormats="0" applyFontFormats="0" applyPatternFormats="0" applyAlignmentFormats="0" applyWidthHeightFormats="0">
  <queryTableRefresh nextId="9">
    <queryTableFields count="8">
      <queryTableField id="1" name="Customer ID" tableColumnId="1"/>
      <queryTableField id="2" name="Name" tableColumnId="2"/>
      <queryTableField id="3" name="Gender" tableColumnId="3"/>
      <queryTableField id="4" name="Location" tableColumnId="4"/>
      <queryTableField id="5" name="Email" tableColumnId="5"/>
      <queryTableField id="6" name="Rating" tableColumnId="6"/>
      <queryTableField id="7" name="Attribute" tableColumnId="7"/>
      <queryTableField id="8" name="Order_id"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Year" xr10:uid="{D5A10B93-DDED-466E-9D1A-3E8AE9A3E18F}" sourceName="[Table16].[Date(Year)]">
  <pivotTables>
    <pivotTable tabId="11" name="PivotTable11"/>
    <pivotTable tabId="11" name="PivotTable10"/>
    <pivotTable tabId="11" name="PivotTable13"/>
    <pivotTable tabId="11" name="PivotTable14"/>
    <pivotTable tabId="11" name="PivotTable21"/>
    <pivotTable tabId="11" name="PivotTable3"/>
    <pivotTable tabId="11" name="PivotTable4"/>
    <pivotTable tabId="11" name="PivotTable5"/>
    <pivotTable tabId="11" name="PivotTable9"/>
    <pivotTable tabId="11" name="PivotTable6"/>
    <pivotTable tabId="11" name="PivotTable15"/>
    <pivotTable tabId="11" name="PivotTable17"/>
    <pivotTable tabId="11" name="PivotTable7"/>
    <pivotTable tabId="11" name="PivotTable1"/>
    <pivotTable tabId="11" name="PivotTable2"/>
  </pivotTables>
  <data>
    <olap pivotCacheId="2134331162">
      <levels count="2">
        <level uniqueName="[Table16].[Date(Year)].[(All)]" sourceCaption="(All)" count="0"/>
        <level uniqueName="[Table16].[Date(Year)].[Date(Year)]" sourceCaption="Date(Year)" count="7">
          <ranges>
            <range startItem="0">
              <i n="[Table16].[Date(Year)].&amp;[2020]" c="2020"/>
              <i n="[Table16].[Date(Year)].&amp;[2021]" c="2021"/>
              <i n="[Table16].[Date(Year)].&amp;[2022]" c="2022"/>
              <i n="[Table16].[Date(Year)].&amp;[2023]" c="2023"/>
              <i n="[Table16].[Date(Year)].&amp;[2024]" c="2024"/>
              <i n="[Table16].[Date(Year)].&amp;[2025]" c="2025"/>
              <i n="[Table16].[Date(Year)].&amp;" c="(blank)" nd="1"/>
            </range>
          </ranges>
        </level>
      </levels>
      <selections count="1">
        <selection n="[Table16].[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B343F7-E84D-4BE2-9837-9C5E163E5B31}" sourceName="[Table2].[Category]">
  <pivotTables>
    <pivotTable tabId="11" name="PivotTable11"/>
    <pivotTable tabId="11" name="PivotTable10"/>
    <pivotTable tabId="11" name="PivotTable13"/>
    <pivotTable tabId="11" name="PivotTable14"/>
    <pivotTable tabId="11" name="PivotTable21"/>
    <pivotTable tabId="11" name="PivotTable3"/>
    <pivotTable tabId="11" name="PivotTable4"/>
    <pivotTable tabId="11" name="PivotTable5"/>
    <pivotTable tabId="11" name="PivotTable9"/>
    <pivotTable tabId="11" name="PivotTable6"/>
    <pivotTable tabId="11" name="PivotTable15"/>
    <pivotTable tabId="11" name="PivotTable17"/>
    <pivotTable tabId="11" name="PivotTable7"/>
    <pivotTable tabId="11" name="PivotTable1"/>
    <pivotTable tabId="11" name="PivotTable2"/>
  </pivotTables>
  <data>
    <olap pivotCacheId="2134331162">
      <levels count="2">
        <level uniqueName="[Table2].[Category].[(All)]" sourceCaption="(All)" count="0"/>
        <level uniqueName="[Table2].[Category].[Category]" sourceCaption="Category" count="11">
          <ranges>
            <range startItem="0">
              <i n="[Table2].[Category].&amp;[Beauty &amp; Personal Care]" c="Beauty &amp; Personal Care"/>
              <i n="[Table2].[Category].&amp;[Books]" c="Books"/>
              <i n="[Table2].[Category].&amp;[Clothing]" c="Clothing"/>
              <i n="[Table2].[Category].&amp;[Electronics]" c="Electronics"/>
              <i n="[Table2].[Category].&amp;[Footwear]" c="Footwear"/>
              <i n="[Table2].[Category].&amp;[Furniture]" c="Furniture"/>
              <i n="[Table2].[Category].&amp;[Home Appliances]" c="Home Appliances"/>
              <i n="[Table2].[Category].&amp;[Sports &amp; Fitness]" c="Sports &amp; Fitness"/>
              <i n="[Table2].[Category].&amp;[Stationery]" c="Stationery"/>
              <i n="[Table2].[Category].&amp;[Toys &amp; Games]" c="Toys &amp; Games"/>
              <i n="[Table2].[Category].&amp;" c="(blank)" nd="1"/>
            </range>
          </ranges>
        </level>
      </levels>
      <selections count="1">
        <selection n="[Table2].[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Year)" xr10:uid="{56B5D5CF-6079-4AC6-A06D-DE524A0875EA}" cache="Slicer_Date_Year" caption="Date(Year)" level="1" rowHeight="241300"/>
  <slicer name="Category" xr10:uid="{61053B09-DDF0-4B1A-AE95-DC236D0E9571}"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Year) 2" xr10:uid="{A04CAA40-4773-471A-B856-BDE9B20433DA}" cache="Slicer_Date_Year" caption="Date(Year)" level="1" style="SlicerStyleDark4" rowHeight="241300"/>
  <slicer name="Category 1" xr10:uid="{D21392F8-5016-400D-9D0E-1611F772A134}" cache="Slicer_Category" caption="Category" level="1" style="SlicerStyleDark6"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1EB2EBF-35DC-46AB-8C0F-087FA5F84A97}" name="Table16" displayName="Table16" ref="A1:K1001" totalsRowShown="0" headerRowDxfId="238" dataDxfId="237" tableBorderDxfId="236">
  <autoFilter ref="A1:K1001" xr:uid="{51EB2EBF-35DC-46AB-8C0F-087FA5F84A97}"/>
  <tableColumns count="11">
    <tableColumn id="1" xr3:uid="{2EDF5C65-51E0-45DA-9E72-F3966AF4499E}" name="Date" dataDxfId="235"/>
    <tableColumn id="2" xr3:uid="{328839CE-D238-455A-AAA9-BA681970774D}" name="Order_id" dataDxfId="234"/>
    <tableColumn id="3" xr3:uid="{64262362-D05E-409D-ABB7-E8E824B9191C}" name="Product_id" dataDxfId="233"/>
    <tableColumn id="4" xr3:uid="{BB40678F-DB48-4A9E-8644-402203A3AF50}" name="Cost Price" dataDxfId="232">
      <calculatedColumnFormula>IF(C2="P141",435,IF(C2="P142",223,IF(C2="P143",648,IF(C2="P144",633,IF(C2="P145",176,IF(C2="P146",495,IF(C2="P147",123,IF(C2="P148",457,IF(C2="P149",668,IF(C2="P150",265,0))))))))))</calculatedColumnFormula>
    </tableColumn>
    <tableColumn id="5" xr3:uid="{B8B18D5D-2CEE-4F5A-AFBD-449BE17D31E6}" name="Selling Price" dataDxfId="231"/>
    <tableColumn id="6" xr3:uid="{DFF71972-FAEB-46DE-ADDE-143D1643053F}" name="Quantity_Sold" dataDxfId="230"/>
    <tableColumn id="7" xr3:uid="{3171F9C4-9C18-41CF-8569-6E9701A077E6}" name="Total_Sale" dataDxfId="229">
      <calculatedColumnFormula>Sales_Table!$E2*F2</calculatedColumnFormula>
    </tableColumn>
    <tableColumn id="8" xr3:uid="{CA2F15C8-49E2-4275-8C51-86E2A85EB2DD}" name="Mode of Payment" dataDxfId="228"/>
    <tableColumn id="9" xr3:uid="{6E329E38-2093-4AFA-89A9-3B98F3F1241C}" name="Profit" dataDxfId="227">
      <calculatedColumnFormula>G2-(D2*F2)</calculatedColumnFormula>
    </tableColumn>
    <tableColumn id="10" xr3:uid="{A416D6FC-683F-4929-8C11-73479B16AEBE}" name="Date(Year)" dataDxfId="226"/>
    <tableColumn id="11" xr3:uid="{AB13F39A-CD46-4C23-8735-D28F51066FD7}" name="Date(Month)" dataDxfId="225">
      <calculatedColumnFormula>TEXT(Table16[[#This Row],[Date]],"MMMM")</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748203-B380-4DEB-967A-8A14C20FF913}" name="Table3" displayName="Table3" ref="A1:F51" totalsRowShown="0" headerRowDxfId="224">
  <autoFilter ref="A1:F51" xr:uid="{F2748203-B380-4DEB-967A-8A14C20FF913}"/>
  <tableColumns count="6">
    <tableColumn id="1" xr3:uid="{50C557EE-07A9-4006-8C13-78936F0FCADA}" name="Product_id" dataDxfId="223"/>
    <tableColumn id="2" xr3:uid="{B182D6E5-B867-4FF2-9F23-F93F574C2CD0}" name="Category" dataDxfId="222"/>
    <tableColumn id="3" xr3:uid="{6115B899-E0D1-4EE7-9C0A-90D9D5C0AC3E}" name="Product_name" dataDxfId="221">
      <calculatedColumnFormula>IF(B2="Electronics",
    CHOOSE(RANDBETWEEN(1,5),
        "Smartphone", "Laptop", "Smartwatch", "Bluetooth Speaker", "Wireless Earbuds"),
IF(B2="Clothing",
    CHOOSE(RANDBETWEEN(1,5),
        "T-shirt", "Jeans", "Jacket", "Hoodie", "Shorts"),
IF(B2="Books",
    CHOOSE(RANDBETWEEN(1,5),
        "Novel", "Biography", "Comics", "Cookbook", "Textbook"),
IF(B2="Footwear",
    CHOOSE(RANDBETWEEN(1,5),
        "Sneakers", "Sandals", "Boots", "Loafers", "Flip-flops"),
IF(B2="Furniture",
    CHOOSE(RANDBETWEEN(1,5),
        "Chair", "Table", "Sofa", "Wardrobe", "Bed"),
IF(B2="Home Appliances",
    CHOOSE(RANDBETWEEN(1,5),
        "Refrigerator", "Microwave", "Washing Machine", "Air Conditioner", "Vacuum Cleaner"),
IF(B2="Beauty &amp; Personal Care",
    CHOOSE(RANDBETWEEN(1,5),
        "Lipstick", "Moisturizer", "Perfume", "Shampoo", "Sunscreen"),
IF(B2="Stationery",
    CHOOSE(RANDBETWEEN(1,5),
        "Pen", "Notebook", "Marker", "Stapler", "Eraser"),
IF(B2="Toys &amp; Games",
    CHOOSE(RANDBETWEEN(1,5),
        "Puzzle", "Action Figure", "Board Game", "Doll", "Remote Car"),
IF(B2="Sports &amp; Fitness",
    CHOOSE(RANDBETWEEN(1,5),
        "Treadmill", "Dumbbells", "Yoga Mat", "Bicycle", "Skipping Rope"),
"Unknown"))))))))))</calculatedColumnFormula>
    </tableColumn>
    <tableColumn id="4" xr3:uid="{6F05BB57-12EF-44DB-B79C-C5D220094E0A}" name="Stock In" dataDxfId="220"/>
    <tableColumn id="5" xr3:uid="{6B5F039F-1B27-4D9E-B974-6F18A9F863C5}" name="Stock Out">
      <calculatedColumnFormula>RANDBETWEEN(150, D2 - 1)</calculatedColumnFormula>
    </tableColumn>
    <tableColumn id="6" xr3:uid="{965C3727-D74A-4416-9D4F-943514C6E1B3}" name="Current Stock">
      <calculatedColumnFormula>D2-E2</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B2C016-727B-4A83-AB33-9C12B7CAD8D4}" name="Table2" displayName="Table2" ref="A1:E51" totalsRowShown="0" headerRowDxfId="219" dataDxfId="218">
  <autoFilter ref="A1:E51" xr:uid="{5AB2C016-727B-4A83-AB33-9C12B7CAD8D4}"/>
  <tableColumns count="5">
    <tableColumn id="1" xr3:uid="{ECA2BC69-BB1E-4697-8D63-930040A08F41}" name="Product_id" dataDxfId="217"/>
    <tableColumn id="2" xr3:uid="{7B3BBBB9-CEE6-45EC-938E-564FD80A7A26}" name="Category" dataDxfId="216"/>
    <tableColumn id="3" xr3:uid="{8AEF0FB5-052E-4B69-AC92-7C60D8972CA5}" name="Product_name" dataDxfId="215"/>
    <tableColumn id="4" xr3:uid="{16675E72-CB42-4E45-B001-817AE6734335}" name="Cost" dataDxfId="214"/>
    <tableColumn id="5" xr3:uid="{6F05699C-E1A3-486E-8FBC-18A6BF76FF73}" name="Supplier" dataDxfId="213"/>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17D7F3-F1AF-4393-AB10-BC264E56B76F}" name="Table7_1" displayName="Table7_1" ref="A1:H1001" tableType="queryTable" totalsRowShown="0">
  <autoFilter ref="A1:H1001" xr:uid="{9417D7F3-F1AF-4393-AB10-BC264E56B76F}"/>
  <sortState xmlns:xlrd2="http://schemas.microsoft.com/office/spreadsheetml/2017/richdata2" ref="A2:H1001">
    <sortCondition ref="A1:A1001"/>
  </sortState>
  <tableColumns count="8">
    <tableColumn id="1" xr3:uid="{C581D2AD-E851-42E8-98A1-C60F2D6AE3C5}" uniqueName="1" name="Customer ID" queryTableFieldId="1" dataDxfId="212"/>
    <tableColumn id="2" xr3:uid="{84C78CE1-0A6F-4EA1-B438-A7BD4C62325F}" uniqueName="2" name="Name" queryTableFieldId="2" dataDxfId="211"/>
    <tableColumn id="3" xr3:uid="{F81904C9-7159-4BAC-9F1C-9E2A71857393}" uniqueName="3" name="Gender" queryTableFieldId="3" dataDxfId="210"/>
    <tableColumn id="4" xr3:uid="{9D109623-6DC3-451B-92FB-631B2C093B59}" uniqueName="4" name="Location" queryTableFieldId="4" dataDxfId="209"/>
    <tableColumn id="5" xr3:uid="{BE1E12FA-586C-44BC-B9FC-6E417D64FAC8}" uniqueName="5" name="Email" queryTableFieldId="5" dataDxfId="208"/>
    <tableColumn id="6" xr3:uid="{40AEDA78-1259-4E85-AC5C-1DC8C7CDC2F9}" uniqueName="6" name="Rating" queryTableFieldId="6"/>
    <tableColumn id="7" xr3:uid="{B4273186-3160-45C8-B895-0FF300B0DEB5}" uniqueName="7" name="Attribute" queryTableFieldId="7" dataDxfId="207"/>
    <tableColumn id="8" xr3:uid="{08F9119F-2C3C-446A-828F-2ABBF9F054B9}" uniqueName="8" name="Order_id" queryTableFieldId="8" dataDxfId="206"/>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190C327-9F90-43FE-A971-31AFD6D6E619}" name="Table7" displayName="Table7" ref="A1:J402" totalsRowShown="0" headerRowDxfId="205" tableBorderDxfId="204" headerRowCellStyle="Normal 2" dataCellStyle="Normal 2">
  <autoFilter ref="A1:J402" xr:uid="{0190C327-9F90-43FE-A971-31AFD6D6E619}"/>
  <tableColumns count="10">
    <tableColumn id="1" xr3:uid="{961E3F8E-27C5-4E0D-AC9C-65BC5D98FE58}" name="Customer ID" dataDxfId="203" dataCellStyle="Normal 2"/>
    <tableColumn id="2" xr3:uid="{C6896FBC-3290-4CFE-B6D4-4735E17F3136}" name="Name" dataDxfId="202" dataCellStyle="Normal 2"/>
    <tableColumn id="3" xr3:uid="{3BF4FF7C-7141-446D-B6EF-2196241C6350}" name="Gender" dataDxfId="201" dataCellStyle="Normal 2"/>
    <tableColumn id="4" xr3:uid="{C4449D0A-1BE8-42F5-BFA7-F436D01E8664}" name="Location" dataDxfId="200" dataCellStyle="Normal 2"/>
    <tableColumn id="5" xr3:uid="{54190CE6-C48E-4C04-BD43-641E0FCD9EB0}" name="Email" dataDxfId="199" dataCellStyle="Normal 2"/>
    <tableColumn id="6" xr3:uid="{D445D5FF-23A2-46A3-8FBD-04A65BC013D6}" name="Purchase History 1" dataDxfId="198" dataCellStyle="Normal 2"/>
    <tableColumn id="7" xr3:uid="{DDF40779-02B6-4348-9AF4-C0112605DC74}" name="Purchase History 2" dataDxfId="197" dataCellStyle="Normal 2"/>
    <tableColumn id="8" xr3:uid="{73A61706-1BD3-4382-BA5B-8E4037F6779E}" name="Purchase History 3" dataDxfId="196" dataCellStyle="Normal 2"/>
    <tableColumn id="9" xr3:uid="{F56C132D-6093-4BAB-8900-6A87E0C50BA3}" name="Purchase History 4" dataDxfId="195" dataCellStyle="Normal 2"/>
    <tableColumn id="10" xr3:uid="{E47FC6D2-2FBD-4A2C-99E2-D82196007703}" name="Rating" dataDxfId="194" dataCellStyle="Normal 2">
      <calculatedColumnFormula>RANDBETWEEN(45,100)/10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5BA7-509B-4A56-9EAD-E2AF57903CDE}">
  <dimension ref="A1:K1001"/>
  <sheetViews>
    <sheetView topLeftCell="B1" zoomScale="70" zoomScaleNormal="70" workbookViewId="0">
      <pane ySplit="1" topLeftCell="A7" activePane="bottomLeft" state="frozen"/>
      <selection activeCell="G1" sqref="G1:G1048576"/>
      <selection pane="bottomLeft" activeCell="M13" sqref="M13"/>
    </sheetView>
  </sheetViews>
  <sheetFormatPr defaultRowHeight="14.4" x14ac:dyDescent="0.3"/>
  <cols>
    <col min="1" max="1" width="20.77734375" style="12" customWidth="1"/>
    <col min="2" max="2" width="20.77734375" style="10" customWidth="1"/>
    <col min="3" max="3" width="20.77734375" style="11" customWidth="1"/>
    <col min="4" max="4" width="20.77734375" style="10" customWidth="1"/>
    <col min="5" max="5" width="20.77734375" style="11" customWidth="1"/>
    <col min="6" max="6" width="20.77734375" style="12" customWidth="1"/>
    <col min="7" max="7" width="16.5546875" style="12" customWidth="1"/>
    <col min="8" max="8" width="23.44140625" style="12" customWidth="1"/>
    <col min="9" max="9" width="14.5546875" style="1" customWidth="1"/>
    <col min="10" max="10" width="18.77734375" style="1" customWidth="1"/>
    <col min="11" max="11" width="13.88671875" customWidth="1"/>
  </cols>
  <sheetData>
    <row r="1" spans="1:11" s="19" customFormat="1" x14ac:dyDescent="0.3">
      <c r="A1" s="25" t="s">
        <v>0</v>
      </c>
      <c r="B1" s="20" t="s">
        <v>1</v>
      </c>
      <c r="C1" s="21" t="s">
        <v>2</v>
      </c>
      <c r="D1" s="28" t="s">
        <v>3307</v>
      </c>
      <c r="E1" s="21" t="s">
        <v>3308</v>
      </c>
      <c r="F1" s="20" t="s">
        <v>3</v>
      </c>
      <c r="G1" s="20" t="s">
        <v>4</v>
      </c>
      <c r="H1" s="20" t="s">
        <v>2509</v>
      </c>
      <c r="I1" s="29" t="s">
        <v>3306</v>
      </c>
      <c r="J1" s="43" t="s">
        <v>3310</v>
      </c>
      <c r="K1" s="43" t="s">
        <v>3315</v>
      </c>
    </row>
    <row r="2" spans="1:11" x14ac:dyDescent="0.3">
      <c r="A2" s="26" t="s">
        <v>2512</v>
      </c>
      <c r="B2" s="23" t="s">
        <v>55</v>
      </c>
      <c r="C2" s="23" t="s">
        <v>50</v>
      </c>
      <c r="D2" s="18">
        <f>IF(C2="P101",271,IF(C2="P102",408,IF(C2="P103",735,IF(C2="P104",749,IF(C2="P105",807,IF(C2="P106",365,IF(C2="P107",213,IF(C2="P108",117,IF(C2="P109",399,IF(C2="P110",520,IF(C2="P111",505,IF(C2="P112",380,IF(C2="P113",392,IF(C2="P114",164,IF(C2="P115",282,IF(C2="P116",386,IF(C2="P117",217,IF(C2="P118",518,IF(C2="P119",321,IF(C2="P120",593,IF(C2="P121",104,0)))))))))))))))))))))</f>
        <v>271</v>
      </c>
      <c r="E2" s="23">
        <v>476</v>
      </c>
      <c r="F2" s="22">
        <v>3</v>
      </c>
      <c r="G2" s="22">
        <f>Sales_Table!$E2*F2</f>
        <v>1428</v>
      </c>
      <c r="H2" s="22" t="s">
        <v>2510</v>
      </c>
      <c r="I2" s="30">
        <f>G2-(D2*F2)</f>
        <v>615</v>
      </c>
      <c r="J2" s="42">
        <f>YEAR(Table16[[#This Row],[Date]])</f>
        <v>2023</v>
      </c>
      <c r="K2" s="42" t="str">
        <f>TEXT(Table16[[#This Row],[Date]],"MMMM")</f>
        <v>February</v>
      </c>
    </row>
    <row r="3" spans="1:11" x14ac:dyDescent="0.3">
      <c r="A3" s="16" t="s">
        <v>2513</v>
      </c>
      <c r="B3" s="18" t="s">
        <v>56</v>
      </c>
      <c r="C3" s="18" t="s">
        <v>50</v>
      </c>
      <c r="D3" s="18">
        <f t="shared" ref="D3:D66" si="0">IF(C3="P101",271,IF(C3="P102",408,IF(C3="P103",735,IF(C3="P104",749,IF(C3="P105",807,IF(C3="P106",365,IF(C3="P107",213,IF(C3="P108",117,IF(C3="P109",399,IF(C3="P110",520,IF(C3="P111",505,IF(C3="P112",380,IF(C3="P113",392,IF(C3="P114",164,IF(C3="P115",282,IF(C3="P116",386,IF(C3="P117",217,IF(C3="P118",518,IF(C3="P119",321,IF(C3="P120",593,IF(C3="P121",104,0)))))))))))))))))))))</f>
        <v>271</v>
      </c>
      <c r="E3" s="18">
        <v>476</v>
      </c>
      <c r="F3" s="14">
        <v>3</v>
      </c>
      <c r="G3" s="14">
        <f>Sales_Table!$E3*F3</f>
        <v>1428</v>
      </c>
      <c r="H3" s="14" t="s">
        <v>2510</v>
      </c>
      <c r="I3" s="31">
        <f t="shared" ref="I3:I66" si="1">G3-(D3*F3)</f>
        <v>615</v>
      </c>
      <c r="J3" s="42">
        <f>YEAR(Table16[[#This Row],[Date]])</f>
        <v>2024</v>
      </c>
      <c r="K3" s="42" t="str">
        <f>TEXT(Table16[[#This Row],[Date]],"MMMM")</f>
        <v>September</v>
      </c>
    </row>
    <row r="4" spans="1:11" x14ac:dyDescent="0.3">
      <c r="A4" s="26" t="s">
        <v>2514</v>
      </c>
      <c r="B4" s="23" t="s">
        <v>57</v>
      </c>
      <c r="C4" s="23" t="s">
        <v>50</v>
      </c>
      <c r="D4" s="18">
        <f t="shared" si="0"/>
        <v>271</v>
      </c>
      <c r="E4" s="23">
        <v>476</v>
      </c>
      <c r="F4" s="22">
        <v>7</v>
      </c>
      <c r="G4" s="22">
        <f>Sales_Table!$E4*F4</f>
        <v>3332</v>
      </c>
      <c r="H4" s="22" t="s">
        <v>2510</v>
      </c>
      <c r="I4" s="30">
        <f t="shared" si="1"/>
        <v>1435</v>
      </c>
      <c r="J4" s="42">
        <f>YEAR(Table16[[#This Row],[Date]])</f>
        <v>2020</v>
      </c>
      <c r="K4" s="42" t="str">
        <f>TEXT(Table16[[#This Row],[Date]],"MMMM")</f>
        <v>July</v>
      </c>
    </row>
    <row r="5" spans="1:11" x14ac:dyDescent="0.3">
      <c r="A5" s="16" t="s">
        <v>2516</v>
      </c>
      <c r="B5" s="18" t="s">
        <v>58</v>
      </c>
      <c r="C5" s="18" t="s">
        <v>50</v>
      </c>
      <c r="D5" s="18">
        <f t="shared" si="0"/>
        <v>271</v>
      </c>
      <c r="E5" s="18">
        <v>476</v>
      </c>
      <c r="F5" s="14">
        <v>8</v>
      </c>
      <c r="G5" s="14">
        <f>Sales_Table!$E5*F5</f>
        <v>3808</v>
      </c>
      <c r="H5" s="14" t="s">
        <v>2510</v>
      </c>
      <c r="I5" s="31">
        <f t="shared" si="1"/>
        <v>1640</v>
      </c>
      <c r="J5" s="42">
        <f>YEAR(Table16[[#This Row],[Date]])</f>
        <v>2022</v>
      </c>
      <c r="K5" s="42" t="str">
        <f>TEXT(Table16[[#This Row],[Date]],"MMMM")</f>
        <v>July</v>
      </c>
    </row>
    <row r="6" spans="1:11" x14ac:dyDescent="0.3">
      <c r="A6" s="26" t="s">
        <v>2517</v>
      </c>
      <c r="B6" s="23" t="s">
        <v>59</v>
      </c>
      <c r="C6" s="23" t="s">
        <v>50</v>
      </c>
      <c r="D6" s="18">
        <f t="shared" si="0"/>
        <v>271</v>
      </c>
      <c r="E6" s="23">
        <v>476</v>
      </c>
      <c r="F6" s="22">
        <v>5</v>
      </c>
      <c r="G6" s="22">
        <f>Sales_Table!$E6*F6</f>
        <v>2380</v>
      </c>
      <c r="H6" s="22" t="s">
        <v>2515</v>
      </c>
      <c r="I6" s="30">
        <f t="shared" si="1"/>
        <v>1025</v>
      </c>
      <c r="J6" s="42">
        <f>YEAR(Table16[[#This Row],[Date]])</f>
        <v>2020</v>
      </c>
      <c r="K6" s="42" t="str">
        <f>TEXT(Table16[[#This Row],[Date]],"MMMM")</f>
        <v>January</v>
      </c>
    </row>
    <row r="7" spans="1:11" x14ac:dyDescent="0.3">
      <c r="A7" s="16" t="s">
        <v>2518</v>
      </c>
      <c r="B7" s="18" t="s">
        <v>60</v>
      </c>
      <c r="C7" s="18" t="s">
        <v>50</v>
      </c>
      <c r="D7" s="18">
        <f t="shared" si="0"/>
        <v>271</v>
      </c>
      <c r="E7" s="18">
        <v>476</v>
      </c>
      <c r="F7" s="14">
        <v>1</v>
      </c>
      <c r="G7" s="14">
        <f>Sales_Table!$E7*F7</f>
        <v>476</v>
      </c>
      <c r="H7" s="14" t="s">
        <v>2511</v>
      </c>
      <c r="I7" s="31">
        <f t="shared" si="1"/>
        <v>205</v>
      </c>
      <c r="J7" s="42">
        <f>YEAR(Table16[[#This Row],[Date]])</f>
        <v>2021</v>
      </c>
      <c r="K7" s="42" t="str">
        <f>TEXT(Table16[[#This Row],[Date]],"MMMM")</f>
        <v>March</v>
      </c>
    </row>
    <row r="8" spans="1:11" x14ac:dyDescent="0.3">
      <c r="A8" s="26" t="s">
        <v>2519</v>
      </c>
      <c r="B8" s="23" t="s">
        <v>61</v>
      </c>
      <c r="C8" s="23" t="s">
        <v>50</v>
      </c>
      <c r="D8" s="18">
        <f t="shared" si="0"/>
        <v>271</v>
      </c>
      <c r="E8" s="23">
        <v>476</v>
      </c>
      <c r="F8" s="22">
        <v>7</v>
      </c>
      <c r="G8" s="22">
        <f>Sales_Table!$E8*F8</f>
        <v>3332</v>
      </c>
      <c r="H8" s="22" t="s">
        <v>2510</v>
      </c>
      <c r="I8" s="30">
        <f t="shared" si="1"/>
        <v>1435</v>
      </c>
      <c r="J8" s="42">
        <f>YEAR(Table16[[#This Row],[Date]])</f>
        <v>2023</v>
      </c>
      <c r="K8" s="42" t="str">
        <f>TEXT(Table16[[#This Row],[Date]],"MMMM")</f>
        <v>October</v>
      </c>
    </row>
    <row r="9" spans="1:11" x14ac:dyDescent="0.3">
      <c r="A9" s="16" t="s">
        <v>2520</v>
      </c>
      <c r="B9" s="18" t="s">
        <v>62</v>
      </c>
      <c r="C9" s="18" t="s">
        <v>50</v>
      </c>
      <c r="D9" s="18">
        <f t="shared" si="0"/>
        <v>271</v>
      </c>
      <c r="E9" s="18">
        <v>476</v>
      </c>
      <c r="F9" s="14">
        <v>2</v>
      </c>
      <c r="G9" s="14">
        <f>Sales_Table!$E9*F9</f>
        <v>952</v>
      </c>
      <c r="H9" s="14" t="s">
        <v>2521</v>
      </c>
      <c r="I9" s="31">
        <f t="shared" si="1"/>
        <v>410</v>
      </c>
      <c r="J9" s="42">
        <f>YEAR(Table16[[#This Row],[Date]])</f>
        <v>2025</v>
      </c>
      <c r="K9" s="42" t="str">
        <f>TEXT(Table16[[#This Row],[Date]],"MMMM")</f>
        <v>May</v>
      </c>
    </row>
    <row r="10" spans="1:11" x14ac:dyDescent="0.3">
      <c r="A10" s="26" t="s">
        <v>2522</v>
      </c>
      <c r="B10" s="23" t="s">
        <v>63</v>
      </c>
      <c r="C10" s="23" t="s">
        <v>50</v>
      </c>
      <c r="D10" s="18">
        <f t="shared" si="0"/>
        <v>271</v>
      </c>
      <c r="E10" s="23">
        <v>476</v>
      </c>
      <c r="F10" s="22">
        <v>1</v>
      </c>
      <c r="G10" s="22">
        <f>Sales_Table!$E10*F10</f>
        <v>476</v>
      </c>
      <c r="H10" s="22" t="s">
        <v>2511</v>
      </c>
      <c r="I10" s="30">
        <f t="shared" si="1"/>
        <v>205</v>
      </c>
      <c r="J10" s="42">
        <f>YEAR(Table16[[#This Row],[Date]])</f>
        <v>2020</v>
      </c>
      <c r="K10" s="42" t="str">
        <f>TEXT(Table16[[#This Row],[Date]],"MMMM")</f>
        <v>December</v>
      </c>
    </row>
    <row r="11" spans="1:11" x14ac:dyDescent="0.3">
      <c r="A11" s="16" t="s">
        <v>2523</v>
      </c>
      <c r="B11" s="18" t="s">
        <v>64</v>
      </c>
      <c r="C11" s="18" t="s">
        <v>50</v>
      </c>
      <c r="D11" s="18">
        <f t="shared" si="0"/>
        <v>271</v>
      </c>
      <c r="E11" s="18">
        <v>476</v>
      </c>
      <c r="F11" s="14">
        <v>1</v>
      </c>
      <c r="G11" s="14">
        <f>Sales_Table!$E11*F11</f>
        <v>476</v>
      </c>
      <c r="H11" s="14" t="s">
        <v>2510</v>
      </c>
      <c r="I11" s="31">
        <f t="shared" si="1"/>
        <v>205</v>
      </c>
      <c r="J11" s="42">
        <f>YEAR(Table16[[#This Row],[Date]])</f>
        <v>2023</v>
      </c>
      <c r="K11" s="42" t="str">
        <f>TEXT(Table16[[#This Row],[Date]],"MMMM")</f>
        <v>April</v>
      </c>
    </row>
    <row r="12" spans="1:11" x14ac:dyDescent="0.3">
      <c r="A12" s="26" t="s">
        <v>2524</v>
      </c>
      <c r="B12" s="23" t="s">
        <v>65</v>
      </c>
      <c r="C12" s="23" t="s">
        <v>50</v>
      </c>
      <c r="D12" s="18">
        <f t="shared" si="0"/>
        <v>271</v>
      </c>
      <c r="E12" s="23">
        <v>476</v>
      </c>
      <c r="F12" s="22">
        <v>3</v>
      </c>
      <c r="G12" s="22">
        <f>Sales_Table!$E12*F12</f>
        <v>1428</v>
      </c>
      <c r="H12" s="22" t="s">
        <v>2510</v>
      </c>
      <c r="I12" s="30">
        <f t="shared" si="1"/>
        <v>615</v>
      </c>
      <c r="J12" s="42">
        <f>YEAR(Table16[[#This Row],[Date]])</f>
        <v>2020</v>
      </c>
      <c r="K12" s="42" t="str">
        <f>TEXT(Table16[[#This Row],[Date]],"MMMM")</f>
        <v>May</v>
      </c>
    </row>
    <row r="13" spans="1:11" x14ac:dyDescent="0.3">
      <c r="A13" s="16" t="s">
        <v>2525</v>
      </c>
      <c r="B13" s="18" t="s">
        <v>66</v>
      </c>
      <c r="C13" s="18" t="s">
        <v>50</v>
      </c>
      <c r="D13" s="18">
        <f t="shared" si="0"/>
        <v>271</v>
      </c>
      <c r="E13" s="18">
        <v>476</v>
      </c>
      <c r="F13" s="14">
        <v>4</v>
      </c>
      <c r="G13" s="14">
        <f>Sales_Table!$E13*F13</f>
        <v>1904</v>
      </c>
      <c r="H13" s="14" t="s">
        <v>2515</v>
      </c>
      <c r="I13" s="31">
        <f t="shared" si="1"/>
        <v>820</v>
      </c>
      <c r="J13" s="42">
        <f>YEAR(Table16[[#This Row],[Date]])</f>
        <v>2021</v>
      </c>
      <c r="K13" s="42" t="str">
        <f>TEXT(Table16[[#This Row],[Date]],"MMMM")</f>
        <v>June</v>
      </c>
    </row>
    <row r="14" spans="1:11" x14ac:dyDescent="0.3">
      <c r="A14" s="26" t="s">
        <v>2526</v>
      </c>
      <c r="B14" s="23" t="s">
        <v>67</v>
      </c>
      <c r="C14" s="23" t="s">
        <v>50</v>
      </c>
      <c r="D14" s="18">
        <f t="shared" si="0"/>
        <v>271</v>
      </c>
      <c r="E14" s="23">
        <v>476</v>
      </c>
      <c r="F14" s="22">
        <v>4</v>
      </c>
      <c r="G14" s="22">
        <f>Sales_Table!$E14*F14</f>
        <v>1904</v>
      </c>
      <c r="H14" s="22" t="s">
        <v>2521</v>
      </c>
      <c r="I14" s="30">
        <f t="shared" si="1"/>
        <v>820</v>
      </c>
      <c r="J14" s="42">
        <f>YEAR(Table16[[#This Row],[Date]])</f>
        <v>2024</v>
      </c>
      <c r="K14" s="42" t="str">
        <f>TEXT(Table16[[#This Row],[Date]],"MMMM")</f>
        <v>February</v>
      </c>
    </row>
    <row r="15" spans="1:11" x14ac:dyDescent="0.3">
      <c r="A15" s="16" t="s">
        <v>2527</v>
      </c>
      <c r="B15" s="18" t="s">
        <v>68</v>
      </c>
      <c r="C15" s="18" t="s">
        <v>50</v>
      </c>
      <c r="D15" s="18">
        <f t="shared" si="0"/>
        <v>271</v>
      </c>
      <c r="E15" s="18">
        <v>476</v>
      </c>
      <c r="F15" s="14">
        <v>7</v>
      </c>
      <c r="G15" s="14">
        <f>Sales_Table!$E15*F15</f>
        <v>3332</v>
      </c>
      <c r="H15" s="14" t="s">
        <v>2510</v>
      </c>
      <c r="I15" s="31">
        <f t="shared" si="1"/>
        <v>1435</v>
      </c>
      <c r="J15" s="42">
        <f>YEAR(Table16[[#This Row],[Date]])</f>
        <v>2023</v>
      </c>
      <c r="K15" s="42" t="str">
        <f>TEXT(Table16[[#This Row],[Date]],"MMMM")</f>
        <v>April</v>
      </c>
    </row>
    <row r="16" spans="1:11" x14ac:dyDescent="0.3">
      <c r="A16" s="26" t="s">
        <v>2528</v>
      </c>
      <c r="B16" s="23" t="s">
        <v>69</v>
      </c>
      <c r="C16" s="23" t="s">
        <v>50</v>
      </c>
      <c r="D16" s="18">
        <f t="shared" si="0"/>
        <v>271</v>
      </c>
      <c r="E16" s="23">
        <v>476</v>
      </c>
      <c r="F16" s="22">
        <v>3</v>
      </c>
      <c r="G16" s="22">
        <f>Sales_Table!$E16*F16</f>
        <v>1428</v>
      </c>
      <c r="H16" s="22" t="s">
        <v>2521</v>
      </c>
      <c r="I16" s="30">
        <f t="shared" si="1"/>
        <v>615</v>
      </c>
      <c r="J16" s="42">
        <f>YEAR(Table16[[#This Row],[Date]])</f>
        <v>2020</v>
      </c>
      <c r="K16" s="42" t="str">
        <f>TEXT(Table16[[#This Row],[Date]],"MMMM")</f>
        <v>June</v>
      </c>
    </row>
    <row r="17" spans="1:11" x14ac:dyDescent="0.3">
      <c r="A17" s="16" t="s">
        <v>2529</v>
      </c>
      <c r="B17" s="18" t="s">
        <v>70</v>
      </c>
      <c r="C17" s="18" t="s">
        <v>50</v>
      </c>
      <c r="D17" s="18">
        <f t="shared" si="0"/>
        <v>271</v>
      </c>
      <c r="E17" s="18">
        <v>476</v>
      </c>
      <c r="F17" s="14">
        <v>9</v>
      </c>
      <c r="G17" s="14">
        <f>Sales_Table!$E17*F17</f>
        <v>4284</v>
      </c>
      <c r="H17" s="14" t="s">
        <v>2521</v>
      </c>
      <c r="I17" s="31">
        <f t="shared" si="1"/>
        <v>1845</v>
      </c>
      <c r="J17" s="42">
        <f>YEAR(Table16[[#This Row],[Date]])</f>
        <v>2025</v>
      </c>
      <c r="K17" s="42" t="str">
        <f>TEXT(Table16[[#This Row],[Date]],"MMMM")</f>
        <v>March</v>
      </c>
    </row>
    <row r="18" spans="1:11" x14ac:dyDescent="0.3">
      <c r="A18" s="26" t="s">
        <v>2530</v>
      </c>
      <c r="B18" s="23" t="s">
        <v>71</v>
      </c>
      <c r="C18" s="23" t="s">
        <v>50</v>
      </c>
      <c r="D18" s="18">
        <f t="shared" si="0"/>
        <v>271</v>
      </c>
      <c r="E18" s="23">
        <v>476</v>
      </c>
      <c r="F18" s="22">
        <v>7</v>
      </c>
      <c r="G18" s="22">
        <f>Sales_Table!$E18*F18</f>
        <v>3332</v>
      </c>
      <c r="H18" s="22" t="s">
        <v>2521</v>
      </c>
      <c r="I18" s="30">
        <f t="shared" si="1"/>
        <v>1435</v>
      </c>
      <c r="J18" s="42">
        <f>YEAR(Table16[[#This Row],[Date]])</f>
        <v>2024</v>
      </c>
      <c r="K18" s="42" t="str">
        <f>TEXT(Table16[[#This Row],[Date]],"MMMM")</f>
        <v>July</v>
      </c>
    </row>
    <row r="19" spans="1:11" x14ac:dyDescent="0.3">
      <c r="A19" s="16" t="s">
        <v>2531</v>
      </c>
      <c r="B19" s="18" t="s">
        <v>72</v>
      </c>
      <c r="C19" s="18" t="s">
        <v>50</v>
      </c>
      <c r="D19" s="18">
        <f t="shared" si="0"/>
        <v>271</v>
      </c>
      <c r="E19" s="18">
        <v>476</v>
      </c>
      <c r="F19" s="14">
        <v>10</v>
      </c>
      <c r="G19" s="14">
        <f>Sales_Table!$E19*F19</f>
        <v>4760</v>
      </c>
      <c r="H19" s="14" t="s">
        <v>2511</v>
      </c>
      <c r="I19" s="31">
        <f t="shared" si="1"/>
        <v>2050</v>
      </c>
      <c r="J19" s="42">
        <f>YEAR(Table16[[#This Row],[Date]])</f>
        <v>2023</v>
      </c>
      <c r="K19" s="42" t="str">
        <f>TEXT(Table16[[#This Row],[Date]],"MMMM")</f>
        <v>January</v>
      </c>
    </row>
    <row r="20" spans="1:11" x14ac:dyDescent="0.3">
      <c r="A20" s="26" t="s">
        <v>2532</v>
      </c>
      <c r="B20" s="23" t="s">
        <v>73</v>
      </c>
      <c r="C20" s="23" t="s">
        <v>33</v>
      </c>
      <c r="D20" s="18">
        <f t="shared" si="0"/>
        <v>408</v>
      </c>
      <c r="E20" s="23">
        <v>356</v>
      </c>
      <c r="F20" s="22">
        <v>9</v>
      </c>
      <c r="G20" s="22">
        <f>Sales_Table!$E20*F20</f>
        <v>3204</v>
      </c>
      <c r="H20" s="22" t="s">
        <v>2510</v>
      </c>
      <c r="I20" s="30">
        <f t="shared" si="1"/>
        <v>-468</v>
      </c>
      <c r="J20" s="42">
        <f>YEAR(Table16[[#This Row],[Date]])</f>
        <v>2020</v>
      </c>
      <c r="K20" s="42" t="str">
        <f>TEXT(Table16[[#This Row],[Date]],"MMMM")</f>
        <v>July</v>
      </c>
    </row>
    <row r="21" spans="1:11" x14ac:dyDescent="0.3">
      <c r="A21" s="16" t="s">
        <v>2533</v>
      </c>
      <c r="B21" s="18" t="s">
        <v>74</v>
      </c>
      <c r="C21" s="18" t="s">
        <v>33</v>
      </c>
      <c r="D21" s="18">
        <f t="shared" si="0"/>
        <v>408</v>
      </c>
      <c r="E21" s="18">
        <v>356</v>
      </c>
      <c r="F21" s="14">
        <v>5</v>
      </c>
      <c r="G21" s="14">
        <f>Sales_Table!$E21*F21</f>
        <v>1780</v>
      </c>
      <c r="H21" s="14" t="s">
        <v>2510</v>
      </c>
      <c r="I21" s="31">
        <f t="shared" si="1"/>
        <v>-260</v>
      </c>
      <c r="J21" s="42">
        <f>YEAR(Table16[[#This Row],[Date]])</f>
        <v>2024</v>
      </c>
      <c r="K21" s="42" t="str">
        <f>TEXT(Table16[[#This Row],[Date]],"MMMM")</f>
        <v>August</v>
      </c>
    </row>
    <row r="22" spans="1:11" x14ac:dyDescent="0.3">
      <c r="A22" s="26" t="s">
        <v>2534</v>
      </c>
      <c r="B22" s="23" t="s">
        <v>75</v>
      </c>
      <c r="C22" s="23" t="s">
        <v>33</v>
      </c>
      <c r="D22" s="18">
        <f t="shared" si="0"/>
        <v>408</v>
      </c>
      <c r="E22" s="23">
        <v>356</v>
      </c>
      <c r="F22" s="22">
        <v>5</v>
      </c>
      <c r="G22" s="22">
        <f>Sales_Table!$E22*F22</f>
        <v>1780</v>
      </c>
      <c r="H22" s="22" t="s">
        <v>2521</v>
      </c>
      <c r="I22" s="30">
        <f t="shared" si="1"/>
        <v>-260</v>
      </c>
      <c r="J22" s="42">
        <f>YEAR(Table16[[#This Row],[Date]])</f>
        <v>2020</v>
      </c>
      <c r="K22" s="42" t="str">
        <f>TEXT(Table16[[#This Row],[Date]],"MMMM")</f>
        <v>October</v>
      </c>
    </row>
    <row r="23" spans="1:11" x14ac:dyDescent="0.3">
      <c r="A23" s="16" t="s">
        <v>2535</v>
      </c>
      <c r="B23" s="18" t="s">
        <v>76</v>
      </c>
      <c r="C23" s="18" t="s">
        <v>33</v>
      </c>
      <c r="D23" s="18">
        <f t="shared" si="0"/>
        <v>408</v>
      </c>
      <c r="E23" s="18">
        <v>356</v>
      </c>
      <c r="F23" s="14">
        <v>8</v>
      </c>
      <c r="G23" s="14">
        <f>Sales_Table!$E23*F23</f>
        <v>2848</v>
      </c>
      <c r="H23" s="14" t="s">
        <v>2510</v>
      </c>
      <c r="I23" s="31">
        <f t="shared" si="1"/>
        <v>-416</v>
      </c>
      <c r="J23" s="42">
        <f>YEAR(Table16[[#This Row],[Date]])</f>
        <v>2021</v>
      </c>
      <c r="K23" s="42" t="str">
        <f>TEXT(Table16[[#This Row],[Date]],"MMMM")</f>
        <v>August</v>
      </c>
    </row>
    <row r="24" spans="1:11" x14ac:dyDescent="0.3">
      <c r="A24" s="26" t="s">
        <v>2536</v>
      </c>
      <c r="B24" s="23" t="s">
        <v>77</v>
      </c>
      <c r="C24" s="23" t="s">
        <v>33</v>
      </c>
      <c r="D24" s="18">
        <f t="shared" si="0"/>
        <v>408</v>
      </c>
      <c r="E24" s="23">
        <v>356</v>
      </c>
      <c r="F24" s="22">
        <v>8</v>
      </c>
      <c r="G24" s="22">
        <f>Sales_Table!$E24*F24</f>
        <v>2848</v>
      </c>
      <c r="H24" s="22" t="s">
        <v>2515</v>
      </c>
      <c r="I24" s="30">
        <f t="shared" si="1"/>
        <v>-416</v>
      </c>
      <c r="J24" s="42">
        <f>YEAR(Table16[[#This Row],[Date]])</f>
        <v>2024</v>
      </c>
      <c r="K24" s="42" t="str">
        <f>TEXT(Table16[[#This Row],[Date]],"MMMM")</f>
        <v>July</v>
      </c>
    </row>
    <row r="25" spans="1:11" x14ac:dyDescent="0.3">
      <c r="A25" s="16" t="s">
        <v>2537</v>
      </c>
      <c r="B25" s="18" t="s">
        <v>78</v>
      </c>
      <c r="C25" s="18" t="s">
        <v>33</v>
      </c>
      <c r="D25" s="18">
        <f t="shared" si="0"/>
        <v>408</v>
      </c>
      <c r="E25" s="18">
        <v>356</v>
      </c>
      <c r="F25" s="14">
        <v>6</v>
      </c>
      <c r="G25" s="14">
        <f>Sales_Table!$E25*F25</f>
        <v>2136</v>
      </c>
      <c r="H25" s="14" t="s">
        <v>2521</v>
      </c>
      <c r="I25" s="31">
        <f t="shared" si="1"/>
        <v>-312</v>
      </c>
      <c r="J25" s="42">
        <f>YEAR(Table16[[#This Row],[Date]])</f>
        <v>2024</v>
      </c>
      <c r="K25" s="42" t="str">
        <f>TEXT(Table16[[#This Row],[Date]],"MMMM")</f>
        <v>March</v>
      </c>
    </row>
    <row r="26" spans="1:11" x14ac:dyDescent="0.3">
      <c r="A26" s="26" t="s">
        <v>2538</v>
      </c>
      <c r="B26" s="23" t="s">
        <v>79</v>
      </c>
      <c r="C26" s="23" t="s">
        <v>33</v>
      </c>
      <c r="D26" s="18">
        <f t="shared" si="0"/>
        <v>408</v>
      </c>
      <c r="E26" s="23">
        <v>356</v>
      </c>
      <c r="F26" s="22">
        <v>5</v>
      </c>
      <c r="G26" s="22">
        <f>Sales_Table!$E26*F26</f>
        <v>1780</v>
      </c>
      <c r="H26" s="22" t="s">
        <v>2510</v>
      </c>
      <c r="I26" s="30">
        <f t="shared" si="1"/>
        <v>-260</v>
      </c>
      <c r="J26" s="42">
        <f>YEAR(Table16[[#This Row],[Date]])</f>
        <v>2023</v>
      </c>
      <c r="K26" s="42" t="str">
        <f>TEXT(Table16[[#This Row],[Date]],"MMMM")</f>
        <v>September</v>
      </c>
    </row>
    <row r="27" spans="1:11" x14ac:dyDescent="0.3">
      <c r="A27" s="16" t="s">
        <v>2539</v>
      </c>
      <c r="B27" s="18" t="s">
        <v>80</v>
      </c>
      <c r="C27" s="18" t="s">
        <v>33</v>
      </c>
      <c r="D27" s="18">
        <f t="shared" si="0"/>
        <v>408</v>
      </c>
      <c r="E27" s="18">
        <v>356</v>
      </c>
      <c r="F27" s="14">
        <v>9</v>
      </c>
      <c r="G27" s="14">
        <f>Sales_Table!$E27*F27</f>
        <v>3204</v>
      </c>
      <c r="H27" s="14" t="s">
        <v>2511</v>
      </c>
      <c r="I27" s="31">
        <f t="shared" si="1"/>
        <v>-468</v>
      </c>
      <c r="J27" s="42">
        <f>YEAR(Table16[[#This Row],[Date]])</f>
        <v>2024</v>
      </c>
      <c r="K27" s="42" t="str">
        <f>TEXT(Table16[[#This Row],[Date]],"MMMM")</f>
        <v>August</v>
      </c>
    </row>
    <row r="28" spans="1:11" x14ac:dyDescent="0.3">
      <c r="A28" s="26" t="s">
        <v>2540</v>
      </c>
      <c r="B28" s="23" t="s">
        <v>81</v>
      </c>
      <c r="C28" s="23" t="s">
        <v>33</v>
      </c>
      <c r="D28" s="18">
        <f t="shared" si="0"/>
        <v>408</v>
      </c>
      <c r="E28" s="23">
        <v>356</v>
      </c>
      <c r="F28" s="22">
        <v>5</v>
      </c>
      <c r="G28" s="22">
        <f>Sales_Table!$E28*F28</f>
        <v>1780</v>
      </c>
      <c r="H28" s="22" t="s">
        <v>2511</v>
      </c>
      <c r="I28" s="30">
        <f t="shared" si="1"/>
        <v>-260</v>
      </c>
      <c r="J28" s="42">
        <f>YEAR(Table16[[#This Row],[Date]])</f>
        <v>2022</v>
      </c>
      <c r="K28" s="42" t="str">
        <f>TEXT(Table16[[#This Row],[Date]],"MMMM")</f>
        <v>July</v>
      </c>
    </row>
    <row r="29" spans="1:11" x14ac:dyDescent="0.3">
      <c r="A29" s="16" t="s">
        <v>2541</v>
      </c>
      <c r="B29" s="18" t="s">
        <v>82</v>
      </c>
      <c r="C29" s="18" t="s">
        <v>33</v>
      </c>
      <c r="D29" s="18">
        <f t="shared" si="0"/>
        <v>408</v>
      </c>
      <c r="E29" s="18">
        <v>356</v>
      </c>
      <c r="F29" s="14">
        <v>7</v>
      </c>
      <c r="G29" s="14">
        <f>Sales_Table!$E29*F29</f>
        <v>2492</v>
      </c>
      <c r="H29" s="14" t="s">
        <v>2510</v>
      </c>
      <c r="I29" s="31">
        <f t="shared" si="1"/>
        <v>-364</v>
      </c>
      <c r="J29" s="42">
        <f>YEAR(Table16[[#This Row],[Date]])</f>
        <v>2024</v>
      </c>
      <c r="K29" s="42" t="str">
        <f>TEXT(Table16[[#This Row],[Date]],"MMMM")</f>
        <v>September</v>
      </c>
    </row>
    <row r="30" spans="1:11" x14ac:dyDescent="0.3">
      <c r="A30" s="26" t="s">
        <v>2542</v>
      </c>
      <c r="B30" s="23" t="s">
        <v>83</v>
      </c>
      <c r="C30" s="23" t="s">
        <v>33</v>
      </c>
      <c r="D30" s="18">
        <f t="shared" si="0"/>
        <v>408</v>
      </c>
      <c r="E30" s="23">
        <v>356</v>
      </c>
      <c r="F30" s="22">
        <v>9</v>
      </c>
      <c r="G30" s="22">
        <f>Sales_Table!$E30*F30</f>
        <v>3204</v>
      </c>
      <c r="H30" s="22" t="s">
        <v>2521</v>
      </c>
      <c r="I30" s="30">
        <f t="shared" si="1"/>
        <v>-468</v>
      </c>
      <c r="J30" s="42">
        <f>YEAR(Table16[[#This Row],[Date]])</f>
        <v>2021</v>
      </c>
      <c r="K30" s="42" t="str">
        <f>TEXT(Table16[[#This Row],[Date]],"MMMM")</f>
        <v>March</v>
      </c>
    </row>
    <row r="31" spans="1:11" x14ac:dyDescent="0.3">
      <c r="A31" s="16" t="s">
        <v>2543</v>
      </c>
      <c r="B31" s="18" t="s">
        <v>84</v>
      </c>
      <c r="C31" s="18" t="s">
        <v>33</v>
      </c>
      <c r="D31" s="18">
        <f t="shared" si="0"/>
        <v>408</v>
      </c>
      <c r="E31" s="18">
        <v>356</v>
      </c>
      <c r="F31" s="14">
        <v>7</v>
      </c>
      <c r="G31" s="14">
        <f>Sales_Table!$E31*F31</f>
        <v>2492</v>
      </c>
      <c r="H31" s="14" t="s">
        <v>2511</v>
      </c>
      <c r="I31" s="31">
        <f t="shared" si="1"/>
        <v>-364</v>
      </c>
      <c r="J31" s="42">
        <f>YEAR(Table16[[#This Row],[Date]])</f>
        <v>2020</v>
      </c>
      <c r="K31" s="42" t="str">
        <f>TEXT(Table16[[#This Row],[Date]],"MMMM")</f>
        <v>December</v>
      </c>
    </row>
    <row r="32" spans="1:11" x14ac:dyDescent="0.3">
      <c r="A32" s="26" t="s">
        <v>2544</v>
      </c>
      <c r="B32" s="23" t="s">
        <v>85</v>
      </c>
      <c r="C32" s="23" t="s">
        <v>33</v>
      </c>
      <c r="D32" s="18">
        <f t="shared" si="0"/>
        <v>408</v>
      </c>
      <c r="E32" s="23">
        <v>356</v>
      </c>
      <c r="F32" s="22">
        <v>9</v>
      </c>
      <c r="G32" s="22">
        <f>Sales_Table!$E32*F32</f>
        <v>3204</v>
      </c>
      <c r="H32" s="22" t="s">
        <v>2521</v>
      </c>
      <c r="I32" s="30">
        <f t="shared" si="1"/>
        <v>-468</v>
      </c>
      <c r="J32" s="42">
        <f>YEAR(Table16[[#This Row],[Date]])</f>
        <v>2020</v>
      </c>
      <c r="K32" s="42" t="str">
        <f>TEXT(Table16[[#This Row],[Date]],"MMMM")</f>
        <v>October</v>
      </c>
    </row>
    <row r="33" spans="1:11" x14ac:dyDescent="0.3">
      <c r="A33" s="16" t="s">
        <v>2545</v>
      </c>
      <c r="B33" s="18" t="s">
        <v>86</v>
      </c>
      <c r="C33" s="18" t="s">
        <v>33</v>
      </c>
      <c r="D33" s="18">
        <f t="shared" si="0"/>
        <v>408</v>
      </c>
      <c r="E33" s="18">
        <v>356</v>
      </c>
      <c r="F33" s="14">
        <v>8</v>
      </c>
      <c r="G33" s="14">
        <f>Sales_Table!$E33*F33</f>
        <v>2848</v>
      </c>
      <c r="H33" s="14" t="s">
        <v>2511</v>
      </c>
      <c r="I33" s="31">
        <f t="shared" si="1"/>
        <v>-416</v>
      </c>
      <c r="J33" s="42">
        <f>YEAR(Table16[[#This Row],[Date]])</f>
        <v>2023</v>
      </c>
      <c r="K33" s="42" t="str">
        <f>TEXT(Table16[[#This Row],[Date]],"MMMM")</f>
        <v>September</v>
      </c>
    </row>
    <row r="34" spans="1:11" x14ac:dyDescent="0.3">
      <c r="A34" s="26" t="s">
        <v>2546</v>
      </c>
      <c r="B34" s="23" t="s">
        <v>87</v>
      </c>
      <c r="C34" s="23" t="s">
        <v>33</v>
      </c>
      <c r="D34" s="18">
        <f t="shared" si="0"/>
        <v>408</v>
      </c>
      <c r="E34" s="23">
        <v>356</v>
      </c>
      <c r="F34" s="22">
        <v>10</v>
      </c>
      <c r="G34" s="22">
        <f>Sales_Table!$E34*F34</f>
        <v>3560</v>
      </c>
      <c r="H34" s="22" t="s">
        <v>2511</v>
      </c>
      <c r="I34" s="30">
        <f t="shared" si="1"/>
        <v>-520</v>
      </c>
      <c r="J34" s="42">
        <f>YEAR(Table16[[#This Row],[Date]])</f>
        <v>2020</v>
      </c>
      <c r="K34" s="42" t="str">
        <f>TEXT(Table16[[#This Row],[Date]],"MMMM")</f>
        <v>September</v>
      </c>
    </row>
    <row r="35" spans="1:11" x14ac:dyDescent="0.3">
      <c r="A35" s="16" t="s">
        <v>2547</v>
      </c>
      <c r="B35" s="18" t="s">
        <v>88</v>
      </c>
      <c r="C35" s="18" t="s">
        <v>33</v>
      </c>
      <c r="D35" s="18">
        <f t="shared" si="0"/>
        <v>408</v>
      </c>
      <c r="E35" s="18">
        <v>356</v>
      </c>
      <c r="F35" s="14">
        <v>6</v>
      </c>
      <c r="G35" s="14">
        <f>Sales_Table!$E35*F35</f>
        <v>2136</v>
      </c>
      <c r="H35" s="14" t="s">
        <v>2511</v>
      </c>
      <c r="I35" s="31">
        <f t="shared" si="1"/>
        <v>-312</v>
      </c>
      <c r="J35" s="42">
        <f>YEAR(Table16[[#This Row],[Date]])</f>
        <v>2025</v>
      </c>
      <c r="K35" s="42" t="str">
        <f>TEXT(Table16[[#This Row],[Date]],"MMMM")</f>
        <v>January</v>
      </c>
    </row>
    <row r="36" spans="1:11" x14ac:dyDescent="0.3">
      <c r="A36" s="26" t="s">
        <v>2548</v>
      </c>
      <c r="B36" s="23" t="s">
        <v>89</v>
      </c>
      <c r="C36" s="23" t="s">
        <v>33</v>
      </c>
      <c r="D36" s="18">
        <f t="shared" si="0"/>
        <v>408</v>
      </c>
      <c r="E36" s="23">
        <v>356</v>
      </c>
      <c r="F36" s="22">
        <v>6</v>
      </c>
      <c r="G36" s="22">
        <f>Sales_Table!$E36*F36</f>
        <v>2136</v>
      </c>
      <c r="H36" s="22" t="s">
        <v>2511</v>
      </c>
      <c r="I36" s="30">
        <f t="shared" si="1"/>
        <v>-312</v>
      </c>
      <c r="J36" s="42">
        <f>YEAR(Table16[[#This Row],[Date]])</f>
        <v>2021</v>
      </c>
      <c r="K36" s="42" t="str">
        <f>TEXT(Table16[[#This Row],[Date]],"MMMM")</f>
        <v>July</v>
      </c>
    </row>
    <row r="37" spans="1:11" x14ac:dyDescent="0.3">
      <c r="A37" s="16" t="s">
        <v>2549</v>
      </c>
      <c r="B37" s="18" t="s">
        <v>90</v>
      </c>
      <c r="C37" s="18" t="s">
        <v>33</v>
      </c>
      <c r="D37" s="18">
        <f t="shared" si="0"/>
        <v>408</v>
      </c>
      <c r="E37" s="18">
        <v>356</v>
      </c>
      <c r="F37" s="14">
        <v>8</v>
      </c>
      <c r="G37" s="14">
        <f>Sales_Table!$E37*F37</f>
        <v>2848</v>
      </c>
      <c r="H37" s="14" t="s">
        <v>2510</v>
      </c>
      <c r="I37" s="31">
        <f t="shared" si="1"/>
        <v>-416</v>
      </c>
      <c r="J37" s="42">
        <f>YEAR(Table16[[#This Row],[Date]])</f>
        <v>2022</v>
      </c>
      <c r="K37" s="42" t="str">
        <f>TEXT(Table16[[#This Row],[Date]],"MMMM")</f>
        <v>October</v>
      </c>
    </row>
    <row r="38" spans="1:11" x14ac:dyDescent="0.3">
      <c r="A38" s="26" t="s">
        <v>2550</v>
      </c>
      <c r="B38" s="23" t="s">
        <v>91</v>
      </c>
      <c r="C38" s="23" t="s">
        <v>33</v>
      </c>
      <c r="D38" s="18">
        <f t="shared" si="0"/>
        <v>408</v>
      </c>
      <c r="E38" s="23">
        <v>356</v>
      </c>
      <c r="F38" s="22">
        <v>8</v>
      </c>
      <c r="G38" s="22">
        <f>Sales_Table!$E38*F38</f>
        <v>2848</v>
      </c>
      <c r="H38" s="22" t="s">
        <v>2510</v>
      </c>
      <c r="I38" s="30">
        <f t="shared" si="1"/>
        <v>-416</v>
      </c>
      <c r="J38" s="42">
        <f>YEAR(Table16[[#This Row],[Date]])</f>
        <v>2022</v>
      </c>
      <c r="K38" s="42" t="str">
        <f>TEXT(Table16[[#This Row],[Date]],"MMMM")</f>
        <v>May</v>
      </c>
    </row>
    <row r="39" spans="1:11" x14ac:dyDescent="0.3">
      <c r="A39" s="16" t="s">
        <v>2551</v>
      </c>
      <c r="B39" s="18" t="s">
        <v>92</v>
      </c>
      <c r="C39" s="18" t="s">
        <v>33</v>
      </c>
      <c r="D39" s="18">
        <f t="shared" si="0"/>
        <v>408</v>
      </c>
      <c r="E39" s="18">
        <v>356</v>
      </c>
      <c r="F39" s="14">
        <v>6</v>
      </c>
      <c r="G39" s="14">
        <f>Sales_Table!$E39*F39</f>
        <v>2136</v>
      </c>
      <c r="H39" s="14" t="s">
        <v>2521</v>
      </c>
      <c r="I39" s="31">
        <f t="shared" si="1"/>
        <v>-312</v>
      </c>
      <c r="J39" s="42">
        <f>YEAR(Table16[[#This Row],[Date]])</f>
        <v>2021</v>
      </c>
      <c r="K39" s="42" t="str">
        <f>TEXT(Table16[[#This Row],[Date]],"MMMM")</f>
        <v>November</v>
      </c>
    </row>
    <row r="40" spans="1:11" x14ac:dyDescent="0.3">
      <c r="A40" s="26" t="s">
        <v>2552</v>
      </c>
      <c r="B40" s="23" t="s">
        <v>93</v>
      </c>
      <c r="C40" s="23" t="s">
        <v>33</v>
      </c>
      <c r="D40" s="18">
        <f t="shared" si="0"/>
        <v>408</v>
      </c>
      <c r="E40" s="23">
        <v>356</v>
      </c>
      <c r="F40" s="22">
        <v>2</v>
      </c>
      <c r="G40" s="22">
        <f>Sales_Table!$E40*F40</f>
        <v>712</v>
      </c>
      <c r="H40" s="22" t="s">
        <v>2510</v>
      </c>
      <c r="I40" s="30">
        <f t="shared" si="1"/>
        <v>-104</v>
      </c>
      <c r="J40" s="42">
        <f>YEAR(Table16[[#This Row],[Date]])</f>
        <v>2020</v>
      </c>
      <c r="K40" s="42" t="str">
        <f>TEXT(Table16[[#This Row],[Date]],"MMMM")</f>
        <v>February</v>
      </c>
    </row>
    <row r="41" spans="1:11" x14ac:dyDescent="0.3">
      <c r="A41" s="16" t="s">
        <v>2553</v>
      </c>
      <c r="B41" s="18" t="s">
        <v>94</v>
      </c>
      <c r="C41" s="18" t="s">
        <v>33</v>
      </c>
      <c r="D41" s="18">
        <f t="shared" si="0"/>
        <v>408</v>
      </c>
      <c r="E41" s="18">
        <v>356</v>
      </c>
      <c r="F41" s="14">
        <v>2</v>
      </c>
      <c r="G41" s="14">
        <f>Sales_Table!$E41*F41</f>
        <v>712</v>
      </c>
      <c r="H41" s="14" t="s">
        <v>2510</v>
      </c>
      <c r="I41" s="31">
        <f t="shared" si="1"/>
        <v>-104</v>
      </c>
      <c r="J41" s="42">
        <f>YEAR(Table16[[#This Row],[Date]])</f>
        <v>2024</v>
      </c>
      <c r="K41" s="42" t="str">
        <f>TEXT(Table16[[#This Row],[Date]],"MMMM")</f>
        <v>November</v>
      </c>
    </row>
    <row r="42" spans="1:11" x14ac:dyDescent="0.3">
      <c r="A42" s="26" t="s">
        <v>2554</v>
      </c>
      <c r="B42" s="23" t="s">
        <v>95</v>
      </c>
      <c r="C42" s="23" t="s">
        <v>33</v>
      </c>
      <c r="D42" s="18">
        <f t="shared" si="0"/>
        <v>408</v>
      </c>
      <c r="E42" s="23">
        <v>356</v>
      </c>
      <c r="F42" s="22">
        <v>4</v>
      </c>
      <c r="G42" s="22">
        <f>Sales_Table!$E42*F42</f>
        <v>1424</v>
      </c>
      <c r="H42" s="22" t="s">
        <v>2521</v>
      </c>
      <c r="I42" s="30">
        <f t="shared" si="1"/>
        <v>-208</v>
      </c>
      <c r="J42" s="42">
        <f>YEAR(Table16[[#This Row],[Date]])</f>
        <v>2021</v>
      </c>
      <c r="K42" s="42" t="str">
        <f>TEXT(Table16[[#This Row],[Date]],"MMMM")</f>
        <v>March</v>
      </c>
    </row>
    <row r="43" spans="1:11" x14ac:dyDescent="0.3">
      <c r="A43" s="16" t="s">
        <v>2555</v>
      </c>
      <c r="B43" s="18" t="s">
        <v>96</v>
      </c>
      <c r="C43" s="18" t="s">
        <v>33</v>
      </c>
      <c r="D43" s="18">
        <f t="shared" si="0"/>
        <v>408</v>
      </c>
      <c r="E43" s="18">
        <v>356</v>
      </c>
      <c r="F43" s="14">
        <v>4</v>
      </c>
      <c r="G43" s="14">
        <f>Sales_Table!$E43*F43</f>
        <v>1424</v>
      </c>
      <c r="H43" s="14" t="s">
        <v>2510</v>
      </c>
      <c r="I43" s="31">
        <f t="shared" si="1"/>
        <v>-208</v>
      </c>
      <c r="J43" s="42">
        <f>YEAR(Table16[[#This Row],[Date]])</f>
        <v>2025</v>
      </c>
      <c r="K43" s="42" t="str">
        <f>TEXT(Table16[[#This Row],[Date]],"MMMM")</f>
        <v>April</v>
      </c>
    </row>
    <row r="44" spans="1:11" x14ac:dyDescent="0.3">
      <c r="A44" s="26" t="s">
        <v>2556</v>
      </c>
      <c r="B44" s="23" t="s">
        <v>97</v>
      </c>
      <c r="C44" s="23" t="s">
        <v>33</v>
      </c>
      <c r="D44" s="18">
        <f t="shared" si="0"/>
        <v>408</v>
      </c>
      <c r="E44" s="23">
        <v>356</v>
      </c>
      <c r="F44" s="22">
        <v>5</v>
      </c>
      <c r="G44" s="22">
        <f>Sales_Table!$E44*F44</f>
        <v>1780</v>
      </c>
      <c r="H44" s="22" t="s">
        <v>2515</v>
      </c>
      <c r="I44" s="30">
        <f t="shared" si="1"/>
        <v>-260</v>
      </c>
      <c r="J44" s="42">
        <f>YEAR(Table16[[#This Row],[Date]])</f>
        <v>2021</v>
      </c>
      <c r="K44" s="42" t="str">
        <f>TEXT(Table16[[#This Row],[Date]],"MMMM")</f>
        <v>March</v>
      </c>
    </row>
    <row r="45" spans="1:11" x14ac:dyDescent="0.3">
      <c r="A45" s="16" t="s">
        <v>2557</v>
      </c>
      <c r="B45" s="18" t="s">
        <v>98</v>
      </c>
      <c r="C45" s="18" t="s">
        <v>33</v>
      </c>
      <c r="D45" s="18">
        <f t="shared" si="0"/>
        <v>408</v>
      </c>
      <c r="E45" s="18">
        <v>356</v>
      </c>
      <c r="F45" s="14">
        <v>3</v>
      </c>
      <c r="G45" s="14">
        <f>Sales_Table!$E45*F45</f>
        <v>1068</v>
      </c>
      <c r="H45" s="14" t="s">
        <v>2510</v>
      </c>
      <c r="I45" s="31">
        <f t="shared" si="1"/>
        <v>-156</v>
      </c>
      <c r="J45" s="42">
        <f>YEAR(Table16[[#This Row],[Date]])</f>
        <v>2024</v>
      </c>
      <c r="K45" s="42" t="str">
        <f>TEXT(Table16[[#This Row],[Date]],"MMMM")</f>
        <v>October</v>
      </c>
    </row>
    <row r="46" spans="1:11" x14ac:dyDescent="0.3">
      <c r="A46" s="26" t="s">
        <v>2558</v>
      </c>
      <c r="B46" s="23" t="s">
        <v>99</v>
      </c>
      <c r="C46" s="23" t="s">
        <v>41</v>
      </c>
      <c r="D46" s="18">
        <f t="shared" si="0"/>
        <v>735</v>
      </c>
      <c r="E46" s="23">
        <v>986</v>
      </c>
      <c r="F46" s="22">
        <v>9</v>
      </c>
      <c r="G46" s="22">
        <f>Sales_Table!$E46*F46</f>
        <v>8874</v>
      </c>
      <c r="H46" s="22" t="s">
        <v>2521</v>
      </c>
      <c r="I46" s="30">
        <f t="shared" si="1"/>
        <v>2259</v>
      </c>
      <c r="J46" s="42">
        <f>YEAR(Table16[[#This Row],[Date]])</f>
        <v>2020</v>
      </c>
      <c r="K46" s="42" t="str">
        <f>TEXT(Table16[[#This Row],[Date]],"MMMM")</f>
        <v>June</v>
      </c>
    </row>
    <row r="47" spans="1:11" x14ac:dyDescent="0.3">
      <c r="A47" s="16" t="s">
        <v>2559</v>
      </c>
      <c r="B47" s="18" t="s">
        <v>100</v>
      </c>
      <c r="C47" s="18" t="s">
        <v>41</v>
      </c>
      <c r="D47" s="18">
        <f t="shared" si="0"/>
        <v>735</v>
      </c>
      <c r="E47" s="18">
        <v>986</v>
      </c>
      <c r="F47" s="14">
        <v>9</v>
      </c>
      <c r="G47" s="14">
        <f>Sales_Table!$E47*F47</f>
        <v>8874</v>
      </c>
      <c r="H47" s="14" t="s">
        <v>2521</v>
      </c>
      <c r="I47" s="31">
        <f t="shared" si="1"/>
        <v>2259</v>
      </c>
      <c r="J47" s="42">
        <f>YEAR(Table16[[#This Row],[Date]])</f>
        <v>2024</v>
      </c>
      <c r="K47" s="42" t="str">
        <f>TEXT(Table16[[#This Row],[Date]],"MMMM")</f>
        <v>March</v>
      </c>
    </row>
    <row r="48" spans="1:11" x14ac:dyDescent="0.3">
      <c r="A48" s="26" t="s">
        <v>2560</v>
      </c>
      <c r="B48" s="23" t="s">
        <v>101</v>
      </c>
      <c r="C48" s="23" t="s">
        <v>41</v>
      </c>
      <c r="D48" s="18">
        <f t="shared" si="0"/>
        <v>735</v>
      </c>
      <c r="E48" s="23">
        <v>986</v>
      </c>
      <c r="F48" s="22">
        <v>1</v>
      </c>
      <c r="G48" s="22">
        <f>Sales_Table!$E48*F48</f>
        <v>986</v>
      </c>
      <c r="H48" s="22" t="s">
        <v>2511</v>
      </c>
      <c r="I48" s="30">
        <f t="shared" si="1"/>
        <v>251</v>
      </c>
      <c r="J48" s="42">
        <f>YEAR(Table16[[#This Row],[Date]])</f>
        <v>2023</v>
      </c>
      <c r="K48" s="42" t="str">
        <f>TEXT(Table16[[#This Row],[Date]],"MMMM")</f>
        <v>December</v>
      </c>
    </row>
    <row r="49" spans="1:11" x14ac:dyDescent="0.3">
      <c r="A49" s="16" t="s">
        <v>2561</v>
      </c>
      <c r="B49" s="18" t="s">
        <v>102</v>
      </c>
      <c r="C49" s="18" t="s">
        <v>41</v>
      </c>
      <c r="D49" s="18">
        <f t="shared" si="0"/>
        <v>735</v>
      </c>
      <c r="E49" s="18">
        <v>986</v>
      </c>
      <c r="F49" s="14">
        <v>7</v>
      </c>
      <c r="G49" s="14">
        <f>Sales_Table!$E49*F49</f>
        <v>6902</v>
      </c>
      <c r="H49" s="14" t="s">
        <v>2511</v>
      </c>
      <c r="I49" s="31">
        <f t="shared" si="1"/>
        <v>1757</v>
      </c>
      <c r="J49" s="42">
        <f>YEAR(Table16[[#This Row],[Date]])</f>
        <v>2020</v>
      </c>
      <c r="K49" s="42" t="str">
        <f>TEXT(Table16[[#This Row],[Date]],"MMMM")</f>
        <v>May</v>
      </c>
    </row>
    <row r="50" spans="1:11" x14ac:dyDescent="0.3">
      <c r="A50" s="26" t="s">
        <v>2562</v>
      </c>
      <c r="B50" s="23" t="s">
        <v>103</v>
      </c>
      <c r="C50" s="23" t="s">
        <v>41</v>
      </c>
      <c r="D50" s="18">
        <f t="shared" si="0"/>
        <v>735</v>
      </c>
      <c r="E50" s="23">
        <v>986</v>
      </c>
      <c r="F50" s="22">
        <v>7</v>
      </c>
      <c r="G50" s="22">
        <f>Sales_Table!$E50*F50</f>
        <v>6902</v>
      </c>
      <c r="H50" s="22" t="s">
        <v>2521</v>
      </c>
      <c r="I50" s="30">
        <f t="shared" si="1"/>
        <v>1757</v>
      </c>
      <c r="J50" s="42">
        <f>YEAR(Table16[[#This Row],[Date]])</f>
        <v>2023</v>
      </c>
      <c r="K50" s="42" t="str">
        <f>TEXT(Table16[[#This Row],[Date]],"MMMM")</f>
        <v>March</v>
      </c>
    </row>
    <row r="51" spans="1:11" x14ac:dyDescent="0.3">
      <c r="A51" s="16" t="s">
        <v>2563</v>
      </c>
      <c r="B51" s="18" t="s">
        <v>104</v>
      </c>
      <c r="C51" s="18" t="s">
        <v>41</v>
      </c>
      <c r="D51" s="18">
        <f t="shared" si="0"/>
        <v>735</v>
      </c>
      <c r="E51" s="18">
        <v>986</v>
      </c>
      <c r="F51" s="14">
        <v>4</v>
      </c>
      <c r="G51" s="14">
        <f>Sales_Table!$E51*F51</f>
        <v>3944</v>
      </c>
      <c r="H51" s="14" t="s">
        <v>2515</v>
      </c>
      <c r="I51" s="31">
        <f t="shared" si="1"/>
        <v>1004</v>
      </c>
      <c r="J51" s="42">
        <f>YEAR(Table16[[#This Row],[Date]])</f>
        <v>2020</v>
      </c>
      <c r="K51" s="42" t="str">
        <f>TEXT(Table16[[#This Row],[Date]],"MMMM")</f>
        <v>April</v>
      </c>
    </row>
    <row r="52" spans="1:11" x14ac:dyDescent="0.3">
      <c r="A52" s="26" t="s">
        <v>2564</v>
      </c>
      <c r="B52" s="23" t="s">
        <v>105</v>
      </c>
      <c r="C52" s="23" t="s">
        <v>41</v>
      </c>
      <c r="D52" s="18">
        <f t="shared" si="0"/>
        <v>735</v>
      </c>
      <c r="E52" s="23">
        <v>986</v>
      </c>
      <c r="F52" s="22">
        <v>10</v>
      </c>
      <c r="G52" s="22">
        <f>Sales_Table!$E52*F52</f>
        <v>9860</v>
      </c>
      <c r="H52" s="22" t="s">
        <v>2510</v>
      </c>
      <c r="I52" s="30">
        <f t="shared" si="1"/>
        <v>2510</v>
      </c>
      <c r="J52" s="42">
        <f>YEAR(Table16[[#This Row],[Date]])</f>
        <v>2021</v>
      </c>
      <c r="K52" s="42" t="str">
        <f>TEXT(Table16[[#This Row],[Date]],"MMMM")</f>
        <v>July</v>
      </c>
    </row>
    <row r="53" spans="1:11" x14ac:dyDescent="0.3">
      <c r="A53" s="16" t="s">
        <v>2565</v>
      </c>
      <c r="B53" s="18" t="s">
        <v>106</v>
      </c>
      <c r="C53" s="18" t="s">
        <v>41</v>
      </c>
      <c r="D53" s="18">
        <f t="shared" si="0"/>
        <v>735</v>
      </c>
      <c r="E53" s="18">
        <v>986</v>
      </c>
      <c r="F53" s="14">
        <v>5</v>
      </c>
      <c r="G53" s="14">
        <f>Sales_Table!$E53*F53</f>
        <v>4930</v>
      </c>
      <c r="H53" s="14" t="s">
        <v>2511</v>
      </c>
      <c r="I53" s="31">
        <f t="shared" si="1"/>
        <v>1255</v>
      </c>
      <c r="J53" s="42">
        <f>YEAR(Table16[[#This Row],[Date]])</f>
        <v>2021</v>
      </c>
      <c r="K53" s="42" t="str">
        <f>TEXT(Table16[[#This Row],[Date]],"MMMM")</f>
        <v>November</v>
      </c>
    </row>
    <row r="54" spans="1:11" x14ac:dyDescent="0.3">
      <c r="A54" s="26" t="s">
        <v>2566</v>
      </c>
      <c r="B54" s="23" t="s">
        <v>107</v>
      </c>
      <c r="C54" s="23" t="s">
        <v>41</v>
      </c>
      <c r="D54" s="18">
        <f t="shared" si="0"/>
        <v>735</v>
      </c>
      <c r="E54" s="23">
        <v>986</v>
      </c>
      <c r="F54" s="22">
        <v>2</v>
      </c>
      <c r="G54" s="22">
        <f>Sales_Table!$E54*F54</f>
        <v>1972</v>
      </c>
      <c r="H54" s="22" t="s">
        <v>2521</v>
      </c>
      <c r="I54" s="30">
        <f t="shared" si="1"/>
        <v>502</v>
      </c>
      <c r="J54" s="42">
        <f>YEAR(Table16[[#This Row],[Date]])</f>
        <v>2024</v>
      </c>
      <c r="K54" s="42" t="str">
        <f>TEXT(Table16[[#This Row],[Date]],"MMMM")</f>
        <v>January</v>
      </c>
    </row>
    <row r="55" spans="1:11" x14ac:dyDescent="0.3">
      <c r="A55" s="16" t="s">
        <v>2567</v>
      </c>
      <c r="B55" s="18" t="s">
        <v>108</v>
      </c>
      <c r="C55" s="18" t="s">
        <v>41</v>
      </c>
      <c r="D55" s="18">
        <f t="shared" si="0"/>
        <v>735</v>
      </c>
      <c r="E55" s="18">
        <v>986</v>
      </c>
      <c r="F55" s="14">
        <v>10</v>
      </c>
      <c r="G55" s="14">
        <f>Sales_Table!$E55*F55</f>
        <v>9860</v>
      </c>
      <c r="H55" s="14" t="s">
        <v>2510</v>
      </c>
      <c r="I55" s="31">
        <f t="shared" si="1"/>
        <v>2510</v>
      </c>
      <c r="J55" s="42">
        <f>YEAR(Table16[[#This Row],[Date]])</f>
        <v>2023</v>
      </c>
      <c r="K55" s="42" t="str">
        <f>TEXT(Table16[[#This Row],[Date]],"MMMM")</f>
        <v>April</v>
      </c>
    </row>
    <row r="56" spans="1:11" x14ac:dyDescent="0.3">
      <c r="A56" s="26" t="s">
        <v>2568</v>
      </c>
      <c r="B56" s="23" t="s">
        <v>109</v>
      </c>
      <c r="C56" s="23" t="s">
        <v>41</v>
      </c>
      <c r="D56" s="18">
        <f t="shared" si="0"/>
        <v>735</v>
      </c>
      <c r="E56" s="23">
        <v>986</v>
      </c>
      <c r="F56" s="22">
        <v>7</v>
      </c>
      <c r="G56" s="22">
        <f>Sales_Table!$E56*F56</f>
        <v>6902</v>
      </c>
      <c r="H56" s="22" t="s">
        <v>2521</v>
      </c>
      <c r="I56" s="30">
        <f t="shared" si="1"/>
        <v>1757</v>
      </c>
      <c r="J56" s="42">
        <f>YEAR(Table16[[#This Row],[Date]])</f>
        <v>2022</v>
      </c>
      <c r="K56" s="42" t="str">
        <f>TEXT(Table16[[#This Row],[Date]],"MMMM")</f>
        <v>June</v>
      </c>
    </row>
    <row r="57" spans="1:11" x14ac:dyDescent="0.3">
      <c r="A57" s="16" t="s">
        <v>2569</v>
      </c>
      <c r="B57" s="18" t="s">
        <v>110</v>
      </c>
      <c r="C57" s="18" t="s">
        <v>41</v>
      </c>
      <c r="D57" s="18">
        <f t="shared" si="0"/>
        <v>735</v>
      </c>
      <c r="E57" s="18">
        <v>986</v>
      </c>
      <c r="F57" s="14">
        <v>3</v>
      </c>
      <c r="G57" s="14">
        <f>Sales_Table!$E57*F57</f>
        <v>2958</v>
      </c>
      <c r="H57" s="14" t="s">
        <v>2511</v>
      </c>
      <c r="I57" s="31">
        <f t="shared" si="1"/>
        <v>753</v>
      </c>
      <c r="J57" s="42">
        <f>YEAR(Table16[[#This Row],[Date]])</f>
        <v>2024</v>
      </c>
      <c r="K57" s="42" t="str">
        <f>TEXT(Table16[[#This Row],[Date]],"MMMM")</f>
        <v>April</v>
      </c>
    </row>
    <row r="58" spans="1:11" x14ac:dyDescent="0.3">
      <c r="A58" s="26" t="s">
        <v>2570</v>
      </c>
      <c r="B58" s="23" t="s">
        <v>111</v>
      </c>
      <c r="C58" s="23" t="s">
        <v>41</v>
      </c>
      <c r="D58" s="18">
        <f t="shared" si="0"/>
        <v>735</v>
      </c>
      <c r="E58" s="23">
        <v>986</v>
      </c>
      <c r="F58" s="22">
        <v>10</v>
      </c>
      <c r="G58" s="22">
        <f>Sales_Table!$E58*F58</f>
        <v>9860</v>
      </c>
      <c r="H58" s="22" t="s">
        <v>2515</v>
      </c>
      <c r="I58" s="30">
        <f t="shared" si="1"/>
        <v>2510</v>
      </c>
      <c r="J58" s="42">
        <f>YEAR(Table16[[#This Row],[Date]])</f>
        <v>2021</v>
      </c>
      <c r="K58" s="42" t="str">
        <f>TEXT(Table16[[#This Row],[Date]],"MMMM")</f>
        <v>August</v>
      </c>
    </row>
    <row r="59" spans="1:11" x14ac:dyDescent="0.3">
      <c r="A59" s="16" t="s">
        <v>2571</v>
      </c>
      <c r="B59" s="18" t="s">
        <v>112</v>
      </c>
      <c r="C59" s="18" t="s">
        <v>41</v>
      </c>
      <c r="D59" s="18">
        <f t="shared" si="0"/>
        <v>735</v>
      </c>
      <c r="E59" s="18">
        <v>986</v>
      </c>
      <c r="F59" s="14">
        <v>2</v>
      </c>
      <c r="G59" s="14">
        <f>Sales_Table!$E59*F59</f>
        <v>1972</v>
      </c>
      <c r="H59" s="14" t="s">
        <v>2521</v>
      </c>
      <c r="I59" s="31">
        <f t="shared" si="1"/>
        <v>502</v>
      </c>
      <c r="J59" s="42">
        <f>YEAR(Table16[[#This Row],[Date]])</f>
        <v>2024</v>
      </c>
      <c r="K59" s="42" t="str">
        <f>TEXT(Table16[[#This Row],[Date]],"MMMM")</f>
        <v>September</v>
      </c>
    </row>
    <row r="60" spans="1:11" x14ac:dyDescent="0.3">
      <c r="A60" s="26" t="s">
        <v>2572</v>
      </c>
      <c r="B60" s="23" t="s">
        <v>113</v>
      </c>
      <c r="C60" s="23" t="s">
        <v>41</v>
      </c>
      <c r="D60" s="18">
        <f t="shared" si="0"/>
        <v>735</v>
      </c>
      <c r="E60" s="23">
        <v>986</v>
      </c>
      <c r="F60" s="22">
        <v>1</v>
      </c>
      <c r="G60" s="22">
        <f>Sales_Table!$E60*F60</f>
        <v>986</v>
      </c>
      <c r="H60" s="22" t="s">
        <v>2510</v>
      </c>
      <c r="I60" s="30">
        <f t="shared" si="1"/>
        <v>251</v>
      </c>
      <c r="J60" s="42">
        <f>YEAR(Table16[[#This Row],[Date]])</f>
        <v>2025</v>
      </c>
      <c r="K60" s="42" t="str">
        <f>TEXT(Table16[[#This Row],[Date]],"MMMM")</f>
        <v>February</v>
      </c>
    </row>
    <row r="61" spans="1:11" x14ac:dyDescent="0.3">
      <c r="A61" s="16" t="s">
        <v>2573</v>
      </c>
      <c r="B61" s="18" t="s">
        <v>114</v>
      </c>
      <c r="C61" s="18" t="s">
        <v>41</v>
      </c>
      <c r="D61" s="18">
        <f t="shared" si="0"/>
        <v>735</v>
      </c>
      <c r="E61" s="18">
        <v>986</v>
      </c>
      <c r="F61" s="14">
        <v>5</v>
      </c>
      <c r="G61" s="14">
        <f>Sales_Table!$E61*F61</f>
        <v>4930</v>
      </c>
      <c r="H61" s="14" t="s">
        <v>2521</v>
      </c>
      <c r="I61" s="31">
        <f t="shared" si="1"/>
        <v>1255</v>
      </c>
      <c r="J61" s="42">
        <f>YEAR(Table16[[#This Row],[Date]])</f>
        <v>2020</v>
      </c>
      <c r="K61" s="42" t="str">
        <f>TEXT(Table16[[#This Row],[Date]],"MMMM")</f>
        <v>March</v>
      </c>
    </row>
    <row r="62" spans="1:11" x14ac:dyDescent="0.3">
      <c r="A62" s="26" t="s">
        <v>2574</v>
      </c>
      <c r="B62" s="23" t="s">
        <v>115</v>
      </c>
      <c r="C62" s="23" t="s">
        <v>41</v>
      </c>
      <c r="D62" s="18">
        <f t="shared" si="0"/>
        <v>735</v>
      </c>
      <c r="E62" s="23">
        <v>986</v>
      </c>
      <c r="F62" s="22">
        <v>10</v>
      </c>
      <c r="G62" s="22">
        <f>Sales_Table!$E62*F62</f>
        <v>9860</v>
      </c>
      <c r="H62" s="22" t="s">
        <v>2521</v>
      </c>
      <c r="I62" s="30">
        <f t="shared" si="1"/>
        <v>2510</v>
      </c>
      <c r="J62" s="42">
        <f>YEAR(Table16[[#This Row],[Date]])</f>
        <v>2020</v>
      </c>
      <c r="K62" s="42" t="str">
        <f>TEXT(Table16[[#This Row],[Date]],"MMMM")</f>
        <v>November</v>
      </c>
    </row>
    <row r="63" spans="1:11" x14ac:dyDescent="0.3">
      <c r="A63" s="16" t="s">
        <v>2575</v>
      </c>
      <c r="B63" s="18" t="s">
        <v>116</v>
      </c>
      <c r="C63" s="18" t="s">
        <v>41</v>
      </c>
      <c r="D63" s="18">
        <f t="shared" si="0"/>
        <v>735</v>
      </c>
      <c r="E63" s="18">
        <v>986</v>
      </c>
      <c r="F63" s="14">
        <v>9</v>
      </c>
      <c r="G63" s="14">
        <f>Sales_Table!$E63*F63</f>
        <v>8874</v>
      </c>
      <c r="H63" s="14" t="s">
        <v>2521</v>
      </c>
      <c r="I63" s="31">
        <f t="shared" si="1"/>
        <v>2259</v>
      </c>
      <c r="J63" s="42">
        <f>YEAR(Table16[[#This Row],[Date]])</f>
        <v>2020</v>
      </c>
      <c r="K63" s="42" t="str">
        <f>TEXT(Table16[[#This Row],[Date]],"MMMM")</f>
        <v>November</v>
      </c>
    </row>
    <row r="64" spans="1:11" x14ac:dyDescent="0.3">
      <c r="A64" s="26" t="s">
        <v>2516</v>
      </c>
      <c r="B64" s="23" t="s">
        <v>117</v>
      </c>
      <c r="C64" s="23" t="s">
        <v>41</v>
      </c>
      <c r="D64" s="18">
        <f t="shared" si="0"/>
        <v>735</v>
      </c>
      <c r="E64" s="23">
        <v>986</v>
      </c>
      <c r="F64" s="22">
        <v>1</v>
      </c>
      <c r="G64" s="22">
        <f>Sales_Table!$E64*F64</f>
        <v>986</v>
      </c>
      <c r="H64" s="22" t="s">
        <v>2511</v>
      </c>
      <c r="I64" s="30">
        <f t="shared" si="1"/>
        <v>251</v>
      </c>
      <c r="J64" s="42">
        <f>YEAR(Table16[[#This Row],[Date]])</f>
        <v>2022</v>
      </c>
      <c r="K64" s="42" t="str">
        <f>TEXT(Table16[[#This Row],[Date]],"MMMM")</f>
        <v>July</v>
      </c>
    </row>
    <row r="65" spans="1:11" x14ac:dyDescent="0.3">
      <c r="A65" s="16" t="s">
        <v>2576</v>
      </c>
      <c r="B65" s="18" t="s">
        <v>118</v>
      </c>
      <c r="C65" s="18" t="s">
        <v>41</v>
      </c>
      <c r="D65" s="18">
        <f t="shared" si="0"/>
        <v>735</v>
      </c>
      <c r="E65" s="18">
        <v>986</v>
      </c>
      <c r="F65" s="14">
        <v>4</v>
      </c>
      <c r="G65" s="14">
        <f>Sales_Table!$E65*F65</f>
        <v>3944</v>
      </c>
      <c r="H65" s="14" t="s">
        <v>2511</v>
      </c>
      <c r="I65" s="31">
        <f t="shared" si="1"/>
        <v>1004</v>
      </c>
      <c r="J65" s="42">
        <f>YEAR(Table16[[#This Row],[Date]])</f>
        <v>2022</v>
      </c>
      <c r="K65" s="42" t="str">
        <f>TEXT(Table16[[#This Row],[Date]],"MMMM")</f>
        <v>February</v>
      </c>
    </row>
    <row r="66" spans="1:11" x14ac:dyDescent="0.3">
      <c r="A66" s="26" t="s">
        <v>2577</v>
      </c>
      <c r="B66" s="23" t="s">
        <v>119</v>
      </c>
      <c r="C66" s="23" t="s">
        <v>19</v>
      </c>
      <c r="D66" s="18">
        <f t="shared" si="0"/>
        <v>749</v>
      </c>
      <c r="E66" s="23">
        <v>450</v>
      </c>
      <c r="F66" s="22">
        <v>1</v>
      </c>
      <c r="G66" s="22">
        <f>Sales_Table!$E66*F66</f>
        <v>450</v>
      </c>
      <c r="H66" s="22" t="s">
        <v>2515</v>
      </c>
      <c r="I66" s="30">
        <f t="shared" si="1"/>
        <v>-299</v>
      </c>
      <c r="J66" s="42">
        <f>YEAR(Table16[[#This Row],[Date]])</f>
        <v>2023</v>
      </c>
      <c r="K66" s="42" t="str">
        <f>TEXT(Table16[[#This Row],[Date]],"MMMM")</f>
        <v>October</v>
      </c>
    </row>
    <row r="67" spans="1:11" x14ac:dyDescent="0.3">
      <c r="A67" s="16" t="s">
        <v>2578</v>
      </c>
      <c r="B67" s="18" t="s">
        <v>120</v>
      </c>
      <c r="C67" s="18" t="s">
        <v>19</v>
      </c>
      <c r="D67" s="18">
        <f t="shared" ref="D67:D130" si="2">IF(C67="P101",271,IF(C67="P102",408,IF(C67="P103",735,IF(C67="P104",749,IF(C67="P105",807,IF(C67="P106",365,IF(C67="P107",213,IF(C67="P108",117,IF(C67="P109",399,IF(C67="P110",520,IF(C67="P111",505,IF(C67="P112",380,IF(C67="P113",392,IF(C67="P114",164,IF(C67="P115",282,IF(C67="P116",386,IF(C67="P117",217,IF(C67="P118",518,IF(C67="P119",321,IF(C67="P120",593,IF(C67="P121",104,0)))))))))))))))))))))</f>
        <v>749</v>
      </c>
      <c r="E67" s="18">
        <v>450</v>
      </c>
      <c r="F67" s="14">
        <v>8</v>
      </c>
      <c r="G67" s="14">
        <f>Sales_Table!$E67*F67</f>
        <v>3600</v>
      </c>
      <c r="H67" s="14" t="s">
        <v>2521</v>
      </c>
      <c r="I67" s="31">
        <f t="shared" ref="I67:I130" si="3">G67-(D67*F67)</f>
        <v>-2392</v>
      </c>
      <c r="J67" s="42">
        <f>YEAR(Table16[[#This Row],[Date]])</f>
        <v>2023</v>
      </c>
      <c r="K67" s="42" t="str">
        <f>TEXT(Table16[[#This Row],[Date]],"MMMM")</f>
        <v>March</v>
      </c>
    </row>
    <row r="68" spans="1:11" x14ac:dyDescent="0.3">
      <c r="A68" s="26" t="s">
        <v>2579</v>
      </c>
      <c r="B68" s="23" t="s">
        <v>121</v>
      </c>
      <c r="C68" s="23" t="s">
        <v>19</v>
      </c>
      <c r="D68" s="18">
        <f t="shared" si="2"/>
        <v>749</v>
      </c>
      <c r="E68" s="23">
        <v>450</v>
      </c>
      <c r="F68" s="22">
        <v>7</v>
      </c>
      <c r="G68" s="22">
        <f>Sales_Table!$E68*F68</f>
        <v>3150</v>
      </c>
      <c r="H68" s="22" t="s">
        <v>2515</v>
      </c>
      <c r="I68" s="30">
        <f t="shared" si="3"/>
        <v>-2093</v>
      </c>
      <c r="J68" s="42">
        <f>YEAR(Table16[[#This Row],[Date]])</f>
        <v>2024</v>
      </c>
      <c r="K68" s="42" t="str">
        <f>TEXT(Table16[[#This Row],[Date]],"MMMM")</f>
        <v>July</v>
      </c>
    </row>
    <row r="69" spans="1:11" x14ac:dyDescent="0.3">
      <c r="A69" s="16" t="s">
        <v>2580</v>
      </c>
      <c r="B69" s="18" t="s">
        <v>122</v>
      </c>
      <c r="C69" s="18" t="s">
        <v>19</v>
      </c>
      <c r="D69" s="18">
        <f t="shared" si="2"/>
        <v>749</v>
      </c>
      <c r="E69" s="18">
        <v>450</v>
      </c>
      <c r="F69" s="14">
        <v>8</v>
      </c>
      <c r="G69" s="14">
        <f>Sales_Table!$E69*F69</f>
        <v>3600</v>
      </c>
      <c r="H69" s="14" t="s">
        <v>2515</v>
      </c>
      <c r="I69" s="31">
        <f t="shared" si="3"/>
        <v>-2392</v>
      </c>
      <c r="J69" s="42">
        <f>YEAR(Table16[[#This Row],[Date]])</f>
        <v>2023</v>
      </c>
      <c r="K69" s="42" t="str">
        <f>TEXT(Table16[[#This Row],[Date]],"MMMM")</f>
        <v>December</v>
      </c>
    </row>
    <row r="70" spans="1:11" x14ac:dyDescent="0.3">
      <c r="A70" s="26" t="s">
        <v>2581</v>
      </c>
      <c r="B70" s="23" t="s">
        <v>123</v>
      </c>
      <c r="C70" s="23" t="s">
        <v>19</v>
      </c>
      <c r="D70" s="18">
        <f t="shared" si="2"/>
        <v>749</v>
      </c>
      <c r="E70" s="23">
        <v>450</v>
      </c>
      <c r="F70" s="22">
        <v>2</v>
      </c>
      <c r="G70" s="22">
        <f>Sales_Table!$E70*F70</f>
        <v>900</v>
      </c>
      <c r="H70" s="22" t="s">
        <v>2521</v>
      </c>
      <c r="I70" s="30">
        <f t="shared" si="3"/>
        <v>-598</v>
      </c>
      <c r="J70" s="42">
        <f>YEAR(Table16[[#This Row],[Date]])</f>
        <v>2021</v>
      </c>
      <c r="K70" s="42" t="str">
        <f>TEXT(Table16[[#This Row],[Date]],"MMMM")</f>
        <v>July</v>
      </c>
    </row>
    <row r="71" spans="1:11" x14ac:dyDescent="0.3">
      <c r="A71" s="16" t="s">
        <v>2582</v>
      </c>
      <c r="B71" s="18" t="s">
        <v>124</v>
      </c>
      <c r="C71" s="18" t="s">
        <v>19</v>
      </c>
      <c r="D71" s="18">
        <f t="shared" si="2"/>
        <v>749</v>
      </c>
      <c r="E71" s="18">
        <v>450</v>
      </c>
      <c r="F71" s="14">
        <v>7</v>
      </c>
      <c r="G71" s="14">
        <f>Sales_Table!$E71*F71</f>
        <v>3150</v>
      </c>
      <c r="H71" s="14" t="s">
        <v>2521</v>
      </c>
      <c r="I71" s="31">
        <f t="shared" si="3"/>
        <v>-2093</v>
      </c>
      <c r="J71" s="42">
        <f>YEAR(Table16[[#This Row],[Date]])</f>
        <v>2023</v>
      </c>
      <c r="K71" s="42" t="str">
        <f>TEXT(Table16[[#This Row],[Date]],"MMMM")</f>
        <v>February</v>
      </c>
    </row>
    <row r="72" spans="1:11" x14ac:dyDescent="0.3">
      <c r="A72" s="26" t="s">
        <v>2583</v>
      </c>
      <c r="B72" s="23" t="s">
        <v>125</v>
      </c>
      <c r="C72" s="23" t="s">
        <v>19</v>
      </c>
      <c r="D72" s="18">
        <f t="shared" si="2"/>
        <v>749</v>
      </c>
      <c r="E72" s="23">
        <v>450</v>
      </c>
      <c r="F72" s="22">
        <v>3</v>
      </c>
      <c r="G72" s="22">
        <f>Sales_Table!$E72*F72</f>
        <v>1350</v>
      </c>
      <c r="H72" s="22" t="s">
        <v>2510</v>
      </c>
      <c r="I72" s="30">
        <f t="shared" si="3"/>
        <v>-897</v>
      </c>
      <c r="J72" s="42">
        <f>YEAR(Table16[[#This Row],[Date]])</f>
        <v>2020</v>
      </c>
      <c r="K72" s="42" t="str">
        <f>TEXT(Table16[[#This Row],[Date]],"MMMM")</f>
        <v>September</v>
      </c>
    </row>
    <row r="73" spans="1:11" x14ac:dyDescent="0.3">
      <c r="A73" s="16" t="s">
        <v>2584</v>
      </c>
      <c r="B73" s="18" t="s">
        <v>126</v>
      </c>
      <c r="C73" s="18" t="s">
        <v>19</v>
      </c>
      <c r="D73" s="18">
        <f t="shared" si="2"/>
        <v>749</v>
      </c>
      <c r="E73" s="18">
        <v>450</v>
      </c>
      <c r="F73" s="14">
        <v>3</v>
      </c>
      <c r="G73" s="14">
        <f>Sales_Table!$E73*F73</f>
        <v>1350</v>
      </c>
      <c r="H73" s="14" t="s">
        <v>2510</v>
      </c>
      <c r="I73" s="31">
        <f t="shared" si="3"/>
        <v>-897</v>
      </c>
      <c r="J73" s="42">
        <f>YEAR(Table16[[#This Row],[Date]])</f>
        <v>2022</v>
      </c>
      <c r="K73" s="42" t="str">
        <f>TEXT(Table16[[#This Row],[Date]],"MMMM")</f>
        <v>July</v>
      </c>
    </row>
    <row r="74" spans="1:11" x14ac:dyDescent="0.3">
      <c r="A74" s="26" t="s">
        <v>2585</v>
      </c>
      <c r="B74" s="23" t="s">
        <v>127</v>
      </c>
      <c r="C74" s="23" t="s">
        <v>19</v>
      </c>
      <c r="D74" s="18">
        <f t="shared" si="2"/>
        <v>749</v>
      </c>
      <c r="E74" s="23">
        <v>450</v>
      </c>
      <c r="F74" s="22">
        <v>2</v>
      </c>
      <c r="G74" s="22">
        <f>Sales_Table!$E74*F74</f>
        <v>900</v>
      </c>
      <c r="H74" s="22" t="s">
        <v>2510</v>
      </c>
      <c r="I74" s="30">
        <f t="shared" si="3"/>
        <v>-598</v>
      </c>
      <c r="J74" s="42">
        <f>YEAR(Table16[[#This Row],[Date]])</f>
        <v>2022</v>
      </c>
      <c r="K74" s="42" t="str">
        <f>TEXT(Table16[[#This Row],[Date]],"MMMM")</f>
        <v>April</v>
      </c>
    </row>
    <row r="75" spans="1:11" x14ac:dyDescent="0.3">
      <c r="A75" s="16" t="s">
        <v>2586</v>
      </c>
      <c r="B75" s="18" t="s">
        <v>128</v>
      </c>
      <c r="C75" s="18" t="s">
        <v>19</v>
      </c>
      <c r="D75" s="18">
        <f t="shared" si="2"/>
        <v>749</v>
      </c>
      <c r="E75" s="18">
        <v>450</v>
      </c>
      <c r="F75" s="14">
        <v>8</v>
      </c>
      <c r="G75" s="14">
        <f>Sales_Table!$E75*F75</f>
        <v>3600</v>
      </c>
      <c r="H75" s="14" t="s">
        <v>2511</v>
      </c>
      <c r="I75" s="31">
        <f t="shared" si="3"/>
        <v>-2392</v>
      </c>
      <c r="J75" s="42">
        <f>YEAR(Table16[[#This Row],[Date]])</f>
        <v>2025</v>
      </c>
      <c r="K75" s="42" t="str">
        <f>TEXT(Table16[[#This Row],[Date]],"MMMM")</f>
        <v>January</v>
      </c>
    </row>
    <row r="76" spans="1:11" x14ac:dyDescent="0.3">
      <c r="A76" s="26" t="s">
        <v>2587</v>
      </c>
      <c r="B76" s="23" t="s">
        <v>129</v>
      </c>
      <c r="C76" s="23" t="s">
        <v>19</v>
      </c>
      <c r="D76" s="18">
        <f t="shared" si="2"/>
        <v>749</v>
      </c>
      <c r="E76" s="23">
        <v>450</v>
      </c>
      <c r="F76" s="22">
        <v>5</v>
      </c>
      <c r="G76" s="22">
        <f>Sales_Table!$E76*F76</f>
        <v>2250</v>
      </c>
      <c r="H76" s="22" t="s">
        <v>2521</v>
      </c>
      <c r="I76" s="30">
        <f t="shared" si="3"/>
        <v>-1495</v>
      </c>
      <c r="J76" s="42">
        <f>YEAR(Table16[[#This Row],[Date]])</f>
        <v>2025</v>
      </c>
      <c r="K76" s="42" t="str">
        <f>TEXT(Table16[[#This Row],[Date]],"MMMM")</f>
        <v>March</v>
      </c>
    </row>
    <row r="77" spans="1:11" x14ac:dyDescent="0.3">
      <c r="A77" s="16" t="s">
        <v>2588</v>
      </c>
      <c r="B77" s="18" t="s">
        <v>130</v>
      </c>
      <c r="C77" s="18" t="s">
        <v>19</v>
      </c>
      <c r="D77" s="18">
        <f t="shared" si="2"/>
        <v>749</v>
      </c>
      <c r="E77" s="18">
        <v>450</v>
      </c>
      <c r="F77" s="14">
        <v>4</v>
      </c>
      <c r="G77" s="14">
        <f>Sales_Table!$E77*F77</f>
        <v>1800</v>
      </c>
      <c r="H77" s="14" t="s">
        <v>2510</v>
      </c>
      <c r="I77" s="31">
        <f t="shared" si="3"/>
        <v>-1196</v>
      </c>
      <c r="J77" s="42">
        <f>YEAR(Table16[[#This Row],[Date]])</f>
        <v>2022</v>
      </c>
      <c r="K77" s="42" t="str">
        <f>TEXT(Table16[[#This Row],[Date]],"MMMM")</f>
        <v>August</v>
      </c>
    </row>
    <row r="78" spans="1:11" x14ac:dyDescent="0.3">
      <c r="A78" s="26" t="s">
        <v>2589</v>
      </c>
      <c r="B78" s="23" t="s">
        <v>131</v>
      </c>
      <c r="C78" s="23" t="s">
        <v>19</v>
      </c>
      <c r="D78" s="18">
        <f t="shared" si="2"/>
        <v>749</v>
      </c>
      <c r="E78" s="23">
        <v>450</v>
      </c>
      <c r="F78" s="22">
        <v>5</v>
      </c>
      <c r="G78" s="22">
        <f>Sales_Table!$E78*F78</f>
        <v>2250</v>
      </c>
      <c r="H78" s="22" t="s">
        <v>2510</v>
      </c>
      <c r="I78" s="30">
        <f t="shared" si="3"/>
        <v>-1495</v>
      </c>
      <c r="J78" s="42">
        <f>YEAR(Table16[[#This Row],[Date]])</f>
        <v>2022</v>
      </c>
      <c r="K78" s="42" t="str">
        <f>TEXT(Table16[[#This Row],[Date]],"MMMM")</f>
        <v>January</v>
      </c>
    </row>
    <row r="79" spans="1:11" x14ac:dyDescent="0.3">
      <c r="A79" s="16" t="s">
        <v>2590</v>
      </c>
      <c r="B79" s="18" t="s">
        <v>132</v>
      </c>
      <c r="C79" s="18" t="s">
        <v>19</v>
      </c>
      <c r="D79" s="18">
        <f t="shared" si="2"/>
        <v>749</v>
      </c>
      <c r="E79" s="18">
        <v>450</v>
      </c>
      <c r="F79" s="14">
        <v>5</v>
      </c>
      <c r="G79" s="14">
        <f>Sales_Table!$E79*F79</f>
        <v>2250</v>
      </c>
      <c r="H79" s="14" t="s">
        <v>2511</v>
      </c>
      <c r="I79" s="31">
        <f t="shared" si="3"/>
        <v>-1495</v>
      </c>
      <c r="J79" s="42">
        <f>YEAR(Table16[[#This Row],[Date]])</f>
        <v>2020</v>
      </c>
      <c r="K79" s="42" t="str">
        <f>TEXT(Table16[[#This Row],[Date]],"MMMM")</f>
        <v>May</v>
      </c>
    </row>
    <row r="80" spans="1:11" x14ac:dyDescent="0.3">
      <c r="A80" s="26" t="s">
        <v>2591</v>
      </c>
      <c r="B80" s="23" t="s">
        <v>133</v>
      </c>
      <c r="C80" s="23" t="s">
        <v>19</v>
      </c>
      <c r="D80" s="18">
        <f t="shared" si="2"/>
        <v>749</v>
      </c>
      <c r="E80" s="23">
        <v>450</v>
      </c>
      <c r="F80" s="22">
        <v>2</v>
      </c>
      <c r="G80" s="22">
        <f>Sales_Table!$E80*F80</f>
        <v>900</v>
      </c>
      <c r="H80" s="22" t="s">
        <v>2510</v>
      </c>
      <c r="I80" s="30">
        <f t="shared" si="3"/>
        <v>-598</v>
      </c>
      <c r="J80" s="42">
        <f>YEAR(Table16[[#This Row],[Date]])</f>
        <v>2023</v>
      </c>
      <c r="K80" s="42" t="str">
        <f>TEXT(Table16[[#This Row],[Date]],"MMMM")</f>
        <v>May</v>
      </c>
    </row>
    <row r="81" spans="1:11" x14ac:dyDescent="0.3">
      <c r="A81" s="16" t="s">
        <v>2592</v>
      </c>
      <c r="B81" s="18" t="s">
        <v>134</v>
      </c>
      <c r="C81" s="18" t="s">
        <v>19</v>
      </c>
      <c r="D81" s="18">
        <f t="shared" si="2"/>
        <v>749</v>
      </c>
      <c r="E81" s="18">
        <v>450</v>
      </c>
      <c r="F81" s="14">
        <v>5</v>
      </c>
      <c r="G81" s="14">
        <f>Sales_Table!$E81*F81</f>
        <v>2250</v>
      </c>
      <c r="H81" s="14" t="s">
        <v>2510</v>
      </c>
      <c r="I81" s="31">
        <f t="shared" si="3"/>
        <v>-1495</v>
      </c>
      <c r="J81" s="42">
        <f>YEAR(Table16[[#This Row],[Date]])</f>
        <v>2020</v>
      </c>
      <c r="K81" s="42" t="str">
        <f>TEXT(Table16[[#This Row],[Date]],"MMMM")</f>
        <v>October</v>
      </c>
    </row>
    <row r="82" spans="1:11" x14ac:dyDescent="0.3">
      <c r="A82" s="26" t="s">
        <v>2593</v>
      </c>
      <c r="B82" s="23" t="s">
        <v>135</v>
      </c>
      <c r="C82" s="23" t="s">
        <v>19</v>
      </c>
      <c r="D82" s="18">
        <f t="shared" si="2"/>
        <v>749</v>
      </c>
      <c r="E82" s="23">
        <v>450</v>
      </c>
      <c r="F82" s="22">
        <v>6</v>
      </c>
      <c r="G82" s="22">
        <f>Sales_Table!$E82*F82</f>
        <v>2700</v>
      </c>
      <c r="H82" s="22" t="s">
        <v>2521</v>
      </c>
      <c r="I82" s="30">
        <f t="shared" si="3"/>
        <v>-1794</v>
      </c>
      <c r="J82" s="42">
        <f>YEAR(Table16[[#This Row],[Date]])</f>
        <v>2023</v>
      </c>
      <c r="K82" s="42" t="str">
        <f>TEXT(Table16[[#This Row],[Date]],"MMMM")</f>
        <v>March</v>
      </c>
    </row>
    <row r="83" spans="1:11" x14ac:dyDescent="0.3">
      <c r="A83" s="16" t="s">
        <v>2594</v>
      </c>
      <c r="B83" s="18" t="s">
        <v>136</v>
      </c>
      <c r="C83" s="18" t="s">
        <v>19</v>
      </c>
      <c r="D83" s="18">
        <f t="shared" si="2"/>
        <v>749</v>
      </c>
      <c r="E83" s="18">
        <v>450</v>
      </c>
      <c r="F83" s="14">
        <v>1</v>
      </c>
      <c r="G83" s="14">
        <f>Sales_Table!$E83*F83</f>
        <v>450</v>
      </c>
      <c r="H83" s="14" t="s">
        <v>2521</v>
      </c>
      <c r="I83" s="31">
        <f t="shared" si="3"/>
        <v>-299</v>
      </c>
      <c r="J83" s="42">
        <f>YEAR(Table16[[#This Row],[Date]])</f>
        <v>2023</v>
      </c>
      <c r="K83" s="42" t="str">
        <f>TEXT(Table16[[#This Row],[Date]],"MMMM")</f>
        <v>October</v>
      </c>
    </row>
    <row r="84" spans="1:11" x14ac:dyDescent="0.3">
      <c r="A84" s="26" t="s">
        <v>2595</v>
      </c>
      <c r="B84" s="23" t="s">
        <v>137</v>
      </c>
      <c r="C84" s="23" t="s">
        <v>19</v>
      </c>
      <c r="D84" s="18">
        <f t="shared" si="2"/>
        <v>749</v>
      </c>
      <c r="E84" s="23">
        <v>450</v>
      </c>
      <c r="F84" s="22">
        <v>2</v>
      </c>
      <c r="G84" s="22">
        <f>Sales_Table!$E84*F84</f>
        <v>900</v>
      </c>
      <c r="H84" s="22" t="s">
        <v>2515</v>
      </c>
      <c r="I84" s="30">
        <f t="shared" si="3"/>
        <v>-598</v>
      </c>
      <c r="J84" s="42">
        <f>YEAR(Table16[[#This Row],[Date]])</f>
        <v>2024</v>
      </c>
      <c r="K84" s="42" t="str">
        <f>TEXT(Table16[[#This Row],[Date]],"MMMM")</f>
        <v>September</v>
      </c>
    </row>
    <row r="85" spans="1:11" x14ac:dyDescent="0.3">
      <c r="A85" s="16" t="s">
        <v>2596</v>
      </c>
      <c r="B85" s="18" t="s">
        <v>138</v>
      </c>
      <c r="C85" s="18" t="s">
        <v>19</v>
      </c>
      <c r="D85" s="18">
        <f t="shared" si="2"/>
        <v>749</v>
      </c>
      <c r="E85" s="18">
        <v>450</v>
      </c>
      <c r="F85" s="14">
        <v>3</v>
      </c>
      <c r="G85" s="14">
        <f>Sales_Table!$E85*F85</f>
        <v>1350</v>
      </c>
      <c r="H85" s="14" t="s">
        <v>2510</v>
      </c>
      <c r="I85" s="31">
        <f t="shared" si="3"/>
        <v>-897</v>
      </c>
      <c r="J85" s="42">
        <f>YEAR(Table16[[#This Row],[Date]])</f>
        <v>2025</v>
      </c>
      <c r="K85" s="42" t="str">
        <f>TEXT(Table16[[#This Row],[Date]],"MMMM")</f>
        <v>May</v>
      </c>
    </row>
    <row r="86" spans="1:11" x14ac:dyDescent="0.3">
      <c r="A86" s="26" t="s">
        <v>2597</v>
      </c>
      <c r="B86" s="23" t="s">
        <v>139</v>
      </c>
      <c r="C86" s="23" t="s">
        <v>19</v>
      </c>
      <c r="D86" s="18">
        <f t="shared" si="2"/>
        <v>749</v>
      </c>
      <c r="E86" s="23">
        <v>450</v>
      </c>
      <c r="F86" s="22">
        <v>1</v>
      </c>
      <c r="G86" s="22">
        <f>Sales_Table!$E86*F86</f>
        <v>450</v>
      </c>
      <c r="H86" s="22" t="s">
        <v>2521</v>
      </c>
      <c r="I86" s="30">
        <f t="shared" si="3"/>
        <v>-299</v>
      </c>
      <c r="J86" s="42">
        <f>YEAR(Table16[[#This Row],[Date]])</f>
        <v>2021</v>
      </c>
      <c r="K86" s="42" t="str">
        <f>TEXT(Table16[[#This Row],[Date]],"MMMM")</f>
        <v>May</v>
      </c>
    </row>
    <row r="87" spans="1:11" x14ac:dyDescent="0.3">
      <c r="A87" s="16" t="s">
        <v>2598</v>
      </c>
      <c r="B87" s="18" t="s">
        <v>140</v>
      </c>
      <c r="C87" s="18" t="s">
        <v>19</v>
      </c>
      <c r="D87" s="18">
        <f t="shared" si="2"/>
        <v>749</v>
      </c>
      <c r="E87" s="18">
        <v>450</v>
      </c>
      <c r="F87" s="14">
        <v>2</v>
      </c>
      <c r="G87" s="14">
        <f>Sales_Table!$E87*F87</f>
        <v>900</v>
      </c>
      <c r="H87" s="14" t="s">
        <v>2521</v>
      </c>
      <c r="I87" s="31">
        <f t="shared" si="3"/>
        <v>-598</v>
      </c>
      <c r="J87" s="42">
        <f>YEAR(Table16[[#This Row],[Date]])</f>
        <v>2024</v>
      </c>
      <c r="K87" s="42" t="str">
        <f>TEXT(Table16[[#This Row],[Date]],"MMMM")</f>
        <v>March</v>
      </c>
    </row>
    <row r="88" spans="1:11" x14ac:dyDescent="0.3">
      <c r="A88" s="26" t="s">
        <v>2599</v>
      </c>
      <c r="B88" s="23" t="s">
        <v>141</v>
      </c>
      <c r="C88" s="23" t="s">
        <v>19</v>
      </c>
      <c r="D88" s="18">
        <f t="shared" si="2"/>
        <v>749</v>
      </c>
      <c r="E88" s="23">
        <v>450</v>
      </c>
      <c r="F88" s="22">
        <v>1</v>
      </c>
      <c r="G88" s="22">
        <f>Sales_Table!$E88*F88</f>
        <v>450</v>
      </c>
      <c r="H88" s="22" t="s">
        <v>2515</v>
      </c>
      <c r="I88" s="30">
        <f t="shared" si="3"/>
        <v>-299</v>
      </c>
      <c r="J88" s="42">
        <f>YEAR(Table16[[#This Row],[Date]])</f>
        <v>2021</v>
      </c>
      <c r="K88" s="42" t="str">
        <f>TEXT(Table16[[#This Row],[Date]],"MMMM")</f>
        <v>July</v>
      </c>
    </row>
    <row r="89" spans="1:11" x14ac:dyDescent="0.3">
      <c r="A89" s="16" t="s">
        <v>2600</v>
      </c>
      <c r="B89" s="18" t="s">
        <v>142</v>
      </c>
      <c r="C89" s="18" t="s">
        <v>19</v>
      </c>
      <c r="D89" s="18">
        <f t="shared" si="2"/>
        <v>749</v>
      </c>
      <c r="E89" s="18">
        <v>450</v>
      </c>
      <c r="F89" s="14">
        <v>5</v>
      </c>
      <c r="G89" s="14">
        <f>Sales_Table!$E89*F89</f>
        <v>2250</v>
      </c>
      <c r="H89" s="14" t="s">
        <v>2510</v>
      </c>
      <c r="I89" s="31">
        <f t="shared" si="3"/>
        <v>-1495</v>
      </c>
      <c r="J89" s="42">
        <f>YEAR(Table16[[#This Row],[Date]])</f>
        <v>2024</v>
      </c>
      <c r="K89" s="42" t="str">
        <f>TEXT(Table16[[#This Row],[Date]],"MMMM")</f>
        <v>April</v>
      </c>
    </row>
    <row r="90" spans="1:11" x14ac:dyDescent="0.3">
      <c r="A90" s="26" t="s">
        <v>2601</v>
      </c>
      <c r="B90" s="23" t="s">
        <v>143</v>
      </c>
      <c r="C90" s="23" t="s">
        <v>19</v>
      </c>
      <c r="D90" s="18">
        <f t="shared" si="2"/>
        <v>749</v>
      </c>
      <c r="E90" s="23">
        <v>450</v>
      </c>
      <c r="F90" s="22">
        <v>4</v>
      </c>
      <c r="G90" s="22">
        <f>Sales_Table!$E90*F90</f>
        <v>1800</v>
      </c>
      <c r="H90" s="22" t="s">
        <v>2521</v>
      </c>
      <c r="I90" s="30">
        <f t="shared" si="3"/>
        <v>-1196</v>
      </c>
      <c r="J90" s="42">
        <f>YEAR(Table16[[#This Row],[Date]])</f>
        <v>2023</v>
      </c>
      <c r="K90" s="42" t="str">
        <f>TEXT(Table16[[#This Row],[Date]],"MMMM")</f>
        <v>April</v>
      </c>
    </row>
    <row r="91" spans="1:11" x14ac:dyDescent="0.3">
      <c r="A91" s="16" t="s">
        <v>2602</v>
      </c>
      <c r="B91" s="18" t="s">
        <v>144</v>
      </c>
      <c r="C91" s="18" t="s">
        <v>29</v>
      </c>
      <c r="D91" s="18">
        <f t="shared" si="2"/>
        <v>807</v>
      </c>
      <c r="E91" s="18">
        <v>650</v>
      </c>
      <c r="F91" s="14">
        <v>1</v>
      </c>
      <c r="G91" s="14">
        <f>Sales_Table!$E91*F91</f>
        <v>650</v>
      </c>
      <c r="H91" s="14" t="s">
        <v>2515</v>
      </c>
      <c r="I91" s="31">
        <f t="shared" si="3"/>
        <v>-157</v>
      </c>
      <c r="J91" s="42">
        <f>YEAR(Table16[[#This Row],[Date]])</f>
        <v>2023</v>
      </c>
      <c r="K91" s="42" t="str">
        <f>TEXT(Table16[[#This Row],[Date]],"MMMM")</f>
        <v>November</v>
      </c>
    </row>
    <row r="92" spans="1:11" x14ac:dyDescent="0.3">
      <c r="A92" s="26" t="s">
        <v>2603</v>
      </c>
      <c r="B92" s="23" t="s">
        <v>145</v>
      </c>
      <c r="C92" s="23" t="s">
        <v>29</v>
      </c>
      <c r="D92" s="18">
        <f t="shared" si="2"/>
        <v>807</v>
      </c>
      <c r="E92" s="23">
        <v>650</v>
      </c>
      <c r="F92" s="22">
        <v>6</v>
      </c>
      <c r="G92" s="22">
        <f>Sales_Table!$E92*F92</f>
        <v>3900</v>
      </c>
      <c r="H92" s="22" t="s">
        <v>2510</v>
      </c>
      <c r="I92" s="30">
        <f t="shared" si="3"/>
        <v>-942</v>
      </c>
      <c r="J92" s="42">
        <f>YEAR(Table16[[#This Row],[Date]])</f>
        <v>2022</v>
      </c>
      <c r="K92" s="42" t="str">
        <f>TEXT(Table16[[#This Row],[Date]],"MMMM")</f>
        <v>November</v>
      </c>
    </row>
    <row r="93" spans="1:11" x14ac:dyDescent="0.3">
      <c r="A93" s="16" t="s">
        <v>2549</v>
      </c>
      <c r="B93" s="18" t="s">
        <v>146</v>
      </c>
      <c r="C93" s="18" t="s">
        <v>29</v>
      </c>
      <c r="D93" s="18">
        <f t="shared" si="2"/>
        <v>807</v>
      </c>
      <c r="E93" s="18">
        <v>650</v>
      </c>
      <c r="F93" s="14">
        <v>2</v>
      </c>
      <c r="G93" s="14">
        <f>Sales_Table!$E93*F93</f>
        <v>1300</v>
      </c>
      <c r="H93" s="14" t="s">
        <v>2515</v>
      </c>
      <c r="I93" s="31">
        <f t="shared" si="3"/>
        <v>-314</v>
      </c>
      <c r="J93" s="42">
        <f>YEAR(Table16[[#This Row],[Date]])</f>
        <v>2022</v>
      </c>
      <c r="K93" s="42" t="str">
        <f>TEXT(Table16[[#This Row],[Date]],"MMMM")</f>
        <v>October</v>
      </c>
    </row>
    <row r="94" spans="1:11" x14ac:dyDescent="0.3">
      <c r="A94" s="26" t="s">
        <v>2604</v>
      </c>
      <c r="B94" s="23" t="s">
        <v>147</v>
      </c>
      <c r="C94" s="23" t="s">
        <v>29</v>
      </c>
      <c r="D94" s="18">
        <f t="shared" si="2"/>
        <v>807</v>
      </c>
      <c r="E94" s="23">
        <v>650</v>
      </c>
      <c r="F94" s="22">
        <v>10</v>
      </c>
      <c r="G94" s="22">
        <f>Sales_Table!$E94*F94</f>
        <v>6500</v>
      </c>
      <c r="H94" s="22" t="s">
        <v>2511</v>
      </c>
      <c r="I94" s="30">
        <f t="shared" si="3"/>
        <v>-1570</v>
      </c>
      <c r="J94" s="42">
        <f>YEAR(Table16[[#This Row],[Date]])</f>
        <v>2021</v>
      </c>
      <c r="K94" s="42" t="str">
        <f>TEXT(Table16[[#This Row],[Date]],"MMMM")</f>
        <v>May</v>
      </c>
    </row>
    <row r="95" spans="1:11" x14ac:dyDescent="0.3">
      <c r="A95" s="16" t="s">
        <v>2605</v>
      </c>
      <c r="B95" s="18" t="s">
        <v>148</v>
      </c>
      <c r="C95" s="18" t="s">
        <v>29</v>
      </c>
      <c r="D95" s="18">
        <f t="shared" si="2"/>
        <v>807</v>
      </c>
      <c r="E95" s="18">
        <v>650</v>
      </c>
      <c r="F95" s="14">
        <v>1</v>
      </c>
      <c r="G95" s="14">
        <f>Sales_Table!$E95*F95</f>
        <v>650</v>
      </c>
      <c r="H95" s="14" t="s">
        <v>2510</v>
      </c>
      <c r="I95" s="31">
        <f t="shared" si="3"/>
        <v>-157</v>
      </c>
      <c r="J95" s="42">
        <f>YEAR(Table16[[#This Row],[Date]])</f>
        <v>2023</v>
      </c>
      <c r="K95" s="42" t="str">
        <f>TEXT(Table16[[#This Row],[Date]],"MMMM")</f>
        <v>July</v>
      </c>
    </row>
    <row r="96" spans="1:11" x14ac:dyDescent="0.3">
      <c r="A96" s="26" t="s">
        <v>2606</v>
      </c>
      <c r="B96" s="23" t="s">
        <v>149</v>
      </c>
      <c r="C96" s="23" t="s">
        <v>29</v>
      </c>
      <c r="D96" s="18">
        <f t="shared" si="2"/>
        <v>807</v>
      </c>
      <c r="E96" s="23">
        <v>650</v>
      </c>
      <c r="F96" s="22">
        <v>3</v>
      </c>
      <c r="G96" s="22">
        <f>Sales_Table!$E96*F96</f>
        <v>1950</v>
      </c>
      <c r="H96" s="22" t="s">
        <v>2511</v>
      </c>
      <c r="I96" s="30">
        <f t="shared" si="3"/>
        <v>-471</v>
      </c>
      <c r="J96" s="42">
        <f>YEAR(Table16[[#This Row],[Date]])</f>
        <v>2020</v>
      </c>
      <c r="K96" s="42" t="str">
        <f>TEXT(Table16[[#This Row],[Date]],"MMMM")</f>
        <v>December</v>
      </c>
    </row>
    <row r="97" spans="1:11" x14ac:dyDescent="0.3">
      <c r="A97" s="16" t="s">
        <v>2607</v>
      </c>
      <c r="B97" s="18" t="s">
        <v>150</v>
      </c>
      <c r="C97" s="18" t="s">
        <v>29</v>
      </c>
      <c r="D97" s="18">
        <f t="shared" si="2"/>
        <v>807</v>
      </c>
      <c r="E97" s="18">
        <v>650</v>
      </c>
      <c r="F97" s="14">
        <v>9</v>
      </c>
      <c r="G97" s="14">
        <f>Sales_Table!$E97*F97</f>
        <v>5850</v>
      </c>
      <c r="H97" s="14" t="s">
        <v>2515</v>
      </c>
      <c r="I97" s="31">
        <f t="shared" si="3"/>
        <v>-1413</v>
      </c>
      <c r="J97" s="42">
        <f>YEAR(Table16[[#This Row],[Date]])</f>
        <v>2020</v>
      </c>
      <c r="K97" s="42" t="str">
        <f>TEXT(Table16[[#This Row],[Date]],"MMMM")</f>
        <v>January</v>
      </c>
    </row>
    <row r="98" spans="1:11" x14ac:dyDescent="0.3">
      <c r="A98" s="26" t="s">
        <v>2608</v>
      </c>
      <c r="B98" s="23" t="s">
        <v>151</v>
      </c>
      <c r="C98" s="23" t="s">
        <v>29</v>
      </c>
      <c r="D98" s="18">
        <f t="shared" si="2"/>
        <v>807</v>
      </c>
      <c r="E98" s="23">
        <v>650</v>
      </c>
      <c r="F98" s="22">
        <v>7</v>
      </c>
      <c r="G98" s="22">
        <f>Sales_Table!$E98*F98</f>
        <v>4550</v>
      </c>
      <c r="H98" s="22" t="s">
        <v>2511</v>
      </c>
      <c r="I98" s="30">
        <f t="shared" si="3"/>
        <v>-1099</v>
      </c>
      <c r="J98" s="42">
        <f>YEAR(Table16[[#This Row],[Date]])</f>
        <v>2021</v>
      </c>
      <c r="K98" s="42" t="str">
        <f>TEXT(Table16[[#This Row],[Date]],"MMMM")</f>
        <v>June</v>
      </c>
    </row>
    <row r="99" spans="1:11" x14ac:dyDescent="0.3">
      <c r="A99" s="16" t="s">
        <v>2609</v>
      </c>
      <c r="B99" s="18" t="s">
        <v>152</v>
      </c>
      <c r="C99" s="18" t="s">
        <v>29</v>
      </c>
      <c r="D99" s="18">
        <f t="shared" si="2"/>
        <v>807</v>
      </c>
      <c r="E99" s="18">
        <v>650</v>
      </c>
      <c r="F99" s="14">
        <v>6</v>
      </c>
      <c r="G99" s="14">
        <f>Sales_Table!$E99*F99</f>
        <v>3900</v>
      </c>
      <c r="H99" s="14" t="s">
        <v>2511</v>
      </c>
      <c r="I99" s="31">
        <f t="shared" si="3"/>
        <v>-942</v>
      </c>
      <c r="J99" s="42">
        <f>YEAR(Table16[[#This Row],[Date]])</f>
        <v>2024</v>
      </c>
      <c r="K99" s="42" t="str">
        <f>TEXT(Table16[[#This Row],[Date]],"MMMM")</f>
        <v>April</v>
      </c>
    </row>
    <row r="100" spans="1:11" x14ac:dyDescent="0.3">
      <c r="A100" s="26" t="s">
        <v>2610</v>
      </c>
      <c r="B100" s="23" t="s">
        <v>153</v>
      </c>
      <c r="C100" s="23" t="s">
        <v>29</v>
      </c>
      <c r="D100" s="18">
        <f t="shared" si="2"/>
        <v>807</v>
      </c>
      <c r="E100" s="23">
        <v>650</v>
      </c>
      <c r="F100" s="22">
        <v>4</v>
      </c>
      <c r="G100" s="22">
        <f>Sales_Table!$E100*F100</f>
        <v>2600</v>
      </c>
      <c r="H100" s="22" t="s">
        <v>2515</v>
      </c>
      <c r="I100" s="30">
        <f t="shared" si="3"/>
        <v>-628</v>
      </c>
      <c r="J100" s="42">
        <f>YEAR(Table16[[#This Row],[Date]])</f>
        <v>2023</v>
      </c>
      <c r="K100" s="42" t="str">
        <f>TEXT(Table16[[#This Row],[Date]],"MMMM")</f>
        <v>July</v>
      </c>
    </row>
    <row r="101" spans="1:11" x14ac:dyDescent="0.3">
      <c r="A101" s="16" t="s">
        <v>2611</v>
      </c>
      <c r="B101" s="18" t="s">
        <v>154</v>
      </c>
      <c r="C101" s="18" t="s">
        <v>29</v>
      </c>
      <c r="D101" s="18">
        <f t="shared" si="2"/>
        <v>807</v>
      </c>
      <c r="E101" s="18">
        <v>650</v>
      </c>
      <c r="F101" s="14">
        <v>2</v>
      </c>
      <c r="G101" s="14">
        <f>Sales_Table!$E101*F101</f>
        <v>1300</v>
      </c>
      <c r="H101" s="14" t="s">
        <v>2515</v>
      </c>
      <c r="I101" s="31">
        <f t="shared" si="3"/>
        <v>-314</v>
      </c>
      <c r="J101" s="42">
        <f>YEAR(Table16[[#This Row],[Date]])</f>
        <v>2020</v>
      </c>
      <c r="K101" s="42" t="str">
        <f>TEXT(Table16[[#This Row],[Date]],"MMMM")</f>
        <v>September</v>
      </c>
    </row>
    <row r="102" spans="1:11" x14ac:dyDescent="0.3">
      <c r="A102" s="26" t="s">
        <v>2612</v>
      </c>
      <c r="B102" s="23" t="s">
        <v>155</v>
      </c>
      <c r="C102" s="23" t="s">
        <v>29</v>
      </c>
      <c r="D102" s="18">
        <f t="shared" si="2"/>
        <v>807</v>
      </c>
      <c r="E102" s="23">
        <v>650</v>
      </c>
      <c r="F102" s="22">
        <v>8</v>
      </c>
      <c r="G102" s="22">
        <f>Sales_Table!$E102*F102</f>
        <v>5200</v>
      </c>
      <c r="H102" s="22" t="s">
        <v>2515</v>
      </c>
      <c r="I102" s="30">
        <f t="shared" si="3"/>
        <v>-1256</v>
      </c>
      <c r="J102" s="42">
        <f>YEAR(Table16[[#This Row],[Date]])</f>
        <v>2020</v>
      </c>
      <c r="K102" s="42" t="str">
        <f>TEXT(Table16[[#This Row],[Date]],"MMMM")</f>
        <v>September</v>
      </c>
    </row>
    <row r="103" spans="1:11" x14ac:dyDescent="0.3">
      <c r="A103" s="16" t="s">
        <v>2613</v>
      </c>
      <c r="B103" s="18" t="s">
        <v>156</v>
      </c>
      <c r="C103" s="18" t="s">
        <v>29</v>
      </c>
      <c r="D103" s="18">
        <f t="shared" si="2"/>
        <v>807</v>
      </c>
      <c r="E103" s="18">
        <v>650</v>
      </c>
      <c r="F103" s="14">
        <v>10</v>
      </c>
      <c r="G103" s="14">
        <f>Sales_Table!$E103*F103</f>
        <v>6500</v>
      </c>
      <c r="H103" s="14" t="s">
        <v>2521</v>
      </c>
      <c r="I103" s="31">
        <f t="shared" si="3"/>
        <v>-1570</v>
      </c>
      <c r="J103" s="42">
        <f>YEAR(Table16[[#This Row],[Date]])</f>
        <v>2020</v>
      </c>
      <c r="K103" s="42" t="str">
        <f>TEXT(Table16[[#This Row],[Date]],"MMMM")</f>
        <v>April</v>
      </c>
    </row>
    <row r="104" spans="1:11" x14ac:dyDescent="0.3">
      <c r="A104" s="26" t="s">
        <v>2614</v>
      </c>
      <c r="B104" s="23" t="s">
        <v>157</v>
      </c>
      <c r="C104" s="23" t="s">
        <v>29</v>
      </c>
      <c r="D104" s="18">
        <f t="shared" si="2"/>
        <v>807</v>
      </c>
      <c r="E104" s="23">
        <v>650</v>
      </c>
      <c r="F104" s="22">
        <v>6</v>
      </c>
      <c r="G104" s="22">
        <f>Sales_Table!$E104*F104</f>
        <v>3900</v>
      </c>
      <c r="H104" s="22" t="s">
        <v>2521</v>
      </c>
      <c r="I104" s="30">
        <f t="shared" si="3"/>
        <v>-942</v>
      </c>
      <c r="J104" s="42">
        <f>YEAR(Table16[[#This Row],[Date]])</f>
        <v>2022</v>
      </c>
      <c r="K104" s="42" t="str">
        <f>TEXT(Table16[[#This Row],[Date]],"MMMM")</f>
        <v>January</v>
      </c>
    </row>
    <row r="105" spans="1:11" x14ac:dyDescent="0.3">
      <c r="A105" s="16" t="s">
        <v>2615</v>
      </c>
      <c r="B105" s="18" t="s">
        <v>158</v>
      </c>
      <c r="C105" s="18" t="s">
        <v>29</v>
      </c>
      <c r="D105" s="18">
        <f t="shared" si="2"/>
        <v>807</v>
      </c>
      <c r="E105" s="18">
        <v>650</v>
      </c>
      <c r="F105" s="14">
        <v>5</v>
      </c>
      <c r="G105" s="14">
        <f>Sales_Table!$E105*F105</f>
        <v>3250</v>
      </c>
      <c r="H105" s="14" t="s">
        <v>2510</v>
      </c>
      <c r="I105" s="31">
        <f t="shared" si="3"/>
        <v>-785</v>
      </c>
      <c r="J105" s="42">
        <f>YEAR(Table16[[#This Row],[Date]])</f>
        <v>2024</v>
      </c>
      <c r="K105" s="42" t="str">
        <f>TEXT(Table16[[#This Row],[Date]],"MMMM")</f>
        <v>January</v>
      </c>
    </row>
    <row r="106" spans="1:11" x14ac:dyDescent="0.3">
      <c r="A106" s="26" t="s">
        <v>2616</v>
      </c>
      <c r="B106" s="23" t="s">
        <v>159</v>
      </c>
      <c r="C106" s="23" t="s">
        <v>29</v>
      </c>
      <c r="D106" s="18">
        <f t="shared" si="2"/>
        <v>807</v>
      </c>
      <c r="E106" s="23">
        <v>650</v>
      </c>
      <c r="F106" s="22">
        <v>1</v>
      </c>
      <c r="G106" s="22">
        <f>Sales_Table!$E106*F106</f>
        <v>650</v>
      </c>
      <c r="H106" s="22" t="s">
        <v>2511</v>
      </c>
      <c r="I106" s="30">
        <f t="shared" si="3"/>
        <v>-157</v>
      </c>
      <c r="J106" s="42">
        <f>YEAR(Table16[[#This Row],[Date]])</f>
        <v>2023</v>
      </c>
      <c r="K106" s="42" t="str">
        <f>TEXT(Table16[[#This Row],[Date]],"MMMM")</f>
        <v>August</v>
      </c>
    </row>
    <row r="107" spans="1:11" x14ac:dyDescent="0.3">
      <c r="A107" s="16" t="s">
        <v>2617</v>
      </c>
      <c r="B107" s="18" t="s">
        <v>160</v>
      </c>
      <c r="C107" s="18" t="s">
        <v>29</v>
      </c>
      <c r="D107" s="18">
        <f t="shared" si="2"/>
        <v>807</v>
      </c>
      <c r="E107" s="18">
        <v>650</v>
      </c>
      <c r="F107" s="14">
        <v>3</v>
      </c>
      <c r="G107" s="14">
        <f>Sales_Table!$E107*F107</f>
        <v>1950</v>
      </c>
      <c r="H107" s="14" t="s">
        <v>2515</v>
      </c>
      <c r="I107" s="31">
        <f t="shared" si="3"/>
        <v>-471</v>
      </c>
      <c r="J107" s="42">
        <f>YEAR(Table16[[#This Row],[Date]])</f>
        <v>2020</v>
      </c>
      <c r="K107" s="42" t="str">
        <f>TEXT(Table16[[#This Row],[Date]],"MMMM")</f>
        <v>November</v>
      </c>
    </row>
    <row r="108" spans="1:11" x14ac:dyDescent="0.3">
      <c r="A108" s="26" t="s">
        <v>2618</v>
      </c>
      <c r="B108" s="23" t="s">
        <v>161</v>
      </c>
      <c r="C108" s="23" t="s">
        <v>25</v>
      </c>
      <c r="D108" s="18">
        <f t="shared" si="2"/>
        <v>365</v>
      </c>
      <c r="E108" s="23">
        <v>524</v>
      </c>
      <c r="F108" s="22">
        <v>7</v>
      </c>
      <c r="G108" s="22">
        <f>Sales_Table!$E108*F108</f>
        <v>3668</v>
      </c>
      <c r="H108" s="22" t="s">
        <v>2510</v>
      </c>
      <c r="I108" s="30">
        <f t="shared" si="3"/>
        <v>1113</v>
      </c>
      <c r="J108" s="42">
        <f>YEAR(Table16[[#This Row],[Date]])</f>
        <v>2022</v>
      </c>
      <c r="K108" s="42" t="str">
        <f>TEXT(Table16[[#This Row],[Date]],"MMMM")</f>
        <v>January</v>
      </c>
    </row>
    <row r="109" spans="1:11" x14ac:dyDescent="0.3">
      <c r="A109" s="16" t="s">
        <v>2619</v>
      </c>
      <c r="B109" s="18" t="s">
        <v>162</v>
      </c>
      <c r="C109" s="18" t="s">
        <v>25</v>
      </c>
      <c r="D109" s="18">
        <f t="shared" si="2"/>
        <v>365</v>
      </c>
      <c r="E109" s="18">
        <v>524</v>
      </c>
      <c r="F109" s="14">
        <v>1</v>
      </c>
      <c r="G109" s="14">
        <f>Sales_Table!$E109*F109</f>
        <v>524</v>
      </c>
      <c r="H109" s="14" t="s">
        <v>2515</v>
      </c>
      <c r="I109" s="31">
        <f t="shared" si="3"/>
        <v>159</v>
      </c>
      <c r="J109" s="42">
        <f>YEAR(Table16[[#This Row],[Date]])</f>
        <v>2023</v>
      </c>
      <c r="K109" s="42" t="str">
        <f>TEXT(Table16[[#This Row],[Date]],"MMMM")</f>
        <v>April</v>
      </c>
    </row>
    <row r="110" spans="1:11" x14ac:dyDescent="0.3">
      <c r="A110" s="26" t="s">
        <v>2620</v>
      </c>
      <c r="B110" s="23" t="s">
        <v>163</v>
      </c>
      <c r="C110" s="23" t="s">
        <v>25</v>
      </c>
      <c r="D110" s="18">
        <f t="shared" si="2"/>
        <v>365</v>
      </c>
      <c r="E110" s="23">
        <v>524</v>
      </c>
      <c r="F110" s="22">
        <v>4</v>
      </c>
      <c r="G110" s="22">
        <f>Sales_Table!$E110*F110</f>
        <v>2096</v>
      </c>
      <c r="H110" s="22" t="s">
        <v>2511</v>
      </c>
      <c r="I110" s="30">
        <f t="shared" si="3"/>
        <v>636</v>
      </c>
      <c r="J110" s="42">
        <f>YEAR(Table16[[#This Row],[Date]])</f>
        <v>2020</v>
      </c>
      <c r="K110" s="42" t="str">
        <f>TEXT(Table16[[#This Row],[Date]],"MMMM")</f>
        <v>February</v>
      </c>
    </row>
    <row r="111" spans="1:11" x14ac:dyDescent="0.3">
      <c r="A111" s="16" t="s">
        <v>2621</v>
      </c>
      <c r="B111" s="18" t="s">
        <v>164</v>
      </c>
      <c r="C111" s="18" t="s">
        <v>25</v>
      </c>
      <c r="D111" s="18">
        <f t="shared" si="2"/>
        <v>365</v>
      </c>
      <c r="E111" s="18">
        <v>524</v>
      </c>
      <c r="F111" s="14">
        <v>1</v>
      </c>
      <c r="G111" s="14">
        <f>Sales_Table!$E111*F111</f>
        <v>524</v>
      </c>
      <c r="H111" s="14" t="s">
        <v>2521</v>
      </c>
      <c r="I111" s="31">
        <f t="shared" si="3"/>
        <v>159</v>
      </c>
      <c r="J111" s="42">
        <f>YEAR(Table16[[#This Row],[Date]])</f>
        <v>2022</v>
      </c>
      <c r="K111" s="42" t="str">
        <f>TEXT(Table16[[#This Row],[Date]],"MMMM")</f>
        <v>July</v>
      </c>
    </row>
    <row r="112" spans="1:11" x14ac:dyDescent="0.3">
      <c r="A112" s="26" t="s">
        <v>2622</v>
      </c>
      <c r="B112" s="23" t="s">
        <v>165</v>
      </c>
      <c r="C112" s="23" t="s">
        <v>25</v>
      </c>
      <c r="D112" s="18">
        <f t="shared" si="2"/>
        <v>365</v>
      </c>
      <c r="E112" s="23">
        <v>524</v>
      </c>
      <c r="F112" s="22">
        <v>5</v>
      </c>
      <c r="G112" s="22">
        <f>Sales_Table!$E112*F112</f>
        <v>2620</v>
      </c>
      <c r="H112" s="22" t="s">
        <v>2511</v>
      </c>
      <c r="I112" s="30">
        <f t="shared" si="3"/>
        <v>795</v>
      </c>
      <c r="J112" s="42">
        <f>YEAR(Table16[[#This Row],[Date]])</f>
        <v>2022</v>
      </c>
      <c r="K112" s="42" t="str">
        <f>TEXT(Table16[[#This Row],[Date]],"MMMM")</f>
        <v>March</v>
      </c>
    </row>
    <row r="113" spans="1:11" x14ac:dyDescent="0.3">
      <c r="A113" s="16" t="s">
        <v>2623</v>
      </c>
      <c r="B113" s="18" t="s">
        <v>166</v>
      </c>
      <c r="C113" s="18" t="s">
        <v>25</v>
      </c>
      <c r="D113" s="18">
        <f t="shared" si="2"/>
        <v>365</v>
      </c>
      <c r="E113" s="18">
        <v>524</v>
      </c>
      <c r="F113" s="14">
        <v>8</v>
      </c>
      <c r="G113" s="14">
        <f>Sales_Table!$E113*F113</f>
        <v>4192</v>
      </c>
      <c r="H113" s="14" t="s">
        <v>2511</v>
      </c>
      <c r="I113" s="31">
        <f t="shared" si="3"/>
        <v>1272</v>
      </c>
      <c r="J113" s="42">
        <f>YEAR(Table16[[#This Row],[Date]])</f>
        <v>2023</v>
      </c>
      <c r="K113" s="42" t="str">
        <f>TEXT(Table16[[#This Row],[Date]],"MMMM")</f>
        <v>March</v>
      </c>
    </row>
    <row r="114" spans="1:11" x14ac:dyDescent="0.3">
      <c r="A114" s="26" t="s">
        <v>2624</v>
      </c>
      <c r="B114" s="23" t="s">
        <v>167</v>
      </c>
      <c r="C114" s="23" t="s">
        <v>25</v>
      </c>
      <c r="D114" s="18">
        <f t="shared" si="2"/>
        <v>365</v>
      </c>
      <c r="E114" s="23">
        <v>524</v>
      </c>
      <c r="F114" s="22">
        <v>7</v>
      </c>
      <c r="G114" s="22">
        <f>Sales_Table!$E114*F114</f>
        <v>3668</v>
      </c>
      <c r="H114" s="22" t="s">
        <v>2510</v>
      </c>
      <c r="I114" s="30">
        <f t="shared" si="3"/>
        <v>1113</v>
      </c>
      <c r="J114" s="42">
        <f>YEAR(Table16[[#This Row],[Date]])</f>
        <v>2021</v>
      </c>
      <c r="K114" s="42" t="str">
        <f>TEXT(Table16[[#This Row],[Date]],"MMMM")</f>
        <v>February</v>
      </c>
    </row>
    <row r="115" spans="1:11" x14ac:dyDescent="0.3">
      <c r="A115" s="16" t="s">
        <v>2625</v>
      </c>
      <c r="B115" s="18" t="s">
        <v>168</v>
      </c>
      <c r="C115" s="18" t="s">
        <v>25</v>
      </c>
      <c r="D115" s="18">
        <f t="shared" si="2"/>
        <v>365</v>
      </c>
      <c r="E115" s="18">
        <v>524</v>
      </c>
      <c r="F115" s="14">
        <v>8</v>
      </c>
      <c r="G115" s="14">
        <f>Sales_Table!$E115*F115</f>
        <v>4192</v>
      </c>
      <c r="H115" s="14" t="s">
        <v>2521</v>
      </c>
      <c r="I115" s="31">
        <f t="shared" si="3"/>
        <v>1272</v>
      </c>
      <c r="J115" s="42">
        <f>YEAR(Table16[[#This Row],[Date]])</f>
        <v>2024</v>
      </c>
      <c r="K115" s="42" t="str">
        <f>TEXT(Table16[[#This Row],[Date]],"MMMM")</f>
        <v>September</v>
      </c>
    </row>
    <row r="116" spans="1:11" x14ac:dyDescent="0.3">
      <c r="A116" s="26" t="s">
        <v>2626</v>
      </c>
      <c r="B116" s="23" t="s">
        <v>169</v>
      </c>
      <c r="C116" s="23" t="s">
        <v>25</v>
      </c>
      <c r="D116" s="18">
        <f t="shared" si="2"/>
        <v>365</v>
      </c>
      <c r="E116" s="23">
        <v>524</v>
      </c>
      <c r="F116" s="22">
        <v>5</v>
      </c>
      <c r="G116" s="22">
        <f>Sales_Table!$E116*F116</f>
        <v>2620</v>
      </c>
      <c r="H116" s="22" t="s">
        <v>2515</v>
      </c>
      <c r="I116" s="30">
        <f t="shared" si="3"/>
        <v>795</v>
      </c>
      <c r="J116" s="42">
        <f>YEAR(Table16[[#This Row],[Date]])</f>
        <v>2024</v>
      </c>
      <c r="K116" s="42" t="str">
        <f>TEXT(Table16[[#This Row],[Date]],"MMMM")</f>
        <v>December</v>
      </c>
    </row>
    <row r="117" spans="1:11" x14ac:dyDescent="0.3">
      <c r="A117" s="16" t="s">
        <v>2525</v>
      </c>
      <c r="B117" s="18" t="s">
        <v>170</v>
      </c>
      <c r="C117" s="18" t="s">
        <v>25</v>
      </c>
      <c r="D117" s="18">
        <f t="shared" si="2"/>
        <v>365</v>
      </c>
      <c r="E117" s="18">
        <v>524</v>
      </c>
      <c r="F117" s="14">
        <v>3</v>
      </c>
      <c r="G117" s="14">
        <f>Sales_Table!$E117*F117</f>
        <v>1572</v>
      </c>
      <c r="H117" s="14" t="s">
        <v>2521</v>
      </c>
      <c r="I117" s="31">
        <f t="shared" si="3"/>
        <v>477</v>
      </c>
      <c r="J117" s="42">
        <f>YEAR(Table16[[#This Row],[Date]])</f>
        <v>2021</v>
      </c>
      <c r="K117" s="42" t="str">
        <f>TEXT(Table16[[#This Row],[Date]],"MMMM")</f>
        <v>June</v>
      </c>
    </row>
    <row r="118" spans="1:11" x14ac:dyDescent="0.3">
      <c r="A118" s="26" t="s">
        <v>2627</v>
      </c>
      <c r="B118" s="23" t="s">
        <v>171</v>
      </c>
      <c r="C118" s="23" t="s">
        <v>25</v>
      </c>
      <c r="D118" s="18">
        <f t="shared" si="2"/>
        <v>365</v>
      </c>
      <c r="E118" s="23">
        <v>524</v>
      </c>
      <c r="F118" s="22">
        <v>4</v>
      </c>
      <c r="G118" s="22">
        <f>Sales_Table!$E118*F118</f>
        <v>2096</v>
      </c>
      <c r="H118" s="22" t="s">
        <v>2510</v>
      </c>
      <c r="I118" s="30">
        <f t="shared" si="3"/>
        <v>636</v>
      </c>
      <c r="J118" s="42">
        <f>YEAR(Table16[[#This Row],[Date]])</f>
        <v>2024</v>
      </c>
      <c r="K118" s="42" t="str">
        <f>TEXT(Table16[[#This Row],[Date]],"MMMM")</f>
        <v>March</v>
      </c>
    </row>
    <row r="119" spans="1:11" x14ac:dyDescent="0.3">
      <c r="A119" s="16" t="s">
        <v>2628</v>
      </c>
      <c r="B119" s="18" t="s">
        <v>172</v>
      </c>
      <c r="C119" s="18" t="s">
        <v>25</v>
      </c>
      <c r="D119" s="18">
        <f t="shared" si="2"/>
        <v>365</v>
      </c>
      <c r="E119" s="18">
        <v>524</v>
      </c>
      <c r="F119" s="14">
        <v>8</v>
      </c>
      <c r="G119" s="14">
        <f>Sales_Table!$E119*F119</f>
        <v>4192</v>
      </c>
      <c r="H119" s="14" t="s">
        <v>2515</v>
      </c>
      <c r="I119" s="31">
        <f t="shared" si="3"/>
        <v>1272</v>
      </c>
      <c r="J119" s="42">
        <f>YEAR(Table16[[#This Row],[Date]])</f>
        <v>2020</v>
      </c>
      <c r="K119" s="42" t="str">
        <f>TEXT(Table16[[#This Row],[Date]],"MMMM")</f>
        <v>June</v>
      </c>
    </row>
    <row r="120" spans="1:11" x14ac:dyDescent="0.3">
      <c r="A120" s="26" t="s">
        <v>2629</v>
      </c>
      <c r="B120" s="23" t="s">
        <v>173</v>
      </c>
      <c r="C120" s="23" t="s">
        <v>25</v>
      </c>
      <c r="D120" s="18">
        <f t="shared" si="2"/>
        <v>365</v>
      </c>
      <c r="E120" s="23">
        <v>524</v>
      </c>
      <c r="F120" s="22">
        <v>8</v>
      </c>
      <c r="G120" s="22">
        <f>Sales_Table!$E120*F120</f>
        <v>4192</v>
      </c>
      <c r="H120" s="22" t="s">
        <v>2511</v>
      </c>
      <c r="I120" s="30">
        <f t="shared" si="3"/>
        <v>1272</v>
      </c>
      <c r="J120" s="42">
        <f>YEAR(Table16[[#This Row],[Date]])</f>
        <v>2020</v>
      </c>
      <c r="K120" s="42" t="str">
        <f>TEXT(Table16[[#This Row],[Date]],"MMMM")</f>
        <v>June</v>
      </c>
    </row>
    <row r="121" spans="1:11" x14ac:dyDescent="0.3">
      <c r="A121" s="16" t="s">
        <v>2630</v>
      </c>
      <c r="B121" s="18" t="s">
        <v>174</v>
      </c>
      <c r="C121" s="18" t="s">
        <v>25</v>
      </c>
      <c r="D121" s="18">
        <f t="shared" si="2"/>
        <v>365</v>
      </c>
      <c r="E121" s="18">
        <v>524</v>
      </c>
      <c r="F121" s="14">
        <v>8</v>
      </c>
      <c r="G121" s="14">
        <f>Sales_Table!$E121*F121</f>
        <v>4192</v>
      </c>
      <c r="H121" s="14" t="s">
        <v>2521</v>
      </c>
      <c r="I121" s="31">
        <f t="shared" si="3"/>
        <v>1272</v>
      </c>
      <c r="J121" s="42">
        <f>YEAR(Table16[[#This Row],[Date]])</f>
        <v>2024</v>
      </c>
      <c r="K121" s="42" t="str">
        <f>TEXT(Table16[[#This Row],[Date]],"MMMM")</f>
        <v>July</v>
      </c>
    </row>
    <row r="122" spans="1:11" x14ac:dyDescent="0.3">
      <c r="A122" s="26" t="s">
        <v>2536</v>
      </c>
      <c r="B122" s="23" t="s">
        <v>175</v>
      </c>
      <c r="C122" s="23" t="s">
        <v>25</v>
      </c>
      <c r="D122" s="18">
        <f t="shared" si="2"/>
        <v>365</v>
      </c>
      <c r="E122" s="23">
        <v>524</v>
      </c>
      <c r="F122" s="22">
        <v>2</v>
      </c>
      <c r="G122" s="22">
        <f>Sales_Table!$E122*F122</f>
        <v>1048</v>
      </c>
      <c r="H122" s="22" t="s">
        <v>2521</v>
      </c>
      <c r="I122" s="30">
        <f t="shared" si="3"/>
        <v>318</v>
      </c>
      <c r="J122" s="42">
        <f>YEAR(Table16[[#This Row],[Date]])</f>
        <v>2024</v>
      </c>
      <c r="K122" s="42" t="str">
        <f>TEXT(Table16[[#This Row],[Date]],"MMMM")</f>
        <v>July</v>
      </c>
    </row>
    <row r="123" spans="1:11" x14ac:dyDescent="0.3">
      <c r="A123" s="16" t="s">
        <v>2631</v>
      </c>
      <c r="B123" s="18" t="s">
        <v>176</v>
      </c>
      <c r="C123" s="18" t="s">
        <v>8</v>
      </c>
      <c r="D123" s="18">
        <f t="shared" si="2"/>
        <v>213</v>
      </c>
      <c r="E123" s="18">
        <v>330</v>
      </c>
      <c r="F123" s="14">
        <v>2</v>
      </c>
      <c r="G123" s="14">
        <f>Sales_Table!$E123*F123</f>
        <v>660</v>
      </c>
      <c r="H123" s="14" t="s">
        <v>2511</v>
      </c>
      <c r="I123" s="31">
        <f t="shared" si="3"/>
        <v>234</v>
      </c>
      <c r="J123" s="42">
        <f>YEAR(Table16[[#This Row],[Date]])</f>
        <v>2024</v>
      </c>
      <c r="K123" s="42" t="str">
        <f>TEXT(Table16[[#This Row],[Date]],"MMMM")</f>
        <v>March</v>
      </c>
    </row>
    <row r="124" spans="1:11" x14ac:dyDescent="0.3">
      <c r="A124" s="26" t="s">
        <v>2632</v>
      </c>
      <c r="B124" s="23" t="s">
        <v>177</v>
      </c>
      <c r="C124" s="23" t="s">
        <v>8</v>
      </c>
      <c r="D124" s="18">
        <f t="shared" si="2"/>
        <v>213</v>
      </c>
      <c r="E124" s="23">
        <v>330</v>
      </c>
      <c r="F124" s="22">
        <v>4</v>
      </c>
      <c r="G124" s="22">
        <f>Sales_Table!$E124*F124</f>
        <v>1320</v>
      </c>
      <c r="H124" s="22" t="s">
        <v>2521</v>
      </c>
      <c r="I124" s="30">
        <f t="shared" si="3"/>
        <v>468</v>
      </c>
      <c r="J124" s="42">
        <f>YEAR(Table16[[#This Row],[Date]])</f>
        <v>2023</v>
      </c>
      <c r="K124" s="42" t="str">
        <f>TEXT(Table16[[#This Row],[Date]],"MMMM")</f>
        <v>September</v>
      </c>
    </row>
    <row r="125" spans="1:11" x14ac:dyDescent="0.3">
      <c r="A125" s="16" t="s">
        <v>2633</v>
      </c>
      <c r="B125" s="18" t="s">
        <v>178</v>
      </c>
      <c r="C125" s="18" t="s">
        <v>8</v>
      </c>
      <c r="D125" s="18">
        <f t="shared" si="2"/>
        <v>213</v>
      </c>
      <c r="E125" s="18">
        <v>330</v>
      </c>
      <c r="F125" s="14">
        <v>3</v>
      </c>
      <c r="G125" s="14">
        <f>Sales_Table!$E125*F125</f>
        <v>990</v>
      </c>
      <c r="H125" s="14" t="s">
        <v>2510</v>
      </c>
      <c r="I125" s="31">
        <f t="shared" si="3"/>
        <v>351</v>
      </c>
      <c r="J125" s="42">
        <f>YEAR(Table16[[#This Row],[Date]])</f>
        <v>2021</v>
      </c>
      <c r="K125" s="42" t="str">
        <f>TEXT(Table16[[#This Row],[Date]],"MMMM")</f>
        <v>October</v>
      </c>
    </row>
    <row r="126" spans="1:11" x14ac:dyDescent="0.3">
      <c r="A126" s="26" t="s">
        <v>2634</v>
      </c>
      <c r="B126" s="23" t="s">
        <v>179</v>
      </c>
      <c r="C126" s="23" t="s">
        <v>8</v>
      </c>
      <c r="D126" s="18">
        <f t="shared" si="2"/>
        <v>213</v>
      </c>
      <c r="E126" s="23">
        <v>330</v>
      </c>
      <c r="F126" s="22">
        <v>6</v>
      </c>
      <c r="G126" s="22">
        <f>Sales_Table!$E126*F126</f>
        <v>1980</v>
      </c>
      <c r="H126" s="22" t="s">
        <v>2515</v>
      </c>
      <c r="I126" s="30">
        <f t="shared" si="3"/>
        <v>702</v>
      </c>
      <c r="J126" s="42">
        <f>YEAR(Table16[[#This Row],[Date]])</f>
        <v>2024</v>
      </c>
      <c r="K126" s="42" t="str">
        <f>TEXT(Table16[[#This Row],[Date]],"MMMM")</f>
        <v>June</v>
      </c>
    </row>
    <row r="127" spans="1:11" x14ac:dyDescent="0.3">
      <c r="A127" s="16" t="s">
        <v>2635</v>
      </c>
      <c r="B127" s="18" t="s">
        <v>180</v>
      </c>
      <c r="C127" s="18" t="s">
        <v>8</v>
      </c>
      <c r="D127" s="18">
        <f t="shared" si="2"/>
        <v>213</v>
      </c>
      <c r="E127" s="18">
        <v>330</v>
      </c>
      <c r="F127" s="14">
        <v>4</v>
      </c>
      <c r="G127" s="14">
        <f>Sales_Table!$E127*F127</f>
        <v>1320</v>
      </c>
      <c r="H127" s="14" t="s">
        <v>2510</v>
      </c>
      <c r="I127" s="31">
        <f t="shared" si="3"/>
        <v>468</v>
      </c>
      <c r="J127" s="42">
        <f>YEAR(Table16[[#This Row],[Date]])</f>
        <v>2024</v>
      </c>
      <c r="K127" s="42" t="str">
        <f>TEXT(Table16[[#This Row],[Date]],"MMMM")</f>
        <v>January</v>
      </c>
    </row>
    <row r="128" spans="1:11" x14ac:dyDescent="0.3">
      <c r="A128" s="26" t="s">
        <v>2636</v>
      </c>
      <c r="B128" s="23" t="s">
        <v>181</v>
      </c>
      <c r="C128" s="23" t="s">
        <v>8</v>
      </c>
      <c r="D128" s="18">
        <f t="shared" si="2"/>
        <v>213</v>
      </c>
      <c r="E128" s="23">
        <v>330</v>
      </c>
      <c r="F128" s="22">
        <v>10</v>
      </c>
      <c r="G128" s="22">
        <f>Sales_Table!$E128*F128</f>
        <v>3300</v>
      </c>
      <c r="H128" s="22" t="s">
        <v>2510</v>
      </c>
      <c r="I128" s="30">
        <f t="shared" si="3"/>
        <v>1170</v>
      </c>
      <c r="J128" s="42">
        <f>YEAR(Table16[[#This Row],[Date]])</f>
        <v>2025</v>
      </c>
      <c r="K128" s="42" t="str">
        <f>TEXT(Table16[[#This Row],[Date]],"MMMM")</f>
        <v>May</v>
      </c>
    </row>
    <row r="129" spans="1:11" x14ac:dyDescent="0.3">
      <c r="A129" s="16" t="s">
        <v>2637</v>
      </c>
      <c r="B129" s="18" t="s">
        <v>182</v>
      </c>
      <c r="C129" s="18" t="s">
        <v>8</v>
      </c>
      <c r="D129" s="18">
        <f t="shared" si="2"/>
        <v>213</v>
      </c>
      <c r="E129" s="18">
        <v>330</v>
      </c>
      <c r="F129" s="14">
        <v>3</v>
      </c>
      <c r="G129" s="14">
        <f>Sales_Table!$E129*F129</f>
        <v>990</v>
      </c>
      <c r="H129" s="14" t="s">
        <v>2515</v>
      </c>
      <c r="I129" s="31">
        <f t="shared" si="3"/>
        <v>351</v>
      </c>
      <c r="J129" s="42">
        <f>YEAR(Table16[[#This Row],[Date]])</f>
        <v>2024</v>
      </c>
      <c r="K129" s="42" t="str">
        <f>TEXT(Table16[[#This Row],[Date]],"MMMM")</f>
        <v>November</v>
      </c>
    </row>
    <row r="130" spans="1:11" x14ac:dyDescent="0.3">
      <c r="A130" s="26" t="s">
        <v>2638</v>
      </c>
      <c r="B130" s="23" t="s">
        <v>183</v>
      </c>
      <c r="C130" s="23" t="s">
        <v>8</v>
      </c>
      <c r="D130" s="18">
        <f t="shared" si="2"/>
        <v>213</v>
      </c>
      <c r="E130" s="23">
        <v>330</v>
      </c>
      <c r="F130" s="22">
        <v>3</v>
      </c>
      <c r="G130" s="22">
        <f>Sales_Table!$E130*F130</f>
        <v>990</v>
      </c>
      <c r="H130" s="22" t="s">
        <v>2510</v>
      </c>
      <c r="I130" s="30">
        <f t="shared" si="3"/>
        <v>351</v>
      </c>
      <c r="J130" s="42">
        <f>YEAR(Table16[[#This Row],[Date]])</f>
        <v>2021</v>
      </c>
      <c r="K130" s="42" t="str">
        <f>TEXT(Table16[[#This Row],[Date]],"MMMM")</f>
        <v>April</v>
      </c>
    </row>
    <row r="131" spans="1:11" x14ac:dyDescent="0.3">
      <c r="A131" s="16" t="s">
        <v>2639</v>
      </c>
      <c r="B131" s="18" t="s">
        <v>184</v>
      </c>
      <c r="C131" s="18" t="s">
        <v>8</v>
      </c>
      <c r="D131" s="18">
        <f t="shared" ref="D131:D194" si="4">IF(C131="P101",271,IF(C131="P102",408,IF(C131="P103",735,IF(C131="P104",749,IF(C131="P105",807,IF(C131="P106",365,IF(C131="P107",213,IF(C131="P108",117,IF(C131="P109",399,IF(C131="P110",520,IF(C131="P111",505,IF(C131="P112",380,IF(C131="P113",392,IF(C131="P114",164,IF(C131="P115",282,IF(C131="P116",386,IF(C131="P117",217,IF(C131="P118",518,IF(C131="P119",321,IF(C131="P120",593,IF(C131="P121",104,0)))))))))))))))))))))</f>
        <v>213</v>
      </c>
      <c r="E131" s="18">
        <v>330</v>
      </c>
      <c r="F131" s="14">
        <v>10</v>
      </c>
      <c r="G131" s="14">
        <f>Sales_Table!$E131*F131</f>
        <v>3300</v>
      </c>
      <c r="H131" s="14" t="s">
        <v>2510</v>
      </c>
      <c r="I131" s="31">
        <f t="shared" ref="I131:I194" si="5">G131-(D131*F131)</f>
        <v>1170</v>
      </c>
      <c r="J131" s="42">
        <f>YEAR(Table16[[#This Row],[Date]])</f>
        <v>2020</v>
      </c>
      <c r="K131" s="42" t="str">
        <f>TEXT(Table16[[#This Row],[Date]],"MMMM")</f>
        <v>May</v>
      </c>
    </row>
    <row r="132" spans="1:11" x14ac:dyDescent="0.3">
      <c r="A132" s="26" t="s">
        <v>2640</v>
      </c>
      <c r="B132" s="23" t="s">
        <v>185</v>
      </c>
      <c r="C132" s="23" t="s">
        <v>8</v>
      </c>
      <c r="D132" s="18">
        <f t="shared" si="4"/>
        <v>213</v>
      </c>
      <c r="E132" s="23">
        <v>330</v>
      </c>
      <c r="F132" s="22">
        <v>4</v>
      </c>
      <c r="G132" s="22">
        <f>Sales_Table!$E132*F132</f>
        <v>1320</v>
      </c>
      <c r="H132" s="22" t="s">
        <v>2515</v>
      </c>
      <c r="I132" s="30">
        <f t="shared" si="5"/>
        <v>468</v>
      </c>
      <c r="J132" s="42">
        <f>YEAR(Table16[[#This Row],[Date]])</f>
        <v>2022</v>
      </c>
      <c r="K132" s="42" t="str">
        <f>TEXT(Table16[[#This Row],[Date]],"MMMM")</f>
        <v>November</v>
      </c>
    </row>
    <row r="133" spans="1:11" x14ac:dyDescent="0.3">
      <c r="A133" s="16" t="s">
        <v>2641</v>
      </c>
      <c r="B133" s="18" t="s">
        <v>186</v>
      </c>
      <c r="C133" s="18" t="s">
        <v>8</v>
      </c>
      <c r="D133" s="18">
        <f t="shared" si="4"/>
        <v>213</v>
      </c>
      <c r="E133" s="18">
        <v>330</v>
      </c>
      <c r="F133" s="14">
        <v>7</v>
      </c>
      <c r="G133" s="14">
        <f>Sales_Table!$E133*F133</f>
        <v>2310</v>
      </c>
      <c r="H133" s="14" t="s">
        <v>2515</v>
      </c>
      <c r="I133" s="31">
        <f t="shared" si="5"/>
        <v>819</v>
      </c>
      <c r="J133" s="42">
        <f>YEAR(Table16[[#This Row],[Date]])</f>
        <v>2022</v>
      </c>
      <c r="K133" s="42" t="str">
        <f>TEXT(Table16[[#This Row],[Date]],"MMMM")</f>
        <v>July</v>
      </c>
    </row>
    <row r="134" spans="1:11" x14ac:dyDescent="0.3">
      <c r="A134" s="26" t="s">
        <v>2642</v>
      </c>
      <c r="B134" s="23" t="s">
        <v>187</v>
      </c>
      <c r="C134" s="23" t="s">
        <v>8</v>
      </c>
      <c r="D134" s="18">
        <f t="shared" si="4"/>
        <v>213</v>
      </c>
      <c r="E134" s="23">
        <v>330</v>
      </c>
      <c r="F134" s="22">
        <v>3</v>
      </c>
      <c r="G134" s="22">
        <f>Sales_Table!$E134*F134</f>
        <v>990</v>
      </c>
      <c r="H134" s="22" t="s">
        <v>2510</v>
      </c>
      <c r="I134" s="30">
        <f t="shared" si="5"/>
        <v>351</v>
      </c>
      <c r="J134" s="42">
        <f>YEAR(Table16[[#This Row],[Date]])</f>
        <v>2020</v>
      </c>
      <c r="K134" s="42" t="str">
        <f>TEXT(Table16[[#This Row],[Date]],"MMMM")</f>
        <v>December</v>
      </c>
    </row>
    <row r="135" spans="1:11" x14ac:dyDescent="0.3">
      <c r="A135" s="16" t="s">
        <v>2643</v>
      </c>
      <c r="B135" s="18" t="s">
        <v>188</v>
      </c>
      <c r="C135" s="18" t="s">
        <v>8</v>
      </c>
      <c r="D135" s="18">
        <f t="shared" si="4"/>
        <v>213</v>
      </c>
      <c r="E135" s="18">
        <v>330</v>
      </c>
      <c r="F135" s="14">
        <v>6</v>
      </c>
      <c r="G135" s="14">
        <f>Sales_Table!$E135*F135</f>
        <v>1980</v>
      </c>
      <c r="H135" s="14" t="s">
        <v>2511</v>
      </c>
      <c r="I135" s="31">
        <f t="shared" si="5"/>
        <v>702</v>
      </c>
      <c r="J135" s="42">
        <f>YEAR(Table16[[#This Row],[Date]])</f>
        <v>2020</v>
      </c>
      <c r="K135" s="42" t="str">
        <f>TEXT(Table16[[#This Row],[Date]],"MMMM")</f>
        <v>January</v>
      </c>
    </row>
    <row r="136" spans="1:11" x14ac:dyDescent="0.3">
      <c r="A136" s="26" t="s">
        <v>2644</v>
      </c>
      <c r="B136" s="23" t="s">
        <v>189</v>
      </c>
      <c r="C136" s="23" t="s">
        <v>8</v>
      </c>
      <c r="D136" s="18">
        <f t="shared" si="4"/>
        <v>213</v>
      </c>
      <c r="E136" s="23">
        <v>330</v>
      </c>
      <c r="F136" s="22">
        <v>2</v>
      </c>
      <c r="G136" s="22">
        <f>Sales_Table!$E136*F136</f>
        <v>660</v>
      </c>
      <c r="H136" s="22" t="s">
        <v>2521</v>
      </c>
      <c r="I136" s="30">
        <f t="shared" si="5"/>
        <v>234</v>
      </c>
      <c r="J136" s="42">
        <f>YEAR(Table16[[#This Row],[Date]])</f>
        <v>2025</v>
      </c>
      <c r="K136" s="42" t="str">
        <f>TEXT(Table16[[#This Row],[Date]],"MMMM")</f>
        <v>January</v>
      </c>
    </row>
    <row r="137" spans="1:11" x14ac:dyDescent="0.3">
      <c r="A137" s="16" t="s">
        <v>2645</v>
      </c>
      <c r="B137" s="18" t="s">
        <v>190</v>
      </c>
      <c r="C137" s="18" t="s">
        <v>8</v>
      </c>
      <c r="D137" s="18">
        <f t="shared" si="4"/>
        <v>213</v>
      </c>
      <c r="E137" s="18">
        <v>330</v>
      </c>
      <c r="F137" s="14">
        <v>10</v>
      </c>
      <c r="G137" s="14">
        <f>Sales_Table!$E137*F137</f>
        <v>3300</v>
      </c>
      <c r="H137" s="14" t="s">
        <v>2521</v>
      </c>
      <c r="I137" s="31">
        <f t="shared" si="5"/>
        <v>1170</v>
      </c>
      <c r="J137" s="42">
        <f>YEAR(Table16[[#This Row],[Date]])</f>
        <v>2024</v>
      </c>
      <c r="K137" s="42" t="str">
        <f>TEXT(Table16[[#This Row],[Date]],"MMMM")</f>
        <v>March</v>
      </c>
    </row>
    <row r="138" spans="1:11" x14ac:dyDescent="0.3">
      <c r="A138" s="26" t="s">
        <v>2646</v>
      </c>
      <c r="B138" s="23" t="s">
        <v>191</v>
      </c>
      <c r="C138" s="23" t="s">
        <v>8</v>
      </c>
      <c r="D138" s="18">
        <f t="shared" si="4"/>
        <v>213</v>
      </c>
      <c r="E138" s="23">
        <v>330</v>
      </c>
      <c r="F138" s="22">
        <v>6</v>
      </c>
      <c r="G138" s="22">
        <f>Sales_Table!$E138*F138</f>
        <v>1980</v>
      </c>
      <c r="H138" s="22" t="s">
        <v>2511</v>
      </c>
      <c r="I138" s="30">
        <f t="shared" si="5"/>
        <v>702</v>
      </c>
      <c r="J138" s="42">
        <f>YEAR(Table16[[#This Row],[Date]])</f>
        <v>2023</v>
      </c>
      <c r="K138" s="42" t="str">
        <f>TEXT(Table16[[#This Row],[Date]],"MMMM")</f>
        <v>July</v>
      </c>
    </row>
    <row r="139" spans="1:11" x14ac:dyDescent="0.3">
      <c r="A139" s="16" t="s">
        <v>2647</v>
      </c>
      <c r="B139" s="18" t="s">
        <v>192</v>
      </c>
      <c r="C139" s="18" t="s">
        <v>8</v>
      </c>
      <c r="D139" s="18">
        <f t="shared" si="4"/>
        <v>213</v>
      </c>
      <c r="E139" s="18">
        <v>330</v>
      </c>
      <c r="F139" s="14">
        <v>10</v>
      </c>
      <c r="G139" s="14">
        <f>Sales_Table!$E139*F139</f>
        <v>3300</v>
      </c>
      <c r="H139" s="14" t="s">
        <v>2510</v>
      </c>
      <c r="I139" s="31">
        <f t="shared" si="5"/>
        <v>1170</v>
      </c>
      <c r="J139" s="42">
        <f>YEAR(Table16[[#This Row],[Date]])</f>
        <v>2024</v>
      </c>
      <c r="K139" s="42" t="str">
        <f>TEXT(Table16[[#This Row],[Date]],"MMMM")</f>
        <v>January</v>
      </c>
    </row>
    <row r="140" spans="1:11" x14ac:dyDescent="0.3">
      <c r="A140" s="26" t="s">
        <v>2648</v>
      </c>
      <c r="B140" s="23" t="s">
        <v>193</v>
      </c>
      <c r="C140" s="23" t="s">
        <v>8</v>
      </c>
      <c r="D140" s="18">
        <f t="shared" si="4"/>
        <v>213</v>
      </c>
      <c r="E140" s="23">
        <v>330</v>
      </c>
      <c r="F140" s="22">
        <v>3</v>
      </c>
      <c r="G140" s="22">
        <f>Sales_Table!$E140*F140</f>
        <v>990</v>
      </c>
      <c r="H140" s="22" t="s">
        <v>2510</v>
      </c>
      <c r="I140" s="30">
        <f t="shared" si="5"/>
        <v>351</v>
      </c>
      <c r="J140" s="42">
        <f>YEAR(Table16[[#This Row],[Date]])</f>
        <v>2022</v>
      </c>
      <c r="K140" s="42" t="str">
        <f>TEXT(Table16[[#This Row],[Date]],"MMMM")</f>
        <v>January</v>
      </c>
    </row>
    <row r="141" spans="1:11" x14ac:dyDescent="0.3">
      <c r="A141" s="16" t="s">
        <v>2649</v>
      </c>
      <c r="B141" s="18" t="s">
        <v>194</v>
      </c>
      <c r="C141" s="18" t="s">
        <v>8</v>
      </c>
      <c r="D141" s="18">
        <f t="shared" si="4"/>
        <v>213</v>
      </c>
      <c r="E141" s="18">
        <v>330</v>
      </c>
      <c r="F141" s="14">
        <v>9</v>
      </c>
      <c r="G141" s="14">
        <f>Sales_Table!$E141*F141</f>
        <v>2970</v>
      </c>
      <c r="H141" s="14" t="s">
        <v>2510</v>
      </c>
      <c r="I141" s="31">
        <f t="shared" si="5"/>
        <v>1053</v>
      </c>
      <c r="J141" s="42">
        <f>YEAR(Table16[[#This Row],[Date]])</f>
        <v>2023</v>
      </c>
      <c r="K141" s="42" t="str">
        <f>TEXT(Table16[[#This Row],[Date]],"MMMM")</f>
        <v>January</v>
      </c>
    </row>
    <row r="142" spans="1:11" x14ac:dyDescent="0.3">
      <c r="A142" s="26" t="s">
        <v>2650</v>
      </c>
      <c r="B142" s="23" t="s">
        <v>195</v>
      </c>
      <c r="C142" s="23" t="s">
        <v>8</v>
      </c>
      <c r="D142" s="18">
        <f t="shared" si="4"/>
        <v>213</v>
      </c>
      <c r="E142" s="23">
        <v>330</v>
      </c>
      <c r="F142" s="22">
        <v>9</v>
      </c>
      <c r="G142" s="22">
        <f>Sales_Table!$E142*F142</f>
        <v>2970</v>
      </c>
      <c r="H142" s="22" t="s">
        <v>2515</v>
      </c>
      <c r="I142" s="30">
        <f t="shared" si="5"/>
        <v>1053</v>
      </c>
      <c r="J142" s="42">
        <f>YEAR(Table16[[#This Row],[Date]])</f>
        <v>2021</v>
      </c>
      <c r="K142" s="42" t="str">
        <f>TEXT(Table16[[#This Row],[Date]],"MMMM")</f>
        <v>October</v>
      </c>
    </row>
    <row r="143" spans="1:11" x14ac:dyDescent="0.3">
      <c r="A143" s="16" t="s">
        <v>2651</v>
      </c>
      <c r="B143" s="18" t="s">
        <v>196</v>
      </c>
      <c r="C143" s="18" t="s">
        <v>8</v>
      </c>
      <c r="D143" s="18">
        <f t="shared" si="4"/>
        <v>213</v>
      </c>
      <c r="E143" s="18">
        <v>330</v>
      </c>
      <c r="F143" s="14">
        <v>4</v>
      </c>
      <c r="G143" s="14">
        <f>Sales_Table!$E143*F143</f>
        <v>1320</v>
      </c>
      <c r="H143" s="14" t="s">
        <v>2510</v>
      </c>
      <c r="I143" s="31">
        <f t="shared" si="5"/>
        <v>468</v>
      </c>
      <c r="J143" s="42">
        <f>YEAR(Table16[[#This Row],[Date]])</f>
        <v>2021</v>
      </c>
      <c r="K143" s="42" t="str">
        <f>TEXT(Table16[[#This Row],[Date]],"MMMM")</f>
        <v>May</v>
      </c>
    </row>
    <row r="144" spans="1:11" x14ac:dyDescent="0.3">
      <c r="A144" s="26" t="s">
        <v>2652</v>
      </c>
      <c r="B144" s="23" t="s">
        <v>197</v>
      </c>
      <c r="C144" s="23" t="s">
        <v>8</v>
      </c>
      <c r="D144" s="18">
        <f t="shared" si="4"/>
        <v>213</v>
      </c>
      <c r="E144" s="23">
        <v>330</v>
      </c>
      <c r="F144" s="22">
        <v>3</v>
      </c>
      <c r="G144" s="22">
        <f>Sales_Table!$E144*F144</f>
        <v>990</v>
      </c>
      <c r="H144" s="22" t="s">
        <v>2521</v>
      </c>
      <c r="I144" s="30">
        <f t="shared" si="5"/>
        <v>351</v>
      </c>
      <c r="J144" s="42">
        <f>YEAR(Table16[[#This Row],[Date]])</f>
        <v>2024</v>
      </c>
      <c r="K144" s="42" t="str">
        <f>TEXT(Table16[[#This Row],[Date]],"MMMM")</f>
        <v>June</v>
      </c>
    </row>
    <row r="145" spans="1:11" x14ac:dyDescent="0.3">
      <c r="A145" s="16" t="s">
        <v>2653</v>
      </c>
      <c r="B145" s="18" t="s">
        <v>198</v>
      </c>
      <c r="C145" s="18" t="s">
        <v>8</v>
      </c>
      <c r="D145" s="18">
        <f t="shared" si="4"/>
        <v>213</v>
      </c>
      <c r="E145" s="18">
        <v>330</v>
      </c>
      <c r="F145" s="14">
        <v>6</v>
      </c>
      <c r="G145" s="14">
        <f>Sales_Table!$E145*F145</f>
        <v>1980</v>
      </c>
      <c r="H145" s="14" t="s">
        <v>2515</v>
      </c>
      <c r="I145" s="31">
        <f t="shared" si="5"/>
        <v>702</v>
      </c>
      <c r="J145" s="42">
        <f>YEAR(Table16[[#This Row],[Date]])</f>
        <v>2024</v>
      </c>
      <c r="K145" s="42" t="str">
        <f>TEXT(Table16[[#This Row],[Date]],"MMMM")</f>
        <v>May</v>
      </c>
    </row>
    <row r="146" spans="1:11" x14ac:dyDescent="0.3">
      <c r="A146" s="26" t="s">
        <v>2654</v>
      </c>
      <c r="B146" s="23" t="s">
        <v>199</v>
      </c>
      <c r="C146" s="23" t="s">
        <v>8</v>
      </c>
      <c r="D146" s="18">
        <f t="shared" si="4"/>
        <v>213</v>
      </c>
      <c r="E146" s="23">
        <v>330</v>
      </c>
      <c r="F146" s="22">
        <v>4</v>
      </c>
      <c r="G146" s="22">
        <f>Sales_Table!$E146*F146</f>
        <v>1320</v>
      </c>
      <c r="H146" s="22" t="s">
        <v>2510</v>
      </c>
      <c r="I146" s="30">
        <f t="shared" si="5"/>
        <v>468</v>
      </c>
      <c r="J146" s="42">
        <f>YEAR(Table16[[#This Row],[Date]])</f>
        <v>2020</v>
      </c>
      <c r="K146" s="42" t="str">
        <f>TEXT(Table16[[#This Row],[Date]],"MMMM")</f>
        <v>March</v>
      </c>
    </row>
    <row r="147" spans="1:11" x14ac:dyDescent="0.3">
      <c r="A147" s="16" t="s">
        <v>2655</v>
      </c>
      <c r="B147" s="18" t="s">
        <v>200</v>
      </c>
      <c r="C147" s="18" t="s">
        <v>10</v>
      </c>
      <c r="D147" s="18">
        <f t="shared" si="4"/>
        <v>117</v>
      </c>
      <c r="E147" s="18">
        <v>150</v>
      </c>
      <c r="F147" s="14">
        <v>2</v>
      </c>
      <c r="G147" s="14">
        <f>Sales_Table!$E147*F147</f>
        <v>300</v>
      </c>
      <c r="H147" s="14" t="s">
        <v>2510</v>
      </c>
      <c r="I147" s="31">
        <f t="shared" si="5"/>
        <v>66</v>
      </c>
      <c r="J147" s="42">
        <f>YEAR(Table16[[#This Row],[Date]])</f>
        <v>2020</v>
      </c>
      <c r="K147" s="42" t="str">
        <f>TEXT(Table16[[#This Row],[Date]],"MMMM")</f>
        <v>July</v>
      </c>
    </row>
    <row r="148" spans="1:11" x14ac:dyDescent="0.3">
      <c r="A148" s="26" t="s">
        <v>2656</v>
      </c>
      <c r="B148" s="23" t="s">
        <v>201</v>
      </c>
      <c r="C148" s="23" t="s">
        <v>10</v>
      </c>
      <c r="D148" s="18">
        <f t="shared" si="4"/>
        <v>117</v>
      </c>
      <c r="E148" s="23">
        <v>150</v>
      </c>
      <c r="F148" s="22">
        <v>5</v>
      </c>
      <c r="G148" s="22">
        <f>Sales_Table!$E148*F148</f>
        <v>750</v>
      </c>
      <c r="H148" s="22" t="s">
        <v>2521</v>
      </c>
      <c r="I148" s="30">
        <f t="shared" si="5"/>
        <v>165</v>
      </c>
      <c r="J148" s="42">
        <f>YEAR(Table16[[#This Row],[Date]])</f>
        <v>2022</v>
      </c>
      <c r="K148" s="42" t="str">
        <f>TEXT(Table16[[#This Row],[Date]],"MMMM")</f>
        <v>October</v>
      </c>
    </row>
    <row r="149" spans="1:11" x14ac:dyDescent="0.3">
      <c r="A149" s="16" t="s">
        <v>2657</v>
      </c>
      <c r="B149" s="18" t="s">
        <v>202</v>
      </c>
      <c r="C149" s="18" t="s">
        <v>10</v>
      </c>
      <c r="D149" s="18">
        <f t="shared" si="4"/>
        <v>117</v>
      </c>
      <c r="E149" s="18">
        <v>150</v>
      </c>
      <c r="F149" s="14">
        <v>7</v>
      </c>
      <c r="G149" s="14">
        <f>Sales_Table!$E149*F149</f>
        <v>1050</v>
      </c>
      <c r="H149" s="14" t="s">
        <v>2511</v>
      </c>
      <c r="I149" s="31">
        <f t="shared" si="5"/>
        <v>231</v>
      </c>
      <c r="J149" s="42">
        <f>YEAR(Table16[[#This Row],[Date]])</f>
        <v>2024</v>
      </c>
      <c r="K149" s="42" t="str">
        <f>TEXT(Table16[[#This Row],[Date]],"MMMM")</f>
        <v>June</v>
      </c>
    </row>
    <row r="150" spans="1:11" x14ac:dyDescent="0.3">
      <c r="A150" s="26" t="s">
        <v>2658</v>
      </c>
      <c r="B150" s="23" t="s">
        <v>203</v>
      </c>
      <c r="C150" s="23" t="s">
        <v>10</v>
      </c>
      <c r="D150" s="18">
        <f t="shared" si="4"/>
        <v>117</v>
      </c>
      <c r="E150" s="23">
        <v>150</v>
      </c>
      <c r="F150" s="22">
        <v>7</v>
      </c>
      <c r="G150" s="22">
        <f>Sales_Table!$E150*F150</f>
        <v>1050</v>
      </c>
      <c r="H150" s="22" t="s">
        <v>2521</v>
      </c>
      <c r="I150" s="30">
        <f t="shared" si="5"/>
        <v>231</v>
      </c>
      <c r="J150" s="42">
        <f>YEAR(Table16[[#This Row],[Date]])</f>
        <v>2020</v>
      </c>
      <c r="K150" s="42" t="str">
        <f>TEXT(Table16[[#This Row],[Date]],"MMMM")</f>
        <v>September</v>
      </c>
    </row>
    <row r="151" spans="1:11" x14ac:dyDescent="0.3">
      <c r="A151" s="16" t="s">
        <v>2659</v>
      </c>
      <c r="B151" s="18" t="s">
        <v>204</v>
      </c>
      <c r="C151" s="18" t="s">
        <v>10</v>
      </c>
      <c r="D151" s="18">
        <f t="shared" si="4"/>
        <v>117</v>
      </c>
      <c r="E151" s="18">
        <v>150</v>
      </c>
      <c r="F151" s="14">
        <v>7</v>
      </c>
      <c r="G151" s="14">
        <f>Sales_Table!$E151*F151</f>
        <v>1050</v>
      </c>
      <c r="H151" s="14" t="s">
        <v>2521</v>
      </c>
      <c r="I151" s="31">
        <f t="shared" si="5"/>
        <v>231</v>
      </c>
      <c r="J151" s="42">
        <f>YEAR(Table16[[#This Row],[Date]])</f>
        <v>2023</v>
      </c>
      <c r="K151" s="42" t="str">
        <f>TEXT(Table16[[#This Row],[Date]],"MMMM")</f>
        <v>February</v>
      </c>
    </row>
    <row r="152" spans="1:11" x14ac:dyDescent="0.3">
      <c r="A152" s="26" t="s">
        <v>2660</v>
      </c>
      <c r="B152" s="23" t="s">
        <v>205</v>
      </c>
      <c r="C152" s="23" t="s">
        <v>10</v>
      </c>
      <c r="D152" s="18">
        <f t="shared" si="4"/>
        <v>117</v>
      </c>
      <c r="E152" s="23">
        <v>150</v>
      </c>
      <c r="F152" s="22">
        <v>1</v>
      </c>
      <c r="G152" s="22">
        <f>Sales_Table!$E152*F152</f>
        <v>150</v>
      </c>
      <c r="H152" s="22" t="s">
        <v>2515</v>
      </c>
      <c r="I152" s="30">
        <f t="shared" si="5"/>
        <v>33</v>
      </c>
      <c r="J152" s="42">
        <f>YEAR(Table16[[#This Row],[Date]])</f>
        <v>2023</v>
      </c>
      <c r="K152" s="42" t="str">
        <f>TEXT(Table16[[#This Row],[Date]],"MMMM")</f>
        <v>July</v>
      </c>
    </row>
    <row r="153" spans="1:11" x14ac:dyDescent="0.3">
      <c r="A153" s="16" t="s">
        <v>2661</v>
      </c>
      <c r="B153" s="18" t="s">
        <v>206</v>
      </c>
      <c r="C153" s="18" t="s">
        <v>10</v>
      </c>
      <c r="D153" s="18">
        <f t="shared" si="4"/>
        <v>117</v>
      </c>
      <c r="E153" s="18">
        <v>150</v>
      </c>
      <c r="F153" s="14">
        <v>8</v>
      </c>
      <c r="G153" s="14">
        <f>Sales_Table!$E153*F153</f>
        <v>1200</v>
      </c>
      <c r="H153" s="14" t="s">
        <v>2515</v>
      </c>
      <c r="I153" s="31">
        <f t="shared" si="5"/>
        <v>264</v>
      </c>
      <c r="J153" s="42">
        <f>YEAR(Table16[[#This Row],[Date]])</f>
        <v>2023</v>
      </c>
      <c r="K153" s="42" t="str">
        <f>TEXT(Table16[[#This Row],[Date]],"MMMM")</f>
        <v>February</v>
      </c>
    </row>
    <row r="154" spans="1:11" x14ac:dyDescent="0.3">
      <c r="A154" s="26" t="s">
        <v>2662</v>
      </c>
      <c r="B154" s="23" t="s">
        <v>207</v>
      </c>
      <c r="C154" s="23" t="s">
        <v>10</v>
      </c>
      <c r="D154" s="18">
        <f t="shared" si="4"/>
        <v>117</v>
      </c>
      <c r="E154" s="23">
        <v>150</v>
      </c>
      <c r="F154" s="22">
        <v>4</v>
      </c>
      <c r="G154" s="22">
        <f>Sales_Table!$E154*F154</f>
        <v>600</v>
      </c>
      <c r="H154" s="22" t="s">
        <v>2511</v>
      </c>
      <c r="I154" s="30">
        <f t="shared" si="5"/>
        <v>132</v>
      </c>
      <c r="J154" s="42">
        <f>YEAR(Table16[[#This Row],[Date]])</f>
        <v>2022</v>
      </c>
      <c r="K154" s="42" t="str">
        <f>TEXT(Table16[[#This Row],[Date]],"MMMM")</f>
        <v>May</v>
      </c>
    </row>
    <row r="155" spans="1:11" x14ac:dyDescent="0.3">
      <c r="A155" s="16" t="s">
        <v>2663</v>
      </c>
      <c r="B155" s="18" t="s">
        <v>208</v>
      </c>
      <c r="C155" s="18" t="s">
        <v>10</v>
      </c>
      <c r="D155" s="18">
        <f t="shared" si="4"/>
        <v>117</v>
      </c>
      <c r="E155" s="18">
        <v>150</v>
      </c>
      <c r="F155" s="14">
        <v>4</v>
      </c>
      <c r="G155" s="14">
        <f>Sales_Table!$E155*F155</f>
        <v>600</v>
      </c>
      <c r="H155" s="14" t="s">
        <v>2515</v>
      </c>
      <c r="I155" s="31">
        <f t="shared" si="5"/>
        <v>132</v>
      </c>
      <c r="J155" s="42">
        <f>YEAR(Table16[[#This Row],[Date]])</f>
        <v>2021</v>
      </c>
      <c r="K155" s="42" t="str">
        <f>TEXT(Table16[[#This Row],[Date]],"MMMM")</f>
        <v>February</v>
      </c>
    </row>
    <row r="156" spans="1:11" x14ac:dyDescent="0.3">
      <c r="A156" s="26" t="s">
        <v>2664</v>
      </c>
      <c r="B156" s="23" t="s">
        <v>209</v>
      </c>
      <c r="C156" s="23" t="s">
        <v>10</v>
      </c>
      <c r="D156" s="18">
        <f t="shared" si="4"/>
        <v>117</v>
      </c>
      <c r="E156" s="23">
        <v>150</v>
      </c>
      <c r="F156" s="22">
        <v>7</v>
      </c>
      <c r="G156" s="22">
        <f>Sales_Table!$E156*F156</f>
        <v>1050</v>
      </c>
      <c r="H156" s="22" t="s">
        <v>2521</v>
      </c>
      <c r="I156" s="30">
        <f t="shared" si="5"/>
        <v>231</v>
      </c>
      <c r="J156" s="42">
        <f>YEAR(Table16[[#This Row],[Date]])</f>
        <v>2021</v>
      </c>
      <c r="K156" s="42" t="str">
        <f>TEXT(Table16[[#This Row],[Date]],"MMMM")</f>
        <v>April</v>
      </c>
    </row>
    <row r="157" spans="1:11" x14ac:dyDescent="0.3">
      <c r="A157" s="16" t="s">
        <v>2665</v>
      </c>
      <c r="B157" s="18" t="s">
        <v>210</v>
      </c>
      <c r="C157" s="18" t="s">
        <v>10</v>
      </c>
      <c r="D157" s="18">
        <f t="shared" si="4"/>
        <v>117</v>
      </c>
      <c r="E157" s="18">
        <v>150</v>
      </c>
      <c r="F157" s="14">
        <v>10</v>
      </c>
      <c r="G157" s="14">
        <f>Sales_Table!$E157*F157</f>
        <v>1500</v>
      </c>
      <c r="H157" s="14" t="s">
        <v>2510</v>
      </c>
      <c r="I157" s="31">
        <f t="shared" si="5"/>
        <v>330</v>
      </c>
      <c r="J157" s="42">
        <f>YEAR(Table16[[#This Row],[Date]])</f>
        <v>2021</v>
      </c>
      <c r="K157" s="42" t="str">
        <f>TEXT(Table16[[#This Row],[Date]],"MMMM")</f>
        <v>May</v>
      </c>
    </row>
    <row r="158" spans="1:11" x14ac:dyDescent="0.3">
      <c r="A158" s="26" t="s">
        <v>2666</v>
      </c>
      <c r="B158" s="23" t="s">
        <v>211</v>
      </c>
      <c r="C158" s="23" t="s">
        <v>10</v>
      </c>
      <c r="D158" s="18">
        <f t="shared" si="4"/>
        <v>117</v>
      </c>
      <c r="E158" s="23">
        <v>150</v>
      </c>
      <c r="F158" s="22">
        <v>9</v>
      </c>
      <c r="G158" s="22">
        <f>Sales_Table!$E158*F158</f>
        <v>1350</v>
      </c>
      <c r="H158" s="22" t="s">
        <v>2511</v>
      </c>
      <c r="I158" s="30">
        <f t="shared" si="5"/>
        <v>297</v>
      </c>
      <c r="J158" s="42">
        <f>YEAR(Table16[[#This Row],[Date]])</f>
        <v>2020</v>
      </c>
      <c r="K158" s="42" t="str">
        <f>TEXT(Table16[[#This Row],[Date]],"MMMM")</f>
        <v>May</v>
      </c>
    </row>
    <row r="159" spans="1:11" x14ac:dyDescent="0.3">
      <c r="A159" s="16" t="s">
        <v>2667</v>
      </c>
      <c r="B159" s="18" t="s">
        <v>212</v>
      </c>
      <c r="C159" s="18" t="s">
        <v>10</v>
      </c>
      <c r="D159" s="18">
        <f t="shared" si="4"/>
        <v>117</v>
      </c>
      <c r="E159" s="18">
        <v>150</v>
      </c>
      <c r="F159" s="14">
        <v>1</v>
      </c>
      <c r="G159" s="14">
        <f>Sales_Table!$E159*F159</f>
        <v>150</v>
      </c>
      <c r="H159" s="14" t="s">
        <v>2511</v>
      </c>
      <c r="I159" s="31">
        <f t="shared" si="5"/>
        <v>33</v>
      </c>
      <c r="J159" s="42">
        <f>YEAR(Table16[[#This Row],[Date]])</f>
        <v>2021</v>
      </c>
      <c r="K159" s="42" t="str">
        <f>TEXT(Table16[[#This Row],[Date]],"MMMM")</f>
        <v>September</v>
      </c>
    </row>
    <row r="160" spans="1:11" x14ac:dyDescent="0.3">
      <c r="A160" s="26" t="s">
        <v>2622</v>
      </c>
      <c r="B160" s="23" t="s">
        <v>213</v>
      </c>
      <c r="C160" s="23" t="s">
        <v>10</v>
      </c>
      <c r="D160" s="18">
        <f t="shared" si="4"/>
        <v>117</v>
      </c>
      <c r="E160" s="23">
        <v>150</v>
      </c>
      <c r="F160" s="22">
        <v>1</v>
      </c>
      <c r="G160" s="22">
        <f>Sales_Table!$E160*F160</f>
        <v>150</v>
      </c>
      <c r="H160" s="22" t="s">
        <v>2510</v>
      </c>
      <c r="I160" s="30">
        <f t="shared" si="5"/>
        <v>33</v>
      </c>
      <c r="J160" s="42">
        <f>YEAR(Table16[[#This Row],[Date]])</f>
        <v>2022</v>
      </c>
      <c r="K160" s="42" t="str">
        <f>TEXT(Table16[[#This Row],[Date]],"MMMM")</f>
        <v>March</v>
      </c>
    </row>
    <row r="161" spans="1:11" x14ac:dyDescent="0.3">
      <c r="A161" s="16" t="s">
        <v>2668</v>
      </c>
      <c r="B161" s="18" t="s">
        <v>214</v>
      </c>
      <c r="C161" s="18" t="s">
        <v>10</v>
      </c>
      <c r="D161" s="18">
        <f t="shared" si="4"/>
        <v>117</v>
      </c>
      <c r="E161" s="18">
        <v>150</v>
      </c>
      <c r="F161" s="14">
        <v>7</v>
      </c>
      <c r="G161" s="14">
        <f>Sales_Table!$E161*F161</f>
        <v>1050</v>
      </c>
      <c r="H161" s="14" t="s">
        <v>2515</v>
      </c>
      <c r="I161" s="31">
        <f t="shared" si="5"/>
        <v>231</v>
      </c>
      <c r="J161" s="42">
        <f>YEAR(Table16[[#This Row],[Date]])</f>
        <v>2024</v>
      </c>
      <c r="K161" s="42" t="str">
        <f>TEXT(Table16[[#This Row],[Date]],"MMMM")</f>
        <v>July</v>
      </c>
    </row>
    <row r="162" spans="1:11" x14ac:dyDescent="0.3">
      <c r="A162" s="26" t="s">
        <v>2669</v>
      </c>
      <c r="B162" s="23" t="s">
        <v>215</v>
      </c>
      <c r="C162" s="23" t="s">
        <v>10</v>
      </c>
      <c r="D162" s="18">
        <f t="shared" si="4"/>
        <v>117</v>
      </c>
      <c r="E162" s="23">
        <v>150</v>
      </c>
      <c r="F162" s="22">
        <v>3</v>
      </c>
      <c r="G162" s="22">
        <f>Sales_Table!$E162*F162</f>
        <v>450</v>
      </c>
      <c r="H162" s="22" t="s">
        <v>2515</v>
      </c>
      <c r="I162" s="30">
        <f t="shared" si="5"/>
        <v>99</v>
      </c>
      <c r="J162" s="42">
        <f>YEAR(Table16[[#This Row],[Date]])</f>
        <v>2024</v>
      </c>
      <c r="K162" s="42" t="str">
        <f>TEXT(Table16[[#This Row],[Date]],"MMMM")</f>
        <v>July</v>
      </c>
    </row>
    <row r="163" spans="1:11" x14ac:dyDescent="0.3">
      <c r="A163" s="16" t="s">
        <v>2670</v>
      </c>
      <c r="B163" s="18" t="s">
        <v>216</v>
      </c>
      <c r="C163" s="18" t="s">
        <v>10</v>
      </c>
      <c r="D163" s="18">
        <f t="shared" si="4"/>
        <v>117</v>
      </c>
      <c r="E163" s="18">
        <v>150</v>
      </c>
      <c r="F163" s="14">
        <v>7</v>
      </c>
      <c r="G163" s="14">
        <f>Sales_Table!$E163*F163</f>
        <v>1050</v>
      </c>
      <c r="H163" s="14" t="s">
        <v>2521</v>
      </c>
      <c r="I163" s="31">
        <f t="shared" si="5"/>
        <v>231</v>
      </c>
      <c r="J163" s="42">
        <f>YEAR(Table16[[#This Row],[Date]])</f>
        <v>2023</v>
      </c>
      <c r="K163" s="42" t="str">
        <f>TEXT(Table16[[#This Row],[Date]],"MMMM")</f>
        <v>November</v>
      </c>
    </row>
    <row r="164" spans="1:11" x14ac:dyDescent="0.3">
      <c r="A164" s="26" t="s">
        <v>2671</v>
      </c>
      <c r="B164" s="23" t="s">
        <v>217</v>
      </c>
      <c r="C164" s="23" t="s">
        <v>10</v>
      </c>
      <c r="D164" s="18">
        <f t="shared" si="4"/>
        <v>117</v>
      </c>
      <c r="E164" s="23">
        <v>150</v>
      </c>
      <c r="F164" s="22">
        <v>9</v>
      </c>
      <c r="G164" s="22">
        <f>Sales_Table!$E164*F164</f>
        <v>1350</v>
      </c>
      <c r="H164" s="22" t="s">
        <v>2521</v>
      </c>
      <c r="I164" s="30">
        <f t="shared" si="5"/>
        <v>297</v>
      </c>
      <c r="J164" s="42">
        <f>YEAR(Table16[[#This Row],[Date]])</f>
        <v>2024</v>
      </c>
      <c r="K164" s="42" t="str">
        <f>TEXT(Table16[[#This Row],[Date]],"MMMM")</f>
        <v>April</v>
      </c>
    </row>
    <row r="165" spans="1:11" x14ac:dyDescent="0.3">
      <c r="A165" s="16" t="s">
        <v>2672</v>
      </c>
      <c r="B165" s="18" t="s">
        <v>218</v>
      </c>
      <c r="C165" s="18" t="s">
        <v>10</v>
      </c>
      <c r="D165" s="18">
        <f t="shared" si="4"/>
        <v>117</v>
      </c>
      <c r="E165" s="18">
        <v>150</v>
      </c>
      <c r="F165" s="14">
        <v>5</v>
      </c>
      <c r="G165" s="14">
        <f>Sales_Table!$E165*F165</f>
        <v>750</v>
      </c>
      <c r="H165" s="14" t="s">
        <v>2511</v>
      </c>
      <c r="I165" s="31">
        <f t="shared" si="5"/>
        <v>165</v>
      </c>
      <c r="J165" s="42">
        <f>YEAR(Table16[[#This Row],[Date]])</f>
        <v>2021</v>
      </c>
      <c r="K165" s="42" t="str">
        <f>TEXT(Table16[[#This Row],[Date]],"MMMM")</f>
        <v>August</v>
      </c>
    </row>
    <row r="166" spans="1:11" x14ac:dyDescent="0.3">
      <c r="A166" s="26" t="s">
        <v>2673</v>
      </c>
      <c r="B166" s="23" t="s">
        <v>219</v>
      </c>
      <c r="C166" s="23" t="s">
        <v>10</v>
      </c>
      <c r="D166" s="18">
        <f t="shared" si="4"/>
        <v>117</v>
      </c>
      <c r="E166" s="23">
        <v>150</v>
      </c>
      <c r="F166" s="22">
        <v>9</v>
      </c>
      <c r="G166" s="22">
        <f>Sales_Table!$E166*F166</f>
        <v>1350</v>
      </c>
      <c r="H166" s="22" t="s">
        <v>2515</v>
      </c>
      <c r="I166" s="30">
        <f t="shared" si="5"/>
        <v>297</v>
      </c>
      <c r="J166" s="42">
        <f>YEAR(Table16[[#This Row],[Date]])</f>
        <v>2022</v>
      </c>
      <c r="K166" s="42" t="str">
        <f>TEXT(Table16[[#This Row],[Date]],"MMMM")</f>
        <v>January</v>
      </c>
    </row>
    <row r="167" spans="1:11" x14ac:dyDescent="0.3">
      <c r="A167" s="16" t="s">
        <v>2674</v>
      </c>
      <c r="B167" s="18" t="s">
        <v>220</v>
      </c>
      <c r="C167" s="18" t="s">
        <v>10</v>
      </c>
      <c r="D167" s="18">
        <f t="shared" si="4"/>
        <v>117</v>
      </c>
      <c r="E167" s="18">
        <v>150</v>
      </c>
      <c r="F167" s="14">
        <v>10</v>
      </c>
      <c r="G167" s="14">
        <f>Sales_Table!$E167*F167</f>
        <v>1500</v>
      </c>
      <c r="H167" s="14" t="s">
        <v>2521</v>
      </c>
      <c r="I167" s="31">
        <f t="shared" si="5"/>
        <v>330</v>
      </c>
      <c r="J167" s="42">
        <f>YEAR(Table16[[#This Row],[Date]])</f>
        <v>2024</v>
      </c>
      <c r="K167" s="42" t="str">
        <f>TEXT(Table16[[#This Row],[Date]],"MMMM")</f>
        <v>October</v>
      </c>
    </row>
    <row r="168" spans="1:11" x14ac:dyDescent="0.3">
      <c r="A168" s="26" t="s">
        <v>2675</v>
      </c>
      <c r="B168" s="23" t="s">
        <v>221</v>
      </c>
      <c r="C168" s="23" t="s">
        <v>10</v>
      </c>
      <c r="D168" s="18">
        <f t="shared" si="4"/>
        <v>117</v>
      </c>
      <c r="E168" s="23">
        <v>150</v>
      </c>
      <c r="F168" s="22">
        <v>4</v>
      </c>
      <c r="G168" s="22">
        <f>Sales_Table!$E168*F168</f>
        <v>600</v>
      </c>
      <c r="H168" s="22" t="s">
        <v>2515</v>
      </c>
      <c r="I168" s="30">
        <f t="shared" si="5"/>
        <v>132</v>
      </c>
      <c r="J168" s="42">
        <f>YEAR(Table16[[#This Row],[Date]])</f>
        <v>2023</v>
      </c>
      <c r="K168" s="42" t="str">
        <f>TEXT(Table16[[#This Row],[Date]],"MMMM")</f>
        <v>April</v>
      </c>
    </row>
    <row r="169" spans="1:11" x14ac:dyDescent="0.3">
      <c r="A169" s="16" t="s">
        <v>2676</v>
      </c>
      <c r="B169" s="18" t="s">
        <v>222</v>
      </c>
      <c r="C169" s="18" t="s">
        <v>10</v>
      </c>
      <c r="D169" s="18">
        <f t="shared" si="4"/>
        <v>117</v>
      </c>
      <c r="E169" s="18">
        <v>150</v>
      </c>
      <c r="F169" s="14">
        <v>4</v>
      </c>
      <c r="G169" s="14">
        <f>Sales_Table!$E169*F169</f>
        <v>600</v>
      </c>
      <c r="H169" s="14" t="s">
        <v>2511</v>
      </c>
      <c r="I169" s="31">
        <f t="shared" si="5"/>
        <v>132</v>
      </c>
      <c r="J169" s="42">
        <f>YEAR(Table16[[#This Row],[Date]])</f>
        <v>2023</v>
      </c>
      <c r="K169" s="42" t="str">
        <f>TEXT(Table16[[#This Row],[Date]],"MMMM")</f>
        <v>December</v>
      </c>
    </row>
    <row r="170" spans="1:11" x14ac:dyDescent="0.3">
      <c r="A170" s="26" t="s">
        <v>2677</v>
      </c>
      <c r="B170" s="23" t="s">
        <v>223</v>
      </c>
      <c r="C170" s="23" t="s">
        <v>10</v>
      </c>
      <c r="D170" s="18">
        <f t="shared" si="4"/>
        <v>117</v>
      </c>
      <c r="E170" s="23">
        <v>150</v>
      </c>
      <c r="F170" s="22">
        <v>2</v>
      </c>
      <c r="G170" s="22">
        <f>Sales_Table!$E170*F170</f>
        <v>300</v>
      </c>
      <c r="H170" s="22" t="s">
        <v>2521</v>
      </c>
      <c r="I170" s="30">
        <f t="shared" si="5"/>
        <v>66</v>
      </c>
      <c r="J170" s="42">
        <f>YEAR(Table16[[#This Row],[Date]])</f>
        <v>2022</v>
      </c>
      <c r="K170" s="42" t="str">
        <f>TEXT(Table16[[#This Row],[Date]],"MMMM")</f>
        <v>June</v>
      </c>
    </row>
    <row r="171" spans="1:11" x14ac:dyDescent="0.3">
      <c r="A171" s="16" t="s">
        <v>2678</v>
      </c>
      <c r="B171" s="18" t="s">
        <v>224</v>
      </c>
      <c r="C171" s="18" t="s">
        <v>10</v>
      </c>
      <c r="D171" s="18">
        <f t="shared" si="4"/>
        <v>117</v>
      </c>
      <c r="E171" s="18">
        <v>150</v>
      </c>
      <c r="F171" s="14">
        <v>5</v>
      </c>
      <c r="G171" s="14">
        <f>Sales_Table!$E171*F171</f>
        <v>750</v>
      </c>
      <c r="H171" s="14" t="s">
        <v>2515</v>
      </c>
      <c r="I171" s="31">
        <f t="shared" si="5"/>
        <v>165</v>
      </c>
      <c r="J171" s="42">
        <f>YEAR(Table16[[#This Row],[Date]])</f>
        <v>2023</v>
      </c>
      <c r="K171" s="42" t="str">
        <f>TEXT(Table16[[#This Row],[Date]],"MMMM")</f>
        <v>January</v>
      </c>
    </row>
    <row r="172" spans="1:11" x14ac:dyDescent="0.3">
      <c r="A172" s="26" t="s">
        <v>2679</v>
      </c>
      <c r="B172" s="23" t="s">
        <v>225</v>
      </c>
      <c r="C172" s="23" t="s">
        <v>31</v>
      </c>
      <c r="D172" s="18">
        <f t="shared" si="4"/>
        <v>399</v>
      </c>
      <c r="E172" s="23">
        <v>343</v>
      </c>
      <c r="F172" s="22">
        <v>6</v>
      </c>
      <c r="G172" s="22">
        <f>Sales_Table!$E172*F172</f>
        <v>2058</v>
      </c>
      <c r="H172" s="22" t="s">
        <v>2510</v>
      </c>
      <c r="I172" s="30">
        <f t="shared" si="5"/>
        <v>-336</v>
      </c>
      <c r="J172" s="42">
        <f>YEAR(Table16[[#This Row],[Date]])</f>
        <v>2021</v>
      </c>
      <c r="K172" s="42" t="str">
        <f>TEXT(Table16[[#This Row],[Date]],"MMMM")</f>
        <v>June</v>
      </c>
    </row>
    <row r="173" spans="1:11" x14ac:dyDescent="0.3">
      <c r="A173" s="16" t="s">
        <v>2660</v>
      </c>
      <c r="B173" s="18" t="s">
        <v>226</v>
      </c>
      <c r="C173" s="18" t="s">
        <v>31</v>
      </c>
      <c r="D173" s="18">
        <f t="shared" si="4"/>
        <v>399</v>
      </c>
      <c r="E173" s="18">
        <v>343</v>
      </c>
      <c r="F173" s="14">
        <v>4</v>
      </c>
      <c r="G173" s="14">
        <f>Sales_Table!$E173*F173</f>
        <v>1372</v>
      </c>
      <c r="H173" s="14" t="s">
        <v>2510</v>
      </c>
      <c r="I173" s="31">
        <f t="shared" si="5"/>
        <v>-224</v>
      </c>
      <c r="J173" s="42">
        <f>YEAR(Table16[[#This Row],[Date]])</f>
        <v>2023</v>
      </c>
      <c r="K173" s="42" t="str">
        <f>TEXT(Table16[[#This Row],[Date]],"MMMM")</f>
        <v>July</v>
      </c>
    </row>
    <row r="174" spans="1:11" x14ac:dyDescent="0.3">
      <c r="A174" s="26" t="s">
        <v>2680</v>
      </c>
      <c r="B174" s="23" t="s">
        <v>227</v>
      </c>
      <c r="C174" s="23" t="s">
        <v>31</v>
      </c>
      <c r="D174" s="18">
        <f t="shared" si="4"/>
        <v>399</v>
      </c>
      <c r="E174" s="23">
        <v>343</v>
      </c>
      <c r="F174" s="22">
        <v>8</v>
      </c>
      <c r="G174" s="22">
        <f>Sales_Table!$E174*F174</f>
        <v>2744</v>
      </c>
      <c r="H174" s="22" t="s">
        <v>2510</v>
      </c>
      <c r="I174" s="30">
        <f t="shared" si="5"/>
        <v>-448</v>
      </c>
      <c r="J174" s="42">
        <f>YEAR(Table16[[#This Row],[Date]])</f>
        <v>2021</v>
      </c>
      <c r="K174" s="42" t="str">
        <f>TEXT(Table16[[#This Row],[Date]],"MMMM")</f>
        <v>October</v>
      </c>
    </row>
    <row r="175" spans="1:11" x14ac:dyDescent="0.3">
      <c r="A175" s="16" t="s">
        <v>2681</v>
      </c>
      <c r="B175" s="18" t="s">
        <v>228</v>
      </c>
      <c r="C175" s="18" t="s">
        <v>31</v>
      </c>
      <c r="D175" s="18">
        <f t="shared" si="4"/>
        <v>399</v>
      </c>
      <c r="E175" s="18">
        <v>343</v>
      </c>
      <c r="F175" s="14">
        <v>3</v>
      </c>
      <c r="G175" s="14">
        <f>Sales_Table!$E175*F175</f>
        <v>1029</v>
      </c>
      <c r="H175" s="14" t="s">
        <v>2510</v>
      </c>
      <c r="I175" s="31">
        <f t="shared" si="5"/>
        <v>-168</v>
      </c>
      <c r="J175" s="42">
        <f>YEAR(Table16[[#This Row],[Date]])</f>
        <v>2022</v>
      </c>
      <c r="K175" s="42" t="str">
        <f>TEXT(Table16[[#This Row],[Date]],"MMMM")</f>
        <v>April</v>
      </c>
    </row>
    <row r="176" spans="1:11" x14ac:dyDescent="0.3">
      <c r="A176" s="26" t="s">
        <v>2682</v>
      </c>
      <c r="B176" s="23" t="s">
        <v>229</v>
      </c>
      <c r="C176" s="23" t="s">
        <v>31</v>
      </c>
      <c r="D176" s="18">
        <f t="shared" si="4"/>
        <v>399</v>
      </c>
      <c r="E176" s="23">
        <v>343</v>
      </c>
      <c r="F176" s="22">
        <v>2</v>
      </c>
      <c r="G176" s="22">
        <f>Sales_Table!$E176*F176</f>
        <v>686</v>
      </c>
      <c r="H176" s="22" t="s">
        <v>2521</v>
      </c>
      <c r="I176" s="30">
        <f t="shared" si="5"/>
        <v>-112</v>
      </c>
      <c r="J176" s="42">
        <f>YEAR(Table16[[#This Row],[Date]])</f>
        <v>2022</v>
      </c>
      <c r="K176" s="42" t="str">
        <f>TEXT(Table16[[#This Row],[Date]],"MMMM")</f>
        <v>March</v>
      </c>
    </row>
    <row r="177" spans="1:11" x14ac:dyDescent="0.3">
      <c r="A177" s="16" t="s">
        <v>2683</v>
      </c>
      <c r="B177" s="18" t="s">
        <v>230</v>
      </c>
      <c r="C177" s="18" t="s">
        <v>31</v>
      </c>
      <c r="D177" s="18">
        <f t="shared" si="4"/>
        <v>399</v>
      </c>
      <c r="E177" s="18">
        <v>343</v>
      </c>
      <c r="F177" s="14">
        <v>10</v>
      </c>
      <c r="G177" s="14">
        <f>Sales_Table!$E177*F177</f>
        <v>3430</v>
      </c>
      <c r="H177" s="14" t="s">
        <v>2511</v>
      </c>
      <c r="I177" s="31">
        <f t="shared" si="5"/>
        <v>-560</v>
      </c>
      <c r="J177" s="42">
        <f>YEAR(Table16[[#This Row],[Date]])</f>
        <v>2020</v>
      </c>
      <c r="K177" s="42" t="str">
        <f>TEXT(Table16[[#This Row],[Date]],"MMMM")</f>
        <v>December</v>
      </c>
    </row>
    <row r="178" spans="1:11" x14ac:dyDescent="0.3">
      <c r="A178" s="26" t="s">
        <v>2684</v>
      </c>
      <c r="B178" s="23" t="s">
        <v>231</v>
      </c>
      <c r="C178" s="23" t="s">
        <v>31</v>
      </c>
      <c r="D178" s="18">
        <f t="shared" si="4"/>
        <v>399</v>
      </c>
      <c r="E178" s="23">
        <v>343</v>
      </c>
      <c r="F178" s="22">
        <v>6</v>
      </c>
      <c r="G178" s="22">
        <f>Sales_Table!$E178*F178</f>
        <v>2058</v>
      </c>
      <c r="H178" s="22" t="s">
        <v>2521</v>
      </c>
      <c r="I178" s="30">
        <f t="shared" si="5"/>
        <v>-336</v>
      </c>
      <c r="J178" s="42">
        <f>YEAR(Table16[[#This Row],[Date]])</f>
        <v>2021</v>
      </c>
      <c r="K178" s="42" t="str">
        <f>TEXT(Table16[[#This Row],[Date]],"MMMM")</f>
        <v>September</v>
      </c>
    </row>
    <row r="179" spans="1:11" x14ac:dyDescent="0.3">
      <c r="A179" s="16" t="s">
        <v>2685</v>
      </c>
      <c r="B179" s="18" t="s">
        <v>232</v>
      </c>
      <c r="C179" s="18" t="s">
        <v>31</v>
      </c>
      <c r="D179" s="18">
        <f t="shared" si="4"/>
        <v>399</v>
      </c>
      <c r="E179" s="18">
        <v>343</v>
      </c>
      <c r="F179" s="14">
        <v>1</v>
      </c>
      <c r="G179" s="14">
        <f>Sales_Table!$E179*F179</f>
        <v>343</v>
      </c>
      <c r="H179" s="14" t="s">
        <v>2515</v>
      </c>
      <c r="I179" s="31">
        <f t="shared" si="5"/>
        <v>-56</v>
      </c>
      <c r="J179" s="42">
        <f>YEAR(Table16[[#This Row],[Date]])</f>
        <v>2024</v>
      </c>
      <c r="K179" s="42" t="str">
        <f>TEXT(Table16[[#This Row],[Date]],"MMMM")</f>
        <v>November</v>
      </c>
    </row>
    <row r="180" spans="1:11" x14ac:dyDescent="0.3">
      <c r="A180" s="26" t="s">
        <v>2686</v>
      </c>
      <c r="B180" s="23" t="s">
        <v>233</v>
      </c>
      <c r="C180" s="23" t="s">
        <v>31</v>
      </c>
      <c r="D180" s="18">
        <f t="shared" si="4"/>
        <v>399</v>
      </c>
      <c r="E180" s="23">
        <v>343</v>
      </c>
      <c r="F180" s="22">
        <v>2</v>
      </c>
      <c r="G180" s="22">
        <f>Sales_Table!$E180*F180</f>
        <v>686</v>
      </c>
      <c r="H180" s="22" t="s">
        <v>2511</v>
      </c>
      <c r="I180" s="30">
        <f t="shared" si="5"/>
        <v>-112</v>
      </c>
      <c r="J180" s="42">
        <f>YEAR(Table16[[#This Row],[Date]])</f>
        <v>2021</v>
      </c>
      <c r="K180" s="42" t="str">
        <f>TEXT(Table16[[#This Row],[Date]],"MMMM")</f>
        <v>July</v>
      </c>
    </row>
    <row r="181" spans="1:11" x14ac:dyDescent="0.3">
      <c r="A181" s="16" t="s">
        <v>2687</v>
      </c>
      <c r="B181" s="18" t="s">
        <v>234</v>
      </c>
      <c r="C181" s="18" t="s">
        <v>31</v>
      </c>
      <c r="D181" s="18">
        <f t="shared" si="4"/>
        <v>399</v>
      </c>
      <c r="E181" s="18">
        <v>343</v>
      </c>
      <c r="F181" s="14">
        <v>8</v>
      </c>
      <c r="G181" s="14">
        <f>Sales_Table!$E181*F181</f>
        <v>2744</v>
      </c>
      <c r="H181" s="14" t="s">
        <v>2521</v>
      </c>
      <c r="I181" s="31">
        <f t="shared" si="5"/>
        <v>-448</v>
      </c>
      <c r="J181" s="42">
        <f>YEAR(Table16[[#This Row],[Date]])</f>
        <v>2021</v>
      </c>
      <c r="K181" s="42" t="str">
        <f>TEXT(Table16[[#This Row],[Date]],"MMMM")</f>
        <v>December</v>
      </c>
    </row>
    <row r="182" spans="1:11" x14ac:dyDescent="0.3">
      <c r="A182" s="26" t="s">
        <v>2688</v>
      </c>
      <c r="B182" s="23" t="s">
        <v>235</v>
      </c>
      <c r="C182" s="23" t="s">
        <v>31</v>
      </c>
      <c r="D182" s="18">
        <f t="shared" si="4"/>
        <v>399</v>
      </c>
      <c r="E182" s="23">
        <v>343</v>
      </c>
      <c r="F182" s="22">
        <v>3</v>
      </c>
      <c r="G182" s="22">
        <f>Sales_Table!$E182*F182</f>
        <v>1029</v>
      </c>
      <c r="H182" s="22" t="s">
        <v>2510</v>
      </c>
      <c r="I182" s="30">
        <f t="shared" si="5"/>
        <v>-168</v>
      </c>
      <c r="J182" s="42">
        <f>YEAR(Table16[[#This Row],[Date]])</f>
        <v>2023</v>
      </c>
      <c r="K182" s="42" t="str">
        <f>TEXT(Table16[[#This Row],[Date]],"MMMM")</f>
        <v>January</v>
      </c>
    </row>
    <row r="183" spans="1:11" x14ac:dyDescent="0.3">
      <c r="A183" s="16" t="s">
        <v>2689</v>
      </c>
      <c r="B183" s="18" t="s">
        <v>236</v>
      </c>
      <c r="C183" s="18" t="s">
        <v>31</v>
      </c>
      <c r="D183" s="18">
        <f t="shared" si="4"/>
        <v>399</v>
      </c>
      <c r="E183" s="18">
        <v>343</v>
      </c>
      <c r="F183" s="14">
        <v>9</v>
      </c>
      <c r="G183" s="14">
        <f>Sales_Table!$E183*F183</f>
        <v>3087</v>
      </c>
      <c r="H183" s="14" t="s">
        <v>2510</v>
      </c>
      <c r="I183" s="31">
        <f t="shared" si="5"/>
        <v>-504</v>
      </c>
      <c r="J183" s="42">
        <f>YEAR(Table16[[#This Row],[Date]])</f>
        <v>2022</v>
      </c>
      <c r="K183" s="42" t="str">
        <f>TEXT(Table16[[#This Row],[Date]],"MMMM")</f>
        <v>August</v>
      </c>
    </row>
    <row r="184" spans="1:11" x14ac:dyDescent="0.3">
      <c r="A184" s="26" t="s">
        <v>2690</v>
      </c>
      <c r="B184" s="23" t="s">
        <v>237</v>
      </c>
      <c r="C184" s="23" t="s">
        <v>31</v>
      </c>
      <c r="D184" s="18">
        <f t="shared" si="4"/>
        <v>399</v>
      </c>
      <c r="E184" s="23">
        <v>343</v>
      </c>
      <c r="F184" s="22">
        <v>1</v>
      </c>
      <c r="G184" s="22">
        <f>Sales_Table!$E184*F184</f>
        <v>343</v>
      </c>
      <c r="H184" s="22" t="s">
        <v>2511</v>
      </c>
      <c r="I184" s="30">
        <f t="shared" si="5"/>
        <v>-56</v>
      </c>
      <c r="J184" s="42">
        <f>YEAR(Table16[[#This Row],[Date]])</f>
        <v>2022</v>
      </c>
      <c r="K184" s="42" t="str">
        <f>TEXT(Table16[[#This Row],[Date]],"MMMM")</f>
        <v>May</v>
      </c>
    </row>
    <row r="185" spans="1:11" x14ac:dyDescent="0.3">
      <c r="A185" s="16" t="s">
        <v>2691</v>
      </c>
      <c r="B185" s="18" t="s">
        <v>238</v>
      </c>
      <c r="C185" s="18" t="s">
        <v>31</v>
      </c>
      <c r="D185" s="18">
        <f t="shared" si="4"/>
        <v>399</v>
      </c>
      <c r="E185" s="18">
        <v>343</v>
      </c>
      <c r="F185" s="14">
        <v>7</v>
      </c>
      <c r="G185" s="14">
        <f>Sales_Table!$E185*F185</f>
        <v>2401</v>
      </c>
      <c r="H185" s="14" t="s">
        <v>2510</v>
      </c>
      <c r="I185" s="31">
        <f t="shared" si="5"/>
        <v>-392</v>
      </c>
      <c r="J185" s="42">
        <f>YEAR(Table16[[#This Row],[Date]])</f>
        <v>2025</v>
      </c>
      <c r="K185" s="42" t="str">
        <f>TEXT(Table16[[#This Row],[Date]],"MMMM")</f>
        <v>May</v>
      </c>
    </row>
    <row r="186" spans="1:11" x14ac:dyDescent="0.3">
      <c r="A186" s="26" t="s">
        <v>2692</v>
      </c>
      <c r="B186" s="23" t="s">
        <v>239</v>
      </c>
      <c r="C186" s="23" t="s">
        <v>31</v>
      </c>
      <c r="D186" s="18">
        <f t="shared" si="4"/>
        <v>399</v>
      </c>
      <c r="E186" s="23">
        <v>343</v>
      </c>
      <c r="F186" s="22">
        <v>7</v>
      </c>
      <c r="G186" s="22">
        <f>Sales_Table!$E186*F186</f>
        <v>2401</v>
      </c>
      <c r="H186" s="22" t="s">
        <v>2521</v>
      </c>
      <c r="I186" s="30">
        <f t="shared" si="5"/>
        <v>-392</v>
      </c>
      <c r="J186" s="42">
        <f>YEAR(Table16[[#This Row],[Date]])</f>
        <v>2020</v>
      </c>
      <c r="K186" s="42" t="str">
        <f>TEXT(Table16[[#This Row],[Date]],"MMMM")</f>
        <v>April</v>
      </c>
    </row>
    <row r="187" spans="1:11" x14ac:dyDescent="0.3">
      <c r="A187" s="16" t="s">
        <v>2693</v>
      </c>
      <c r="B187" s="18" t="s">
        <v>240</v>
      </c>
      <c r="C187" s="18" t="s">
        <v>31</v>
      </c>
      <c r="D187" s="18">
        <f t="shared" si="4"/>
        <v>399</v>
      </c>
      <c r="E187" s="18">
        <v>343</v>
      </c>
      <c r="F187" s="14">
        <v>7</v>
      </c>
      <c r="G187" s="14">
        <f>Sales_Table!$E187*F187</f>
        <v>2401</v>
      </c>
      <c r="H187" s="14" t="s">
        <v>2521</v>
      </c>
      <c r="I187" s="31">
        <f t="shared" si="5"/>
        <v>-392</v>
      </c>
      <c r="J187" s="42">
        <f>YEAR(Table16[[#This Row],[Date]])</f>
        <v>2020</v>
      </c>
      <c r="K187" s="42" t="str">
        <f>TEXT(Table16[[#This Row],[Date]],"MMMM")</f>
        <v>July</v>
      </c>
    </row>
    <row r="188" spans="1:11" x14ac:dyDescent="0.3">
      <c r="A188" s="26" t="s">
        <v>2694</v>
      </c>
      <c r="B188" s="23" t="s">
        <v>241</v>
      </c>
      <c r="C188" s="23" t="s">
        <v>31</v>
      </c>
      <c r="D188" s="18">
        <f t="shared" si="4"/>
        <v>399</v>
      </c>
      <c r="E188" s="23">
        <v>343</v>
      </c>
      <c r="F188" s="22">
        <v>5</v>
      </c>
      <c r="G188" s="22">
        <f>Sales_Table!$E188*F188</f>
        <v>1715</v>
      </c>
      <c r="H188" s="22" t="s">
        <v>2510</v>
      </c>
      <c r="I188" s="30">
        <f t="shared" si="5"/>
        <v>-280</v>
      </c>
      <c r="J188" s="42">
        <f>YEAR(Table16[[#This Row],[Date]])</f>
        <v>2022</v>
      </c>
      <c r="K188" s="42" t="str">
        <f>TEXT(Table16[[#This Row],[Date]],"MMMM")</f>
        <v>February</v>
      </c>
    </row>
    <row r="189" spans="1:11" x14ac:dyDescent="0.3">
      <c r="A189" s="16" t="s">
        <v>2643</v>
      </c>
      <c r="B189" s="18" t="s">
        <v>242</v>
      </c>
      <c r="C189" s="18" t="s">
        <v>17</v>
      </c>
      <c r="D189" s="18">
        <f t="shared" si="4"/>
        <v>520</v>
      </c>
      <c r="E189" s="18">
        <v>600</v>
      </c>
      <c r="F189" s="14">
        <v>1</v>
      </c>
      <c r="G189" s="14">
        <f>Sales_Table!$E189*F189</f>
        <v>600</v>
      </c>
      <c r="H189" s="14" t="s">
        <v>2515</v>
      </c>
      <c r="I189" s="31">
        <f t="shared" si="5"/>
        <v>80</v>
      </c>
      <c r="J189" s="42">
        <f>YEAR(Table16[[#This Row],[Date]])</f>
        <v>2020</v>
      </c>
      <c r="K189" s="42" t="str">
        <f>TEXT(Table16[[#This Row],[Date]],"MMMM")</f>
        <v>January</v>
      </c>
    </row>
    <row r="190" spans="1:11" x14ac:dyDescent="0.3">
      <c r="A190" s="26" t="s">
        <v>2695</v>
      </c>
      <c r="B190" s="23" t="s">
        <v>243</v>
      </c>
      <c r="C190" s="23" t="s">
        <v>17</v>
      </c>
      <c r="D190" s="18">
        <f t="shared" si="4"/>
        <v>520</v>
      </c>
      <c r="E190" s="23">
        <v>600</v>
      </c>
      <c r="F190" s="22">
        <v>9</v>
      </c>
      <c r="G190" s="22">
        <f>Sales_Table!$E190*F190</f>
        <v>5400</v>
      </c>
      <c r="H190" s="22" t="s">
        <v>2521</v>
      </c>
      <c r="I190" s="30">
        <f t="shared" si="5"/>
        <v>720</v>
      </c>
      <c r="J190" s="42">
        <f>YEAR(Table16[[#This Row],[Date]])</f>
        <v>2021</v>
      </c>
      <c r="K190" s="42" t="str">
        <f>TEXT(Table16[[#This Row],[Date]],"MMMM")</f>
        <v>January</v>
      </c>
    </row>
    <row r="191" spans="1:11" x14ac:dyDescent="0.3">
      <c r="A191" s="16" t="s">
        <v>2570</v>
      </c>
      <c r="B191" s="18" t="s">
        <v>244</v>
      </c>
      <c r="C191" s="18" t="s">
        <v>17</v>
      </c>
      <c r="D191" s="18">
        <f t="shared" si="4"/>
        <v>520</v>
      </c>
      <c r="E191" s="18">
        <v>600</v>
      </c>
      <c r="F191" s="14">
        <v>6</v>
      </c>
      <c r="G191" s="14">
        <f>Sales_Table!$E191*F191</f>
        <v>3600</v>
      </c>
      <c r="H191" s="14" t="s">
        <v>2510</v>
      </c>
      <c r="I191" s="31">
        <f t="shared" si="5"/>
        <v>480</v>
      </c>
      <c r="J191" s="42">
        <f>YEAR(Table16[[#This Row],[Date]])</f>
        <v>2021</v>
      </c>
      <c r="K191" s="42" t="str">
        <f>TEXT(Table16[[#This Row],[Date]],"MMMM")</f>
        <v>August</v>
      </c>
    </row>
    <row r="192" spans="1:11" x14ac:dyDescent="0.3">
      <c r="A192" s="26" t="s">
        <v>2696</v>
      </c>
      <c r="B192" s="23" t="s">
        <v>245</v>
      </c>
      <c r="C192" s="23" t="s">
        <v>17</v>
      </c>
      <c r="D192" s="18">
        <f t="shared" si="4"/>
        <v>520</v>
      </c>
      <c r="E192" s="23">
        <v>600</v>
      </c>
      <c r="F192" s="22">
        <v>3</v>
      </c>
      <c r="G192" s="22">
        <f>Sales_Table!$E192*F192</f>
        <v>1800</v>
      </c>
      <c r="H192" s="22" t="s">
        <v>2511</v>
      </c>
      <c r="I192" s="30">
        <f t="shared" si="5"/>
        <v>240</v>
      </c>
      <c r="J192" s="42">
        <f>YEAR(Table16[[#This Row],[Date]])</f>
        <v>2022</v>
      </c>
      <c r="K192" s="42" t="str">
        <f>TEXT(Table16[[#This Row],[Date]],"MMMM")</f>
        <v>November</v>
      </c>
    </row>
    <row r="193" spans="1:11" x14ac:dyDescent="0.3">
      <c r="A193" s="16" t="s">
        <v>2697</v>
      </c>
      <c r="B193" s="18" t="s">
        <v>246</v>
      </c>
      <c r="C193" s="18" t="s">
        <v>17</v>
      </c>
      <c r="D193" s="18">
        <f t="shared" si="4"/>
        <v>520</v>
      </c>
      <c r="E193" s="18">
        <v>600</v>
      </c>
      <c r="F193" s="14">
        <v>4</v>
      </c>
      <c r="G193" s="14">
        <f>Sales_Table!$E193*F193</f>
        <v>2400</v>
      </c>
      <c r="H193" s="14" t="s">
        <v>2511</v>
      </c>
      <c r="I193" s="31">
        <f t="shared" si="5"/>
        <v>320</v>
      </c>
      <c r="J193" s="42">
        <f>YEAR(Table16[[#This Row],[Date]])</f>
        <v>2023</v>
      </c>
      <c r="K193" s="42" t="str">
        <f>TEXT(Table16[[#This Row],[Date]],"MMMM")</f>
        <v>December</v>
      </c>
    </row>
    <row r="194" spans="1:11" x14ac:dyDescent="0.3">
      <c r="A194" s="26" t="s">
        <v>2698</v>
      </c>
      <c r="B194" s="23" t="s">
        <v>247</v>
      </c>
      <c r="C194" s="23" t="s">
        <v>17</v>
      </c>
      <c r="D194" s="18">
        <f t="shared" si="4"/>
        <v>520</v>
      </c>
      <c r="E194" s="23">
        <v>600</v>
      </c>
      <c r="F194" s="22">
        <v>5</v>
      </c>
      <c r="G194" s="22">
        <f>Sales_Table!$E194*F194</f>
        <v>3000</v>
      </c>
      <c r="H194" s="22" t="s">
        <v>2510</v>
      </c>
      <c r="I194" s="30">
        <f t="shared" si="5"/>
        <v>400</v>
      </c>
      <c r="J194" s="42">
        <f>YEAR(Table16[[#This Row],[Date]])</f>
        <v>2020</v>
      </c>
      <c r="K194" s="42" t="str">
        <f>TEXT(Table16[[#This Row],[Date]],"MMMM")</f>
        <v>February</v>
      </c>
    </row>
    <row r="195" spans="1:11" x14ac:dyDescent="0.3">
      <c r="A195" s="16" t="s">
        <v>2699</v>
      </c>
      <c r="B195" s="18" t="s">
        <v>248</v>
      </c>
      <c r="C195" s="18" t="s">
        <v>17</v>
      </c>
      <c r="D195" s="18">
        <f t="shared" ref="D195:D258" si="6">IF(C195="P101",271,IF(C195="P102",408,IF(C195="P103",735,IF(C195="P104",749,IF(C195="P105",807,IF(C195="P106",365,IF(C195="P107",213,IF(C195="P108",117,IF(C195="P109",399,IF(C195="P110",520,IF(C195="P111",505,IF(C195="P112",380,IF(C195="P113",392,IF(C195="P114",164,IF(C195="P115",282,IF(C195="P116",386,IF(C195="P117",217,IF(C195="P118",518,IF(C195="P119",321,IF(C195="P120",593,IF(C195="P121",104,0)))))))))))))))))))))</f>
        <v>520</v>
      </c>
      <c r="E195" s="18">
        <v>600</v>
      </c>
      <c r="F195" s="14">
        <v>10</v>
      </c>
      <c r="G195" s="14">
        <f>Sales_Table!$E195*F195</f>
        <v>6000</v>
      </c>
      <c r="H195" s="14" t="s">
        <v>2515</v>
      </c>
      <c r="I195" s="31">
        <f t="shared" ref="I195:I258" si="7">G195-(D195*F195)</f>
        <v>800</v>
      </c>
      <c r="J195" s="42">
        <f>YEAR(Table16[[#This Row],[Date]])</f>
        <v>2025</v>
      </c>
      <c r="K195" s="42" t="str">
        <f>TEXT(Table16[[#This Row],[Date]],"MMMM")</f>
        <v>April</v>
      </c>
    </row>
    <row r="196" spans="1:11" x14ac:dyDescent="0.3">
      <c r="A196" s="26" t="s">
        <v>2700</v>
      </c>
      <c r="B196" s="23" t="s">
        <v>249</v>
      </c>
      <c r="C196" s="23" t="s">
        <v>17</v>
      </c>
      <c r="D196" s="18">
        <f t="shared" si="6"/>
        <v>520</v>
      </c>
      <c r="E196" s="23">
        <v>600</v>
      </c>
      <c r="F196" s="22">
        <v>1</v>
      </c>
      <c r="G196" s="22">
        <f>Sales_Table!$E196*F196</f>
        <v>600</v>
      </c>
      <c r="H196" s="22" t="s">
        <v>2515</v>
      </c>
      <c r="I196" s="30">
        <f t="shared" si="7"/>
        <v>80</v>
      </c>
      <c r="J196" s="42">
        <f>YEAR(Table16[[#This Row],[Date]])</f>
        <v>2025</v>
      </c>
      <c r="K196" s="42" t="str">
        <f>TEXT(Table16[[#This Row],[Date]],"MMMM")</f>
        <v>April</v>
      </c>
    </row>
    <row r="197" spans="1:11" x14ac:dyDescent="0.3">
      <c r="A197" s="16" t="s">
        <v>2701</v>
      </c>
      <c r="B197" s="18" t="s">
        <v>250</v>
      </c>
      <c r="C197" s="18" t="s">
        <v>17</v>
      </c>
      <c r="D197" s="18">
        <f t="shared" si="6"/>
        <v>520</v>
      </c>
      <c r="E197" s="18">
        <v>600</v>
      </c>
      <c r="F197" s="14">
        <v>8</v>
      </c>
      <c r="G197" s="14">
        <f>Sales_Table!$E197*F197</f>
        <v>4800</v>
      </c>
      <c r="H197" s="14" t="s">
        <v>2521</v>
      </c>
      <c r="I197" s="31">
        <f t="shared" si="7"/>
        <v>640</v>
      </c>
      <c r="J197" s="42">
        <f>YEAR(Table16[[#This Row],[Date]])</f>
        <v>2021</v>
      </c>
      <c r="K197" s="42" t="str">
        <f>TEXT(Table16[[#This Row],[Date]],"MMMM")</f>
        <v>December</v>
      </c>
    </row>
    <row r="198" spans="1:11" x14ac:dyDescent="0.3">
      <c r="A198" s="26" t="s">
        <v>2702</v>
      </c>
      <c r="B198" s="23" t="s">
        <v>251</v>
      </c>
      <c r="C198" s="23" t="s">
        <v>17</v>
      </c>
      <c r="D198" s="18">
        <f t="shared" si="6"/>
        <v>520</v>
      </c>
      <c r="E198" s="23">
        <v>600</v>
      </c>
      <c r="F198" s="22">
        <v>10</v>
      </c>
      <c r="G198" s="22">
        <f>Sales_Table!$E198*F198</f>
        <v>6000</v>
      </c>
      <c r="H198" s="22" t="s">
        <v>2510</v>
      </c>
      <c r="I198" s="30">
        <f t="shared" si="7"/>
        <v>800</v>
      </c>
      <c r="J198" s="42">
        <f>YEAR(Table16[[#This Row],[Date]])</f>
        <v>2023</v>
      </c>
      <c r="K198" s="42" t="str">
        <f>TEXT(Table16[[#This Row],[Date]],"MMMM")</f>
        <v>February</v>
      </c>
    </row>
    <row r="199" spans="1:11" x14ac:dyDescent="0.3">
      <c r="A199" s="16" t="s">
        <v>2703</v>
      </c>
      <c r="B199" s="18" t="s">
        <v>252</v>
      </c>
      <c r="C199" s="18" t="s">
        <v>17</v>
      </c>
      <c r="D199" s="18">
        <f t="shared" si="6"/>
        <v>520</v>
      </c>
      <c r="E199" s="18">
        <v>600</v>
      </c>
      <c r="F199" s="14">
        <v>4</v>
      </c>
      <c r="G199" s="14">
        <f>Sales_Table!$E199*F199</f>
        <v>2400</v>
      </c>
      <c r="H199" s="14" t="s">
        <v>2510</v>
      </c>
      <c r="I199" s="31">
        <f t="shared" si="7"/>
        <v>320</v>
      </c>
      <c r="J199" s="42">
        <f>YEAR(Table16[[#This Row],[Date]])</f>
        <v>2022</v>
      </c>
      <c r="K199" s="42" t="str">
        <f>TEXT(Table16[[#This Row],[Date]],"MMMM")</f>
        <v>August</v>
      </c>
    </row>
    <row r="200" spans="1:11" x14ac:dyDescent="0.3">
      <c r="A200" s="26" t="s">
        <v>2704</v>
      </c>
      <c r="B200" s="23" t="s">
        <v>253</v>
      </c>
      <c r="C200" s="23" t="s">
        <v>17</v>
      </c>
      <c r="D200" s="18">
        <f t="shared" si="6"/>
        <v>520</v>
      </c>
      <c r="E200" s="23">
        <v>600</v>
      </c>
      <c r="F200" s="22">
        <v>5</v>
      </c>
      <c r="G200" s="22">
        <f>Sales_Table!$E200*F200</f>
        <v>3000</v>
      </c>
      <c r="H200" s="22" t="s">
        <v>2511</v>
      </c>
      <c r="I200" s="30">
        <f t="shared" si="7"/>
        <v>400</v>
      </c>
      <c r="J200" s="42">
        <f>YEAR(Table16[[#This Row],[Date]])</f>
        <v>2021</v>
      </c>
      <c r="K200" s="42" t="str">
        <f>TEXT(Table16[[#This Row],[Date]],"MMMM")</f>
        <v>September</v>
      </c>
    </row>
    <row r="201" spans="1:11" x14ac:dyDescent="0.3">
      <c r="A201" s="16" t="s">
        <v>2705</v>
      </c>
      <c r="B201" s="18" t="s">
        <v>254</v>
      </c>
      <c r="C201" s="18" t="s">
        <v>17</v>
      </c>
      <c r="D201" s="18">
        <f t="shared" si="6"/>
        <v>520</v>
      </c>
      <c r="E201" s="18">
        <v>600</v>
      </c>
      <c r="F201" s="14">
        <v>5</v>
      </c>
      <c r="G201" s="14">
        <f>Sales_Table!$E201*F201</f>
        <v>3000</v>
      </c>
      <c r="H201" s="14" t="s">
        <v>2511</v>
      </c>
      <c r="I201" s="31">
        <f t="shared" si="7"/>
        <v>400</v>
      </c>
      <c r="J201" s="42">
        <f>YEAR(Table16[[#This Row],[Date]])</f>
        <v>2022</v>
      </c>
      <c r="K201" s="42" t="str">
        <f>TEXT(Table16[[#This Row],[Date]],"MMMM")</f>
        <v>October</v>
      </c>
    </row>
    <row r="202" spans="1:11" x14ac:dyDescent="0.3">
      <c r="A202" s="26" t="s">
        <v>2706</v>
      </c>
      <c r="B202" s="23" t="s">
        <v>255</v>
      </c>
      <c r="C202" s="23" t="s">
        <v>17</v>
      </c>
      <c r="D202" s="18">
        <f t="shared" si="6"/>
        <v>520</v>
      </c>
      <c r="E202" s="23">
        <v>600</v>
      </c>
      <c r="F202" s="22">
        <v>9</v>
      </c>
      <c r="G202" s="22">
        <f>Sales_Table!$E202*F202</f>
        <v>5400</v>
      </c>
      <c r="H202" s="22" t="s">
        <v>2515</v>
      </c>
      <c r="I202" s="30">
        <f t="shared" si="7"/>
        <v>720</v>
      </c>
      <c r="J202" s="42">
        <f>YEAR(Table16[[#This Row],[Date]])</f>
        <v>2021</v>
      </c>
      <c r="K202" s="42" t="str">
        <f>TEXT(Table16[[#This Row],[Date]],"MMMM")</f>
        <v>April</v>
      </c>
    </row>
    <row r="203" spans="1:11" x14ac:dyDescent="0.3">
      <c r="A203" s="16" t="s">
        <v>2707</v>
      </c>
      <c r="B203" s="18" t="s">
        <v>256</v>
      </c>
      <c r="C203" s="18" t="s">
        <v>17</v>
      </c>
      <c r="D203" s="18">
        <f t="shared" si="6"/>
        <v>520</v>
      </c>
      <c r="E203" s="18">
        <v>600</v>
      </c>
      <c r="F203" s="14">
        <v>8</v>
      </c>
      <c r="G203" s="14">
        <f>Sales_Table!$E203*F203</f>
        <v>4800</v>
      </c>
      <c r="H203" s="14" t="s">
        <v>2511</v>
      </c>
      <c r="I203" s="31">
        <f t="shared" si="7"/>
        <v>640</v>
      </c>
      <c r="J203" s="42">
        <f>YEAR(Table16[[#This Row],[Date]])</f>
        <v>2024</v>
      </c>
      <c r="K203" s="42" t="str">
        <f>TEXT(Table16[[#This Row],[Date]],"MMMM")</f>
        <v>March</v>
      </c>
    </row>
    <row r="204" spans="1:11" x14ac:dyDescent="0.3">
      <c r="A204" s="26" t="s">
        <v>2708</v>
      </c>
      <c r="B204" s="23" t="s">
        <v>257</v>
      </c>
      <c r="C204" s="23" t="s">
        <v>17</v>
      </c>
      <c r="D204" s="18">
        <f t="shared" si="6"/>
        <v>520</v>
      </c>
      <c r="E204" s="23">
        <v>600</v>
      </c>
      <c r="F204" s="22">
        <v>2</v>
      </c>
      <c r="G204" s="22">
        <f>Sales_Table!$E204*F204</f>
        <v>1200</v>
      </c>
      <c r="H204" s="22" t="s">
        <v>2515</v>
      </c>
      <c r="I204" s="30">
        <f t="shared" si="7"/>
        <v>160</v>
      </c>
      <c r="J204" s="42">
        <f>YEAR(Table16[[#This Row],[Date]])</f>
        <v>2022</v>
      </c>
      <c r="K204" s="42" t="str">
        <f>TEXT(Table16[[#This Row],[Date]],"MMMM")</f>
        <v>March</v>
      </c>
    </row>
    <row r="205" spans="1:11" x14ac:dyDescent="0.3">
      <c r="A205" s="16" t="s">
        <v>2709</v>
      </c>
      <c r="B205" s="18" t="s">
        <v>258</v>
      </c>
      <c r="C205" s="18" t="s">
        <v>17</v>
      </c>
      <c r="D205" s="18">
        <f t="shared" si="6"/>
        <v>520</v>
      </c>
      <c r="E205" s="18">
        <v>600</v>
      </c>
      <c r="F205" s="14">
        <v>10</v>
      </c>
      <c r="G205" s="14">
        <f>Sales_Table!$E205*F205</f>
        <v>6000</v>
      </c>
      <c r="H205" s="14" t="s">
        <v>2521</v>
      </c>
      <c r="I205" s="31">
        <f t="shared" si="7"/>
        <v>800</v>
      </c>
      <c r="J205" s="42">
        <f>YEAR(Table16[[#This Row],[Date]])</f>
        <v>2023</v>
      </c>
      <c r="K205" s="42" t="str">
        <f>TEXT(Table16[[#This Row],[Date]],"MMMM")</f>
        <v>August</v>
      </c>
    </row>
    <row r="206" spans="1:11" x14ac:dyDescent="0.3">
      <c r="A206" s="26" t="s">
        <v>2710</v>
      </c>
      <c r="B206" s="23" t="s">
        <v>259</v>
      </c>
      <c r="C206" s="23" t="s">
        <v>17</v>
      </c>
      <c r="D206" s="18">
        <f t="shared" si="6"/>
        <v>520</v>
      </c>
      <c r="E206" s="23">
        <v>600</v>
      </c>
      <c r="F206" s="22">
        <v>2</v>
      </c>
      <c r="G206" s="22">
        <f>Sales_Table!$E206*F206</f>
        <v>1200</v>
      </c>
      <c r="H206" s="22" t="s">
        <v>2521</v>
      </c>
      <c r="I206" s="30">
        <f t="shared" si="7"/>
        <v>160</v>
      </c>
      <c r="J206" s="42">
        <f>YEAR(Table16[[#This Row],[Date]])</f>
        <v>2025</v>
      </c>
      <c r="K206" s="42" t="str">
        <f>TEXT(Table16[[#This Row],[Date]],"MMMM")</f>
        <v>March</v>
      </c>
    </row>
    <row r="207" spans="1:11" x14ac:dyDescent="0.3">
      <c r="A207" s="16" t="s">
        <v>2711</v>
      </c>
      <c r="B207" s="18" t="s">
        <v>260</v>
      </c>
      <c r="C207" s="18" t="s">
        <v>17</v>
      </c>
      <c r="D207" s="18">
        <f t="shared" si="6"/>
        <v>520</v>
      </c>
      <c r="E207" s="18">
        <v>600</v>
      </c>
      <c r="F207" s="14">
        <v>8</v>
      </c>
      <c r="G207" s="14">
        <f>Sales_Table!$E207*F207</f>
        <v>4800</v>
      </c>
      <c r="H207" s="14" t="s">
        <v>2521</v>
      </c>
      <c r="I207" s="31">
        <f t="shared" si="7"/>
        <v>640</v>
      </c>
      <c r="J207" s="42">
        <f>YEAR(Table16[[#This Row],[Date]])</f>
        <v>2025</v>
      </c>
      <c r="K207" s="42" t="str">
        <f>TEXT(Table16[[#This Row],[Date]],"MMMM")</f>
        <v>March</v>
      </c>
    </row>
    <row r="208" spans="1:11" x14ac:dyDescent="0.3">
      <c r="A208" s="26" t="s">
        <v>2712</v>
      </c>
      <c r="B208" s="23" t="s">
        <v>261</v>
      </c>
      <c r="C208" s="23" t="s">
        <v>17</v>
      </c>
      <c r="D208" s="18">
        <f t="shared" si="6"/>
        <v>520</v>
      </c>
      <c r="E208" s="23">
        <v>600</v>
      </c>
      <c r="F208" s="22">
        <v>10</v>
      </c>
      <c r="G208" s="22">
        <f>Sales_Table!$E208*F208</f>
        <v>6000</v>
      </c>
      <c r="H208" s="22" t="s">
        <v>2510</v>
      </c>
      <c r="I208" s="30">
        <f t="shared" si="7"/>
        <v>800</v>
      </c>
      <c r="J208" s="42">
        <f>YEAR(Table16[[#This Row],[Date]])</f>
        <v>2020</v>
      </c>
      <c r="K208" s="42" t="str">
        <f>TEXT(Table16[[#This Row],[Date]],"MMMM")</f>
        <v>June</v>
      </c>
    </row>
    <row r="209" spans="1:11" x14ac:dyDescent="0.3">
      <c r="A209" s="16" t="s">
        <v>2713</v>
      </c>
      <c r="B209" s="18" t="s">
        <v>262</v>
      </c>
      <c r="C209" s="18" t="s">
        <v>17</v>
      </c>
      <c r="D209" s="18">
        <f t="shared" si="6"/>
        <v>520</v>
      </c>
      <c r="E209" s="18">
        <v>600</v>
      </c>
      <c r="F209" s="14">
        <v>4</v>
      </c>
      <c r="G209" s="14">
        <f>Sales_Table!$E209*F209</f>
        <v>2400</v>
      </c>
      <c r="H209" s="14" t="s">
        <v>2510</v>
      </c>
      <c r="I209" s="31">
        <f t="shared" si="7"/>
        <v>320</v>
      </c>
      <c r="J209" s="42">
        <f>YEAR(Table16[[#This Row],[Date]])</f>
        <v>2022</v>
      </c>
      <c r="K209" s="42" t="str">
        <f>TEXT(Table16[[#This Row],[Date]],"MMMM")</f>
        <v>July</v>
      </c>
    </row>
    <row r="210" spans="1:11" x14ac:dyDescent="0.3">
      <c r="A210" s="26" t="s">
        <v>2714</v>
      </c>
      <c r="B210" s="23" t="s">
        <v>263</v>
      </c>
      <c r="C210" s="23" t="s">
        <v>17</v>
      </c>
      <c r="D210" s="18">
        <f t="shared" si="6"/>
        <v>520</v>
      </c>
      <c r="E210" s="23">
        <v>600</v>
      </c>
      <c r="F210" s="22">
        <v>4</v>
      </c>
      <c r="G210" s="22">
        <f>Sales_Table!$E210*F210</f>
        <v>2400</v>
      </c>
      <c r="H210" s="22" t="s">
        <v>2511</v>
      </c>
      <c r="I210" s="30">
        <f t="shared" si="7"/>
        <v>320</v>
      </c>
      <c r="J210" s="42">
        <f>YEAR(Table16[[#This Row],[Date]])</f>
        <v>2022</v>
      </c>
      <c r="K210" s="42" t="str">
        <f>TEXT(Table16[[#This Row],[Date]],"MMMM")</f>
        <v>August</v>
      </c>
    </row>
    <row r="211" spans="1:11" x14ac:dyDescent="0.3">
      <c r="A211" s="16" t="s">
        <v>2715</v>
      </c>
      <c r="B211" s="18" t="s">
        <v>264</v>
      </c>
      <c r="C211" s="18" t="s">
        <v>17</v>
      </c>
      <c r="D211" s="18">
        <f t="shared" si="6"/>
        <v>520</v>
      </c>
      <c r="E211" s="18">
        <v>600</v>
      </c>
      <c r="F211" s="14">
        <v>6</v>
      </c>
      <c r="G211" s="14">
        <f>Sales_Table!$E211*F211</f>
        <v>3600</v>
      </c>
      <c r="H211" s="14" t="s">
        <v>2521</v>
      </c>
      <c r="I211" s="31">
        <f t="shared" si="7"/>
        <v>480</v>
      </c>
      <c r="J211" s="42">
        <f>YEAR(Table16[[#This Row],[Date]])</f>
        <v>2020</v>
      </c>
      <c r="K211" s="42" t="str">
        <f>TEXT(Table16[[#This Row],[Date]],"MMMM")</f>
        <v>November</v>
      </c>
    </row>
    <row r="212" spans="1:11" x14ac:dyDescent="0.3">
      <c r="A212" s="26" t="s">
        <v>2716</v>
      </c>
      <c r="B212" s="23" t="s">
        <v>265</v>
      </c>
      <c r="C212" s="23" t="s">
        <v>17</v>
      </c>
      <c r="D212" s="18">
        <f t="shared" si="6"/>
        <v>520</v>
      </c>
      <c r="E212" s="23">
        <v>600</v>
      </c>
      <c r="F212" s="22">
        <v>8</v>
      </c>
      <c r="G212" s="22">
        <f>Sales_Table!$E212*F212</f>
        <v>4800</v>
      </c>
      <c r="H212" s="22" t="s">
        <v>2510</v>
      </c>
      <c r="I212" s="30">
        <f t="shared" si="7"/>
        <v>640</v>
      </c>
      <c r="J212" s="42">
        <f>YEAR(Table16[[#This Row],[Date]])</f>
        <v>2023</v>
      </c>
      <c r="K212" s="42" t="str">
        <f>TEXT(Table16[[#This Row],[Date]],"MMMM")</f>
        <v>December</v>
      </c>
    </row>
    <row r="213" spans="1:11" x14ac:dyDescent="0.3">
      <c r="A213" s="16" t="s">
        <v>2668</v>
      </c>
      <c r="B213" s="18" t="s">
        <v>266</v>
      </c>
      <c r="C213" s="18" t="s">
        <v>44</v>
      </c>
      <c r="D213" s="18">
        <f t="shared" si="6"/>
        <v>505</v>
      </c>
      <c r="E213" s="18">
        <v>670</v>
      </c>
      <c r="F213" s="14">
        <v>10</v>
      </c>
      <c r="G213" s="14">
        <f>Sales_Table!$E213*F213</f>
        <v>6700</v>
      </c>
      <c r="H213" s="14" t="s">
        <v>2511</v>
      </c>
      <c r="I213" s="31">
        <f t="shared" si="7"/>
        <v>1650</v>
      </c>
      <c r="J213" s="42">
        <f>YEAR(Table16[[#This Row],[Date]])</f>
        <v>2024</v>
      </c>
      <c r="K213" s="42" t="str">
        <f>TEXT(Table16[[#This Row],[Date]],"MMMM")</f>
        <v>July</v>
      </c>
    </row>
    <row r="214" spans="1:11" x14ac:dyDescent="0.3">
      <c r="A214" s="26" t="s">
        <v>2717</v>
      </c>
      <c r="B214" s="23" t="s">
        <v>267</v>
      </c>
      <c r="C214" s="23" t="s">
        <v>44</v>
      </c>
      <c r="D214" s="18">
        <f t="shared" si="6"/>
        <v>505</v>
      </c>
      <c r="E214" s="23">
        <v>670</v>
      </c>
      <c r="F214" s="22">
        <v>5</v>
      </c>
      <c r="G214" s="22">
        <f>Sales_Table!$E214*F214</f>
        <v>3350</v>
      </c>
      <c r="H214" s="22" t="s">
        <v>2510</v>
      </c>
      <c r="I214" s="30">
        <f t="shared" si="7"/>
        <v>825</v>
      </c>
      <c r="J214" s="42">
        <f>YEAR(Table16[[#This Row],[Date]])</f>
        <v>2022</v>
      </c>
      <c r="K214" s="42" t="str">
        <f>TEXT(Table16[[#This Row],[Date]],"MMMM")</f>
        <v>June</v>
      </c>
    </row>
    <row r="215" spans="1:11" x14ac:dyDescent="0.3">
      <c r="A215" s="16" t="s">
        <v>2718</v>
      </c>
      <c r="B215" s="18" t="s">
        <v>268</v>
      </c>
      <c r="C215" s="18" t="s">
        <v>44</v>
      </c>
      <c r="D215" s="18">
        <f t="shared" si="6"/>
        <v>505</v>
      </c>
      <c r="E215" s="18">
        <v>670</v>
      </c>
      <c r="F215" s="14">
        <v>4</v>
      </c>
      <c r="G215" s="14">
        <f>Sales_Table!$E215*F215</f>
        <v>2680</v>
      </c>
      <c r="H215" s="14" t="s">
        <v>2510</v>
      </c>
      <c r="I215" s="31">
        <f t="shared" si="7"/>
        <v>660</v>
      </c>
      <c r="J215" s="42">
        <f>YEAR(Table16[[#This Row],[Date]])</f>
        <v>2021</v>
      </c>
      <c r="K215" s="42" t="str">
        <f>TEXT(Table16[[#This Row],[Date]],"MMMM")</f>
        <v>August</v>
      </c>
    </row>
    <row r="216" spans="1:11" x14ac:dyDescent="0.3">
      <c r="A216" s="26" t="s">
        <v>2719</v>
      </c>
      <c r="B216" s="23" t="s">
        <v>269</v>
      </c>
      <c r="C216" s="23" t="s">
        <v>44</v>
      </c>
      <c r="D216" s="18">
        <f t="shared" si="6"/>
        <v>505</v>
      </c>
      <c r="E216" s="23">
        <v>670</v>
      </c>
      <c r="F216" s="22">
        <v>2</v>
      </c>
      <c r="G216" s="22">
        <f>Sales_Table!$E216*F216</f>
        <v>1340</v>
      </c>
      <c r="H216" s="22" t="s">
        <v>2515</v>
      </c>
      <c r="I216" s="30">
        <f t="shared" si="7"/>
        <v>330</v>
      </c>
      <c r="J216" s="42">
        <f>YEAR(Table16[[#This Row],[Date]])</f>
        <v>2021</v>
      </c>
      <c r="K216" s="42" t="str">
        <f>TEXT(Table16[[#This Row],[Date]],"MMMM")</f>
        <v>December</v>
      </c>
    </row>
    <row r="217" spans="1:11" x14ac:dyDescent="0.3">
      <c r="A217" s="16" t="s">
        <v>2720</v>
      </c>
      <c r="B217" s="18" t="s">
        <v>270</v>
      </c>
      <c r="C217" s="18" t="s">
        <v>44</v>
      </c>
      <c r="D217" s="18">
        <f t="shared" si="6"/>
        <v>505</v>
      </c>
      <c r="E217" s="18">
        <v>670</v>
      </c>
      <c r="F217" s="14">
        <v>7</v>
      </c>
      <c r="G217" s="14">
        <f>Sales_Table!$E217*F217</f>
        <v>4690</v>
      </c>
      <c r="H217" s="14" t="s">
        <v>2521</v>
      </c>
      <c r="I217" s="31">
        <f t="shared" si="7"/>
        <v>1155</v>
      </c>
      <c r="J217" s="42">
        <f>YEAR(Table16[[#This Row],[Date]])</f>
        <v>2020</v>
      </c>
      <c r="K217" s="42" t="str">
        <f>TEXT(Table16[[#This Row],[Date]],"MMMM")</f>
        <v>January</v>
      </c>
    </row>
    <row r="218" spans="1:11" x14ac:dyDescent="0.3">
      <c r="A218" s="26" t="s">
        <v>2721</v>
      </c>
      <c r="B218" s="23" t="s">
        <v>271</v>
      </c>
      <c r="C218" s="23" t="s">
        <v>44</v>
      </c>
      <c r="D218" s="18">
        <f t="shared" si="6"/>
        <v>505</v>
      </c>
      <c r="E218" s="23">
        <v>670</v>
      </c>
      <c r="F218" s="22">
        <v>4</v>
      </c>
      <c r="G218" s="22">
        <f>Sales_Table!$E218*F218</f>
        <v>2680</v>
      </c>
      <c r="H218" s="22" t="s">
        <v>2515</v>
      </c>
      <c r="I218" s="30">
        <f t="shared" si="7"/>
        <v>660</v>
      </c>
      <c r="J218" s="42">
        <f>YEAR(Table16[[#This Row],[Date]])</f>
        <v>2025</v>
      </c>
      <c r="K218" s="42" t="str">
        <f>TEXT(Table16[[#This Row],[Date]],"MMMM")</f>
        <v>May</v>
      </c>
    </row>
    <row r="219" spans="1:11" x14ac:dyDescent="0.3">
      <c r="A219" s="16" t="s">
        <v>2722</v>
      </c>
      <c r="B219" s="18" t="s">
        <v>272</v>
      </c>
      <c r="C219" s="18" t="s">
        <v>44</v>
      </c>
      <c r="D219" s="18">
        <f t="shared" si="6"/>
        <v>505</v>
      </c>
      <c r="E219" s="18">
        <v>670</v>
      </c>
      <c r="F219" s="14">
        <v>10</v>
      </c>
      <c r="G219" s="14">
        <f>Sales_Table!$E219*F219</f>
        <v>6700</v>
      </c>
      <c r="H219" s="14" t="s">
        <v>2521</v>
      </c>
      <c r="I219" s="31">
        <f t="shared" si="7"/>
        <v>1650</v>
      </c>
      <c r="J219" s="42">
        <f>YEAR(Table16[[#This Row],[Date]])</f>
        <v>2022</v>
      </c>
      <c r="K219" s="42" t="str">
        <f>TEXT(Table16[[#This Row],[Date]],"MMMM")</f>
        <v>June</v>
      </c>
    </row>
    <row r="220" spans="1:11" x14ac:dyDescent="0.3">
      <c r="A220" s="26" t="s">
        <v>2723</v>
      </c>
      <c r="B220" s="23" t="s">
        <v>273</v>
      </c>
      <c r="C220" s="23" t="s">
        <v>44</v>
      </c>
      <c r="D220" s="18">
        <f t="shared" si="6"/>
        <v>505</v>
      </c>
      <c r="E220" s="23">
        <v>670</v>
      </c>
      <c r="F220" s="22">
        <v>8</v>
      </c>
      <c r="G220" s="22">
        <f>Sales_Table!$E220*F220</f>
        <v>5360</v>
      </c>
      <c r="H220" s="22" t="s">
        <v>2510</v>
      </c>
      <c r="I220" s="30">
        <f t="shared" si="7"/>
        <v>1320</v>
      </c>
      <c r="J220" s="42">
        <f>YEAR(Table16[[#This Row],[Date]])</f>
        <v>2024</v>
      </c>
      <c r="K220" s="42" t="str">
        <f>TEXT(Table16[[#This Row],[Date]],"MMMM")</f>
        <v>March</v>
      </c>
    </row>
    <row r="221" spans="1:11" x14ac:dyDescent="0.3">
      <c r="A221" s="16" t="s">
        <v>2724</v>
      </c>
      <c r="B221" s="18" t="s">
        <v>274</v>
      </c>
      <c r="C221" s="18" t="s">
        <v>44</v>
      </c>
      <c r="D221" s="18">
        <f t="shared" si="6"/>
        <v>505</v>
      </c>
      <c r="E221" s="18">
        <v>670</v>
      </c>
      <c r="F221" s="14">
        <v>6</v>
      </c>
      <c r="G221" s="14">
        <f>Sales_Table!$E221*F221</f>
        <v>4020</v>
      </c>
      <c r="H221" s="14" t="s">
        <v>2511</v>
      </c>
      <c r="I221" s="31">
        <f t="shared" si="7"/>
        <v>990</v>
      </c>
      <c r="J221" s="42">
        <f>YEAR(Table16[[#This Row],[Date]])</f>
        <v>2023</v>
      </c>
      <c r="K221" s="42" t="str">
        <f>TEXT(Table16[[#This Row],[Date]],"MMMM")</f>
        <v>February</v>
      </c>
    </row>
    <row r="222" spans="1:11" x14ac:dyDescent="0.3">
      <c r="A222" s="26" t="s">
        <v>2725</v>
      </c>
      <c r="B222" s="23" t="s">
        <v>275</v>
      </c>
      <c r="C222" s="23" t="s">
        <v>44</v>
      </c>
      <c r="D222" s="18">
        <f t="shared" si="6"/>
        <v>505</v>
      </c>
      <c r="E222" s="23">
        <v>670</v>
      </c>
      <c r="F222" s="22">
        <v>4</v>
      </c>
      <c r="G222" s="22">
        <f>Sales_Table!$E222*F222</f>
        <v>2680</v>
      </c>
      <c r="H222" s="22" t="s">
        <v>2511</v>
      </c>
      <c r="I222" s="30">
        <f t="shared" si="7"/>
        <v>660</v>
      </c>
      <c r="J222" s="42">
        <f>YEAR(Table16[[#This Row],[Date]])</f>
        <v>2022</v>
      </c>
      <c r="K222" s="42" t="str">
        <f>TEXT(Table16[[#This Row],[Date]],"MMMM")</f>
        <v>December</v>
      </c>
    </row>
    <row r="223" spans="1:11" x14ac:dyDescent="0.3">
      <c r="A223" s="16" t="s">
        <v>2726</v>
      </c>
      <c r="B223" s="18" t="s">
        <v>276</v>
      </c>
      <c r="C223" s="18" t="s">
        <v>44</v>
      </c>
      <c r="D223" s="18">
        <f t="shared" si="6"/>
        <v>505</v>
      </c>
      <c r="E223" s="18">
        <v>670</v>
      </c>
      <c r="F223" s="14">
        <v>6</v>
      </c>
      <c r="G223" s="14">
        <f>Sales_Table!$E223*F223</f>
        <v>4020</v>
      </c>
      <c r="H223" s="14" t="s">
        <v>2511</v>
      </c>
      <c r="I223" s="31">
        <f t="shared" si="7"/>
        <v>990</v>
      </c>
      <c r="J223" s="42">
        <f>YEAR(Table16[[#This Row],[Date]])</f>
        <v>2021</v>
      </c>
      <c r="K223" s="42" t="str">
        <f>TEXT(Table16[[#This Row],[Date]],"MMMM")</f>
        <v>January</v>
      </c>
    </row>
    <row r="224" spans="1:11" x14ac:dyDescent="0.3">
      <c r="A224" s="26" t="s">
        <v>2527</v>
      </c>
      <c r="B224" s="23" t="s">
        <v>277</v>
      </c>
      <c r="C224" s="23" t="s">
        <v>44</v>
      </c>
      <c r="D224" s="18">
        <f t="shared" si="6"/>
        <v>505</v>
      </c>
      <c r="E224" s="23">
        <v>670</v>
      </c>
      <c r="F224" s="22">
        <v>1</v>
      </c>
      <c r="G224" s="22">
        <f>Sales_Table!$E224*F224</f>
        <v>670</v>
      </c>
      <c r="H224" s="22" t="s">
        <v>2511</v>
      </c>
      <c r="I224" s="30">
        <f t="shared" si="7"/>
        <v>165</v>
      </c>
      <c r="J224" s="42">
        <f>YEAR(Table16[[#This Row],[Date]])</f>
        <v>2023</v>
      </c>
      <c r="K224" s="42" t="str">
        <f>TEXT(Table16[[#This Row],[Date]],"MMMM")</f>
        <v>April</v>
      </c>
    </row>
    <row r="225" spans="1:11" x14ac:dyDescent="0.3">
      <c r="A225" s="16" t="s">
        <v>2687</v>
      </c>
      <c r="B225" s="18" t="s">
        <v>278</v>
      </c>
      <c r="C225" s="18" t="s">
        <v>44</v>
      </c>
      <c r="D225" s="18">
        <f t="shared" si="6"/>
        <v>505</v>
      </c>
      <c r="E225" s="18">
        <v>670</v>
      </c>
      <c r="F225" s="14">
        <v>7</v>
      </c>
      <c r="G225" s="14">
        <f>Sales_Table!$E225*F225</f>
        <v>4690</v>
      </c>
      <c r="H225" s="14" t="s">
        <v>2510</v>
      </c>
      <c r="I225" s="31">
        <f t="shared" si="7"/>
        <v>1155</v>
      </c>
      <c r="J225" s="42">
        <f>YEAR(Table16[[#This Row],[Date]])</f>
        <v>2021</v>
      </c>
      <c r="K225" s="42" t="str">
        <f>TEXT(Table16[[#This Row],[Date]],"MMMM")</f>
        <v>December</v>
      </c>
    </row>
    <row r="226" spans="1:11" x14ac:dyDescent="0.3">
      <c r="A226" s="26" t="s">
        <v>2727</v>
      </c>
      <c r="B226" s="23" t="s">
        <v>279</v>
      </c>
      <c r="C226" s="23" t="s">
        <v>34</v>
      </c>
      <c r="D226" s="18">
        <f t="shared" si="6"/>
        <v>380</v>
      </c>
      <c r="E226" s="23">
        <v>253</v>
      </c>
      <c r="F226" s="22">
        <v>3</v>
      </c>
      <c r="G226" s="22">
        <f>Sales_Table!$E226*F226</f>
        <v>759</v>
      </c>
      <c r="H226" s="22" t="s">
        <v>2510</v>
      </c>
      <c r="I226" s="30">
        <f t="shared" si="7"/>
        <v>-381</v>
      </c>
      <c r="J226" s="42">
        <f>YEAR(Table16[[#This Row],[Date]])</f>
        <v>2023</v>
      </c>
      <c r="K226" s="42" t="str">
        <f>TEXT(Table16[[#This Row],[Date]],"MMMM")</f>
        <v>August</v>
      </c>
    </row>
    <row r="227" spans="1:11" x14ac:dyDescent="0.3">
      <c r="A227" s="16" t="s">
        <v>2728</v>
      </c>
      <c r="B227" s="18" t="s">
        <v>280</v>
      </c>
      <c r="C227" s="18" t="s">
        <v>34</v>
      </c>
      <c r="D227" s="18">
        <f t="shared" si="6"/>
        <v>380</v>
      </c>
      <c r="E227" s="18">
        <v>253</v>
      </c>
      <c r="F227" s="14">
        <v>5</v>
      </c>
      <c r="G227" s="14">
        <f>Sales_Table!$E227*F227</f>
        <v>1265</v>
      </c>
      <c r="H227" s="14" t="s">
        <v>2521</v>
      </c>
      <c r="I227" s="31">
        <f t="shared" si="7"/>
        <v>-635</v>
      </c>
      <c r="J227" s="42">
        <f>YEAR(Table16[[#This Row],[Date]])</f>
        <v>2022</v>
      </c>
      <c r="K227" s="42" t="str">
        <f>TEXT(Table16[[#This Row],[Date]],"MMMM")</f>
        <v>November</v>
      </c>
    </row>
    <row r="228" spans="1:11" x14ac:dyDescent="0.3">
      <c r="A228" s="26" t="s">
        <v>2729</v>
      </c>
      <c r="B228" s="23" t="s">
        <v>281</v>
      </c>
      <c r="C228" s="23" t="s">
        <v>34</v>
      </c>
      <c r="D228" s="18">
        <f t="shared" si="6"/>
        <v>380</v>
      </c>
      <c r="E228" s="23">
        <v>253</v>
      </c>
      <c r="F228" s="22">
        <v>9</v>
      </c>
      <c r="G228" s="22">
        <f>Sales_Table!$E228*F228</f>
        <v>2277</v>
      </c>
      <c r="H228" s="22" t="s">
        <v>2511</v>
      </c>
      <c r="I228" s="30">
        <f t="shared" si="7"/>
        <v>-1143</v>
      </c>
      <c r="J228" s="42">
        <f>YEAR(Table16[[#This Row],[Date]])</f>
        <v>2020</v>
      </c>
      <c r="K228" s="42" t="str">
        <f>TEXT(Table16[[#This Row],[Date]],"MMMM")</f>
        <v>January</v>
      </c>
    </row>
    <row r="229" spans="1:11" x14ac:dyDescent="0.3">
      <c r="A229" s="16" t="s">
        <v>2730</v>
      </c>
      <c r="B229" s="18" t="s">
        <v>282</v>
      </c>
      <c r="C229" s="18" t="s">
        <v>34</v>
      </c>
      <c r="D229" s="18">
        <f t="shared" si="6"/>
        <v>380</v>
      </c>
      <c r="E229" s="18">
        <v>253</v>
      </c>
      <c r="F229" s="14">
        <v>3</v>
      </c>
      <c r="G229" s="14">
        <f>Sales_Table!$E229*F229</f>
        <v>759</v>
      </c>
      <c r="H229" s="14" t="s">
        <v>2510</v>
      </c>
      <c r="I229" s="31">
        <f t="shared" si="7"/>
        <v>-381</v>
      </c>
      <c r="J229" s="42">
        <f>YEAR(Table16[[#This Row],[Date]])</f>
        <v>2020</v>
      </c>
      <c r="K229" s="42" t="str">
        <f>TEXT(Table16[[#This Row],[Date]],"MMMM")</f>
        <v>October</v>
      </c>
    </row>
    <row r="230" spans="1:11" x14ac:dyDescent="0.3">
      <c r="A230" s="26" t="s">
        <v>2731</v>
      </c>
      <c r="B230" s="23" t="s">
        <v>283</v>
      </c>
      <c r="C230" s="23" t="s">
        <v>34</v>
      </c>
      <c r="D230" s="18">
        <f t="shared" si="6"/>
        <v>380</v>
      </c>
      <c r="E230" s="23">
        <v>253</v>
      </c>
      <c r="F230" s="22">
        <v>9</v>
      </c>
      <c r="G230" s="22">
        <f>Sales_Table!$E230*F230</f>
        <v>2277</v>
      </c>
      <c r="H230" s="22" t="s">
        <v>2521</v>
      </c>
      <c r="I230" s="30">
        <f t="shared" si="7"/>
        <v>-1143</v>
      </c>
      <c r="J230" s="42">
        <f>YEAR(Table16[[#This Row],[Date]])</f>
        <v>2025</v>
      </c>
      <c r="K230" s="42" t="str">
        <f>TEXT(Table16[[#This Row],[Date]],"MMMM")</f>
        <v>April</v>
      </c>
    </row>
    <row r="231" spans="1:11" x14ac:dyDescent="0.3">
      <c r="A231" s="16" t="s">
        <v>2732</v>
      </c>
      <c r="B231" s="18" t="s">
        <v>284</v>
      </c>
      <c r="C231" s="18" t="s">
        <v>34</v>
      </c>
      <c r="D231" s="18">
        <f t="shared" si="6"/>
        <v>380</v>
      </c>
      <c r="E231" s="18">
        <v>253</v>
      </c>
      <c r="F231" s="14">
        <v>5</v>
      </c>
      <c r="G231" s="14">
        <f>Sales_Table!$E231*F231</f>
        <v>1265</v>
      </c>
      <c r="H231" s="14" t="s">
        <v>2515</v>
      </c>
      <c r="I231" s="31">
        <f t="shared" si="7"/>
        <v>-635</v>
      </c>
      <c r="J231" s="42">
        <f>YEAR(Table16[[#This Row],[Date]])</f>
        <v>2020</v>
      </c>
      <c r="K231" s="42" t="str">
        <f>TEXT(Table16[[#This Row],[Date]],"MMMM")</f>
        <v>August</v>
      </c>
    </row>
    <row r="232" spans="1:11" x14ac:dyDescent="0.3">
      <c r="A232" s="26" t="s">
        <v>2733</v>
      </c>
      <c r="B232" s="23" t="s">
        <v>285</v>
      </c>
      <c r="C232" s="23" t="s">
        <v>34</v>
      </c>
      <c r="D232" s="18">
        <f t="shared" si="6"/>
        <v>380</v>
      </c>
      <c r="E232" s="23">
        <v>253</v>
      </c>
      <c r="F232" s="22">
        <v>7</v>
      </c>
      <c r="G232" s="22">
        <f>Sales_Table!$E232*F232</f>
        <v>1771</v>
      </c>
      <c r="H232" s="22" t="s">
        <v>2510</v>
      </c>
      <c r="I232" s="30">
        <f t="shared" si="7"/>
        <v>-889</v>
      </c>
      <c r="J232" s="42">
        <f>YEAR(Table16[[#This Row],[Date]])</f>
        <v>2025</v>
      </c>
      <c r="K232" s="42" t="str">
        <f>TEXT(Table16[[#This Row],[Date]],"MMMM")</f>
        <v>May</v>
      </c>
    </row>
    <row r="233" spans="1:11" x14ac:dyDescent="0.3">
      <c r="A233" s="16" t="s">
        <v>2734</v>
      </c>
      <c r="B233" s="18" t="s">
        <v>286</v>
      </c>
      <c r="C233" s="18" t="s">
        <v>34</v>
      </c>
      <c r="D233" s="18">
        <f t="shared" si="6"/>
        <v>380</v>
      </c>
      <c r="E233" s="18">
        <v>253</v>
      </c>
      <c r="F233" s="14">
        <v>5</v>
      </c>
      <c r="G233" s="14">
        <f>Sales_Table!$E233*F233</f>
        <v>1265</v>
      </c>
      <c r="H233" s="14" t="s">
        <v>2511</v>
      </c>
      <c r="I233" s="31">
        <f t="shared" si="7"/>
        <v>-635</v>
      </c>
      <c r="J233" s="42">
        <f>YEAR(Table16[[#This Row],[Date]])</f>
        <v>2024</v>
      </c>
      <c r="K233" s="42" t="str">
        <f>TEXT(Table16[[#This Row],[Date]],"MMMM")</f>
        <v>January</v>
      </c>
    </row>
    <row r="234" spans="1:11" x14ac:dyDescent="0.3">
      <c r="A234" s="26" t="s">
        <v>2602</v>
      </c>
      <c r="B234" s="23" t="s">
        <v>287</v>
      </c>
      <c r="C234" s="23" t="s">
        <v>34</v>
      </c>
      <c r="D234" s="18">
        <f t="shared" si="6"/>
        <v>380</v>
      </c>
      <c r="E234" s="23">
        <v>253</v>
      </c>
      <c r="F234" s="22">
        <v>4</v>
      </c>
      <c r="G234" s="22">
        <f>Sales_Table!$E234*F234</f>
        <v>1012</v>
      </c>
      <c r="H234" s="22" t="s">
        <v>2511</v>
      </c>
      <c r="I234" s="30">
        <f t="shared" si="7"/>
        <v>-508</v>
      </c>
      <c r="J234" s="42">
        <f>YEAR(Table16[[#This Row],[Date]])</f>
        <v>2023</v>
      </c>
      <c r="K234" s="42" t="str">
        <f>TEXT(Table16[[#This Row],[Date]],"MMMM")</f>
        <v>November</v>
      </c>
    </row>
    <row r="235" spans="1:11" x14ac:dyDescent="0.3">
      <c r="A235" s="16" t="s">
        <v>2735</v>
      </c>
      <c r="B235" s="18" t="s">
        <v>288</v>
      </c>
      <c r="C235" s="18" t="s">
        <v>34</v>
      </c>
      <c r="D235" s="18">
        <f t="shared" si="6"/>
        <v>380</v>
      </c>
      <c r="E235" s="18">
        <v>253</v>
      </c>
      <c r="F235" s="14">
        <v>10</v>
      </c>
      <c r="G235" s="14">
        <f>Sales_Table!$E235*F235</f>
        <v>2530</v>
      </c>
      <c r="H235" s="14" t="s">
        <v>2515</v>
      </c>
      <c r="I235" s="31">
        <f t="shared" si="7"/>
        <v>-1270</v>
      </c>
      <c r="J235" s="42">
        <f>YEAR(Table16[[#This Row],[Date]])</f>
        <v>2023</v>
      </c>
      <c r="K235" s="42" t="str">
        <f>TEXT(Table16[[#This Row],[Date]],"MMMM")</f>
        <v>December</v>
      </c>
    </row>
    <row r="236" spans="1:11" x14ac:dyDescent="0.3">
      <c r="A236" s="26" t="s">
        <v>2601</v>
      </c>
      <c r="B236" s="23" t="s">
        <v>289</v>
      </c>
      <c r="C236" s="23" t="s">
        <v>34</v>
      </c>
      <c r="D236" s="18">
        <f t="shared" si="6"/>
        <v>380</v>
      </c>
      <c r="E236" s="23">
        <v>253</v>
      </c>
      <c r="F236" s="22">
        <v>6</v>
      </c>
      <c r="G236" s="22">
        <f>Sales_Table!$E236*F236</f>
        <v>1518</v>
      </c>
      <c r="H236" s="22" t="s">
        <v>2521</v>
      </c>
      <c r="I236" s="30">
        <f t="shared" si="7"/>
        <v>-762</v>
      </c>
      <c r="J236" s="42">
        <f>YEAR(Table16[[#This Row],[Date]])</f>
        <v>2023</v>
      </c>
      <c r="K236" s="42" t="str">
        <f>TEXT(Table16[[#This Row],[Date]],"MMMM")</f>
        <v>April</v>
      </c>
    </row>
    <row r="237" spans="1:11" x14ac:dyDescent="0.3">
      <c r="A237" s="16" t="s">
        <v>2736</v>
      </c>
      <c r="B237" s="18" t="s">
        <v>290</v>
      </c>
      <c r="C237" s="18" t="s">
        <v>34</v>
      </c>
      <c r="D237" s="18">
        <f t="shared" si="6"/>
        <v>380</v>
      </c>
      <c r="E237" s="18">
        <v>253</v>
      </c>
      <c r="F237" s="14">
        <v>6</v>
      </c>
      <c r="G237" s="14">
        <f>Sales_Table!$E237*F237</f>
        <v>1518</v>
      </c>
      <c r="H237" s="14" t="s">
        <v>2515</v>
      </c>
      <c r="I237" s="31">
        <f t="shared" si="7"/>
        <v>-762</v>
      </c>
      <c r="J237" s="42">
        <f>YEAR(Table16[[#This Row],[Date]])</f>
        <v>2021</v>
      </c>
      <c r="K237" s="42" t="str">
        <f>TEXT(Table16[[#This Row],[Date]],"MMMM")</f>
        <v>March</v>
      </c>
    </row>
    <row r="238" spans="1:11" x14ac:dyDescent="0.3">
      <c r="A238" s="26" t="s">
        <v>2737</v>
      </c>
      <c r="B238" s="23" t="s">
        <v>291</v>
      </c>
      <c r="C238" s="23" t="s">
        <v>34</v>
      </c>
      <c r="D238" s="18">
        <f t="shared" si="6"/>
        <v>380</v>
      </c>
      <c r="E238" s="23">
        <v>253</v>
      </c>
      <c r="F238" s="22">
        <v>3</v>
      </c>
      <c r="G238" s="22">
        <f>Sales_Table!$E238*F238</f>
        <v>759</v>
      </c>
      <c r="H238" s="22" t="s">
        <v>2510</v>
      </c>
      <c r="I238" s="30">
        <f t="shared" si="7"/>
        <v>-381</v>
      </c>
      <c r="J238" s="42">
        <f>YEAR(Table16[[#This Row],[Date]])</f>
        <v>2024</v>
      </c>
      <c r="K238" s="42" t="str">
        <f>TEXT(Table16[[#This Row],[Date]],"MMMM")</f>
        <v>July</v>
      </c>
    </row>
    <row r="239" spans="1:11" x14ac:dyDescent="0.3">
      <c r="A239" s="16" t="s">
        <v>2738</v>
      </c>
      <c r="B239" s="18" t="s">
        <v>292</v>
      </c>
      <c r="C239" s="18" t="s">
        <v>34</v>
      </c>
      <c r="D239" s="18">
        <f t="shared" si="6"/>
        <v>380</v>
      </c>
      <c r="E239" s="18">
        <v>253</v>
      </c>
      <c r="F239" s="14">
        <v>8</v>
      </c>
      <c r="G239" s="14">
        <f>Sales_Table!$E239*F239</f>
        <v>2024</v>
      </c>
      <c r="H239" s="14" t="s">
        <v>2515</v>
      </c>
      <c r="I239" s="31">
        <f t="shared" si="7"/>
        <v>-1016</v>
      </c>
      <c r="J239" s="42">
        <f>YEAR(Table16[[#This Row],[Date]])</f>
        <v>2020</v>
      </c>
      <c r="K239" s="42" t="str">
        <f>TEXT(Table16[[#This Row],[Date]],"MMMM")</f>
        <v>November</v>
      </c>
    </row>
    <row r="240" spans="1:11" x14ac:dyDescent="0.3">
      <c r="A240" s="26" t="s">
        <v>2739</v>
      </c>
      <c r="B240" s="23" t="s">
        <v>293</v>
      </c>
      <c r="C240" s="23" t="s">
        <v>34</v>
      </c>
      <c r="D240" s="18">
        <f t="shared" si="6"/>
        <v>380</v>
      </c>
      <c r="E240" s="23">
        <v>253</v>
      </c>
      <c r="F240" s="22">
        <v>6</v>
      </c>
      <c r="G240" s="22">
        <f>Sales_Table!$E240*F240</f>
        <v>1518</v>
      </c>
      <c r="H240" s="22" t="s">
        <v>2515</v>
      </c>
      <c r="I240" s="30">
        <f t="shared" si="7"/>
        <v>-762</v>
      </c>
      <c r="J240" s="42">
        <f>YEAR(Table16[[#This Row],[Date]])</f>
        <v>2023</v>
      </c>
      <c r="K240" s="42" t="str">
        <f>TEXT(Table16[[#This Row],[Date]],"MMMM")</f>
        <v>October</v>
      </c>
    </row>
    <row r="241" spans="1:11" x14ac:dyDescent="0.3">
      <c r="A241" s="16" t="s">
        <v>2740</v>
      </c>
      <c r="B241" s="18" t="s">
        <v>294</v>
      </c>
      <c r="C241" s="18" t="s">
        <v>34</v>
      </c>
      <c r="D241" s="18">
        <f t="shared" si="6"/>
        <v>380</v>
      </c>
      <c r="E241" s="18">
        <v>253</v>
      </c>
      <c r="F241" s="14">
        <v>8</v>
      </c>
      <c r="G241" s="14">
        <f>Sales_Table!$E241*F241</f>
        <v>2024</v>
      </c>
      <c r="H241" s="14" t="s">
        <v>2510</v>
      </c>
      <c r="I241" s="31">
        <f t="shared" si="7"/>
        <v>-1016</v>
      </c>
      <c r="J241" s="42">
        <f>YEAR(Table16[[#This Row],[Date]])</f>
        <v>2023</v>
      </c>
      <c r="K241" s="42" t="str">
        <f>TEXT(Table16[[#This Row],[Date]],"MMMM")</f>
        <v>November</v>
      </c>
    </row>
    <row r="242" spans="1:11" x14ac:dyDescent="0.3">
      <c r="A242" s="26" t="s">
        <v>2741</v>
      </c>
      <c r="B242" s="23" t="s">
        <v>295</v>
      </c>
      <c r="C242" s="23" t="s">
        <v>34</v>
      </c>
      <c r="D242" s="18">
        <f t="shared" si="6"/>
        <v>380</v>
      </c>
      <c r="E242" s="23">
        <v>253</v>
      </c>
      <c r="F242" s="22">
        <v>8</v>
      </c>
      <c r="G242" s="22">
        <f>Sales_Table!$E242*F242</f>
        <v>2024</v>
      </c>
      <c r="H242" s="22" t="s">
        <v>2510</v>
      </c>
      <c r="I242" s="30">
        <f t="shared" si="7"/>
        <v>-1016</v>
      </c>
      <c r="J242" s="42">
        <f>YEAR(Table16[[#This Row],[Date]])</f>
        <v>2025</v>
      </c>
      <c r="K242" s="42" t="str">
        <f>TEXT(Table16[[#This Row],[Date]],"MMMM")</f>
        <v>March</v>
      </c>
    </row>
    <row r="243" spans="1:11" x14ac:dyDescent="0.3">
      <c r="A243" s="16" t="s">
        <v>2742</v>
      </c>
      <c r="B243" s="18" t="s">
        <v>296</v>
      </c>
      <c r="C243" s="18" t="s">
        <v>34</v>
      </c>
      <c r="D243" s="18">
        <f t="shared" si="6"/>
        <v>380</v>
      </c>
      <c r="E243" s="18">
        <v>253</v>
      </c>
      <c r="F243" s="14">
        <v>4</v>
      </c>
      <c r="G243" s="14">
        <f>Sales_Table!$E243*F243</f>
        <v>1012</v>
      </c>
      <c r="H243" s="14" t="s">
        <v>2510</v>
      </c>
      <c r="I243" s="31">
        <f t="shared" si="7"/>
        <v>-508</v>
      </c>
      <c r="J243" s="42">
        <f>YEAR(Table16[[#This Row],[Date]])</f>
        <v>2020</v>
      </c>
      <c r="K243" s="42" t="str">
        <f>TEXT(Table16[[#This Row],[Date]],"MMMM")</f>
        <v>September</v>
      </c>
    </row>
    <row r="244" spans="1:11" x14ac:dyDescent="0.3">
      <c r="A244" s="26" t="s">
        <v>2743</v>
      </c>
      <c r="B244" s="23" t="s">
        <v>297</v>
      </c>
      <c r="C244" s="23" t="s">
        <v>34</v>
      </c>
      <c r="D244" s="18">
        <f t="shared" si="6"/>
        <v>380</v>
      </c>
      <c r="E244" s="23">
        <v>253</v>
      </c>
      <c r="F244" s="22">
        <v>1</v>
      </c>
      <c r="G244" s="22">
        <f>Sales_Table!$E244*F244</f>
        <v>253</v>
      </c>
      <c r="H244" s="22" t="s">
        <v>2510</v>
      </c>
      <c r="I244" s="30">
        <f t="shared" si="7"/>
        <v>-127</v>
      </c>
      <c r="J244" s="42">
        <f>YEAR(Table16[[#This Row],[Date]])</f>
        <v>2022</v>
      </c>
      <c r="K244" s="42" t="str">
        <f>TEXT(Table16[[#This Row],[Date]],"MMMM")</f>
        <v>November</v>
      </c>
    </row>
    <row r="245" spans="1:11" x14ac:dyDescent="0.3">
      <c r="A245" s="16" t="s">
        <v>2573</v>
      </c>
      <c r="B245" s="18" t="s">
        <v>298</v>
      </c>
      <c r="C245" s="18" t="s">
        <v>34</v>
      </c>
      <c r="D245" s="18">
        <f t="shared" si="6"/>
        <v>380</v>
      </c>
      <c r="E245" s="18">
        <v>253</v>
      </c>
      <c r="F245" s="14">
        <v>9</v>
      </c>
      <c r="G245" s="14">
        <f>Sales_Table!$E245*F245</f>
        <v>2277</v>
      </c>
      <c r="H245" s="14" t="s">
        <v>2521</v>
      </c>
      <c r="I245" s="31">
        <f t="shared" si="7"/>
        <v>-1143</v>
      </c>
      <c r="J245" s="42">
        <f>YEAR(Table16[[#This Row],[Date]])</f>
        <v>2020</v>
      </c>
      <c r="K245" s="42" t="str">
        <f>TEXT(Table16[[#This Row],[Date]],"MMMM")</f>
        <v>March</v>
      </c>
    </row>
    <row r="246" spans="1:11" x14ac:dyDescent="0.3">
      <c r="A246" s="26" t="s">
        <v>2744</v>
      </c>
      <c r="B246" s="23" t="s">
        <v>299</v>
      </c>
      <c r="C246" s="23" t="s">
        <v>34</v>
      </c>
      <c r="D246" s="18">
        <f t="shared" si="6"/>
        <v>380</v>
      </c>
      <c r="E246" s="23">
        <v>253</v>
      </c>
      <c r="F246" s="22">
        <v>9</v>
      </c>
      <c r="G246" s="22">
        <f>Sales_Table!$E246*F246</f>
        <v>2277</v>
      </c>
      <c r="H246" s="22" t="s">
        <v>2515</v>
      </c>
      <c r="I246" s="30">
        <f t="shared" si="7"/>
        <v>-1143</v>
      </c>
      <c r="J246" s="42">
        <f>YEAR(Table16[[#This Row],[Date]])</f>
        <v>2024</v>
      </c>
      <c r="K246" s="42" t="str">
        <f>TEXT(Table16[[#This Row],[Date]],"MMMM")</f>
        <v>November</v>
      </c>
    </row>
    <row r="247" spans="1:11" x14ac:dyDescent="0.3">
      <c r="A247" s="16" t="s">
        <v>2745</v>
      </c>
      <c r="B247" s="18" t="s">
        <v>300</v>
      </c>
      <c r="C247" s="18" t="s">
        <v>34</v>
      </c>
      <c r="D247" s="18">
        <f t="shared" si="6"/>
        <v>380</v>
      </c>
      <c r="E247" s="18">
        <v>253</v>
      </c>
      <c r="F247" s="14">
        <v>10</v>
      </c>
      <c r="G247" s="14">
        <f>Sales_Table!$E247*F247</f>
        <v>2530</v>
      </c>
      <c r="H247" s="14" t="s">
        <v>2515</v>
      </c>
      <c r="I247" s="31">
        <f t="shared" si="7"/>
        <v>-1270</v>
      </c>
      <c r="J247" s="42">
        <f>YEAR(Table16[[#This Row],[Date]])</f>
        <v>2025</v>
      </c>
      <c r="K247" s="42" t="str">
        <f>TEXT(Table16[[#This Row],[Date]],"MMMM")</f>
        <v>March</v>
      </c>
    </row>
    <row r="248" spans="1:11" x14ac:dyDescent="0.3">
      <c r="A248" s="26" t="s">
        <v>2746</v>
      </c>
      <c r="B248" s="23" t="s">
        <v>301</v>
      </c>
      <c r="C248" s="23" t="s">
        <v>34</v>
      </c>
      <c r="D248" s="18">
        <f t="shared" si="6"/>
        <v>380</v>
      </c>
      <c r="E248" s="23">
        <v>253</v>
      </c>
      <c r="F248" s="22">
        <v>10</v>
      </c>
      <c r="G248" s="22">
        <f>Sales_Table!$E248*F248</f>
        <v>2530</v>
      </c>
      <c r="H248" s="22" t="s">
        <v>2511</v>
      </c>
      <c r="I248" s="30">
        <f t="shared" si="7"/>
        <v>-1270</v>
      </c>
      <c r="J248" s="42">
        <f>YEAR(Table16[[#This Row],[Date]])</f>
        <v>2021</v>
      </c>
      <c r="K248" s="42" t="str">
        <f>TEXT(Table16[[#This Row],[Date]],"MMMM")</f>
        <v>March</v>
      </c>
    </row>
    <row r="249" spans="1:11" x14ac:dyDescent="0.3">
      <c r="A249" s="16" t="s">
        <v>2539</v>
      </c>
      <c r="B249" s="18" t="s">
        <v>302</v>
      </c>
      <c r="C249" s="18" t="s">
        <v>28</v>
      </c>
      <c r="D249" s="18">
        <f t="shared" si="6"/>
        <v>392</v>
      </c>
      <c r="E249" s="18">
        <v>320</v>
      </c>
      <c r="F249" s="14">
        <v>3</v>
      </c>
      <c r="G249" s="14">
        <f>Sales_Table!$E249*F249</f>
        <v>960</v>
      </c>
      <c r="H249" s="14" t="s">
        <v>2515</v>
      </c>
      <c r="I249" s="31">
        <f t="shared" si="7"/>
        <v>-216</v>
      </c>
      <c r="J249" s="42">
        <f>YEAR(Table16[[#This Row],[Date]])</f>
        <v>2024</v>
      </c>
      <c r="K249" s="42" t="str">
        <f>TEXT(Table16[[#This Row],[Date]],"MMMM")</f>
        <v>August</v>
      </c>
    </row>
    <row r="250" spans="1:11" x14ac:dyDescent="0.3">
      <c r="A250" s="26" t="s">
        <v>2747</v>
      </c>
      <c r="B250" s="23" t="s">
        <v>303</v>
      </c>
      <c r="C250" s="23" t="s">
        <v>28</v>
      </c>
      <c r="D250" s="18">
        <f t="shared" si="6"/>
        <v>392</v>
      </c>
      <c r="E250" s="23">
        <v>320</v>
      </c>
      <c r="F250" s="22">
        <v>5</v>
      </c>
      <c r="G250" s="22">
        <f>Sales_Table!$E250*F250</f>
        <v>1600</v>
      </c>
      <c r="H250" s="22" t="s">
        <v>2515</v>
      </c>
      <c r="I250" s="30">
        <f t="shared" si="7"/>
        <v>-360</v>
      </c>
      <c r="J250" s="42">
        <f>YEAR(Table16[[#This Row],[Date]])</f>
        <v>2024</v>
      </c>
      <c r="K250" s="42" t="str">
        <f>TEXT(Table16[[#This Row],[Date]],"MMMM")</f>
        <v>December</v>
      </c>
    </row>
    <row r="251" spans="1:11" x14ac:dyDescent="0.3">
      <c r="A251" s="16" t="s">
        <v>2748</v>
      </c>
      <c r="B251" s="18" t="s">
        <v>304</v>
      </c>
      <c r="C251" s="18" t="s">
        <v>28</v>
      </c>
      <c r="D251" s="18">
        <f t="shared" si="6"/>
        <v>392</v>
      </c>
      <c r="E251" s="18">
        <v>320</v>
      </c>
      <c r="F251" s="14">
        <v>1</v>
      </c>
      <c r="G251" s="14">
        <f>Sales_Table!$E251*F251</f>
        <v>320</v>
      </c>
      <c r="H251" s="14" t="s">
        <v>2515</v>
      </c>
      <c r="I251" s="31">
        <f t="shared" si="7"/>
        <v>-72</v>
      </c>
      <c r="J251" s="42">
        <f>YEAR(Table16[[#This Row],[Date]])</f>
        <v>2024</v>
      </c>
      <c r="K251" s="42" t="str">
        <f>TEXT(Table16[[#This Row],[Date]],"MMMM")</f>
        <v>December</v>
      </c>
    </row>
    <row r="252" spans="1:11" x14ac:dyDescent="0.3">
      <c r="A252" s="26" t="s">
        <v>2749</v>
      </c>
      <c r="B252" s="23" t="s">
        <v>305</v>
      </c>
      <c r="C252" s="23" t="s">
        <v>28</v>
      </c>
      <c r="D252" s="18">
        <f t="shared" si="6"/>
        <v>392</v>
      </c>
      <c r="E252" s="23">
        <v>320</v>
      </c>
      <c r="F252" s="22">
        <v>3</v>
      </c>
      <c r="G252" s="22">
        <f>Sales_Table!$E252*F252</f>
        <v>960</v>
      </c>
      <c r="H252" s="22" t="s">
        <v>2521</v>
      </c>
      <c r="I252" s="30">
        <f t="shared" si="7"/>
        <v>-216</v>
      </c>
      <c r="J252" s="42">
        <f>YEAR(Table16[[#This Row],[Date]])</f>
        <v>2023</v>
      </c>
      <c r="K252" s="42" t="str">
        <f>TEXT(Table16[[#This Row],[Date]],"MMMM")</f>
        <v>September</v>
      </c>
    </row>
    <row r="253" spans="1:11" x14ac:dyDescent="0.3">
      <c r="A253" s="16" t="s">
        <v>2750</v>
      </c>
      <c r="B253" s="18" t="s">
        <v>306</v>
      </c>
      <c r="C253" s="18" t="s">
        <v>28</v>
      </c>
      <c r="D253" s="18">
        <f t="shared" si="6"/>
        <v>392</v>
      </c>
      <c r="E253" s="18">
        <v>320</v>
      </c>
      <c r="F253" s="14">
        <v>4</v>
      </c>
      <c r="G253" s="14">
        <f>Sales_Table!$E253*F253</f>
        <v>1280</v>
      </c>
      <c r="H253" s="14" t="s">
        <v>2510</v>
      </c>
      <c r="I253" s="31">
        <f t="shared" si="7"/>
        <v>-288</v>
      </c>
      <c r="J253" s="42">
        <f>YEAR(Table16[[#This Row],[Date]])</f>
        <v>2024</v>
      </c>
      <c r="K253" s="42" t="str">
        <f>TEXT(Table16[[#This Row],[Date]],"MMMM")</f>
        <v>November</v>
      </c>
    </row>
    <row r="254" spans="1:11" x14ac:dyDescent="0.3">
      <c r="A254" s="26" t="s">
        <v>2751</v>
      </c>
      <c r="B254" s="23" t="s">
        <v>307</v>
      </c>
      <c r="C254" s="23" t="s">
        <v>28</v>
      </c>
      <c r="D254" s="18">
        <f t="shared" si="6"/>
        <v>392</v>
      </c>
      <c r="E254" s="23">
        <v>320</v>
      </c>
      <c r="F254" s="22">
        <v>3</v>
      </c>
      <c r="G254" s="22">
        <f>Sales_Table!$E254*F254</f>
        <v>960</v>
      </c>
      <c r="H254" s="22" t="s">
        <v>2510</v>
      </c>
      <c r="I254" s="30">
        <f t="shared" si="7"/>
        <v>-216</v>
      </c>
      <c r="J254" s="42">
        <f>YEAR(Table16[[#This Row],[Date]])</f>
        <v>2023</v>
      </c>
      <c r="K254" s="42" t="str">
        <f>TEXT(Table16[[#This Row],[Date]],"MMMM")</f>
        <v>May</v>
      </c>
    </row>
    <row r="255" spans="1:11" x14ac:dyDescent="0.3">
      <c r="A255" s="16" t="s">
        <v>2752</v>
      </c>
      <c r="B255" s="18" t="s">
        <v>308</v>
      </c>
      <c r="C255" s="18" t="s">
        <v>28</v>
      </c>
      <c r="D255" s="18">
        <f t="shared" si="6"/>
        <v>392</v>
      </c>
      <c r="E255" s="18">
        <v>320</v>
      </c>
      <c r="F255" s="14">
        <v>6</v>
      </c>
      <c r="G255" s="14">
        <f>Sales_Table!$E255*F255</f>
        <v>1920</v>
      </c>
      <c r="H255" s="14" t="s">
        <v>2511</v>
      </c>
      <c r="I255" s="31">
        <f t="shared" si="7"/>
        <v>-432</v>
      </c>
      <c r="J255" s="42">
        <f>YEAR(Table16[[#This Row],[Date]])</f>
        <v>2022</v>
      </c>
      <c r="K255" s="42" t="str">
        <f>TEXT(Table16[[#This Row],[Date]],"MMMM")</f>
        <v>January</v>
      </c>
    </row>
    <row r="256" spans="1:11" x14ac:dyDescent="0.3">
      <c r="A256" s="26" t="s">
        <v>2639</v>
      </c>
      <c r="B256" s="23" t="s">
        <v>309</v>
      </c>
      <c r="C256" s="23" t="s">
        <v>28</v>
      </c>
      <c r="D256" s="18">
        <f t="shared" si="6"/>
        <v>392</v>
      </c>
      <c r="E256" s="23">
        <v>320</v>
      </c>
      <c r="F256" s="22">
        <v>6</v>
      </c>
      <c r="G256" s="22">
        <f>Sales_Table!$E256*F256</f>
        <v>1920</v>
      </c>
      <c r="H256" s="22" t="s">
        <v>2510</v>
      </c>
      <c r="I256" s="30">
        <f t="shared" si="7"/>
        <v>-432</v>
      </c>
      <c r="J256" s="42">
        <f>YEAR(Table16[[#This Row],[Date]])</f>
        <v>2020</v>
      </c>
      <c r="K256" s="42" t="str">
        <f>TEXT(Table16[[#This Row],[Date]],"MMMM")</f>
        <v>May</v>
      </c>
    </row>
    <row r="257" spans="1:11" x14ac:dyDescent="0.3">
      <c r="A257" s="16" t="s">
        <v>2753</v>
      </c>
      <c r="B257" s="18" t="s">
        <v>310</v>
      </c>
      <c r="C257" s="18" t="s">
        <v>28</v>
      </c>
      <c r="D257" s="18">
        <f t="shared" si="6"/>
        <v>392</v>
      </c>
      <c r="E257" s="18">
        <v>320</v>
      </c>
      <c r="F257" s="14">
        <v>5</v>
      </c>
      <c r="G257" s="14">
        <f>Sales_Table!$E257*F257</f>
        <v>1600</v>
      </c>
      <c r="H257" s="14" t="s">
        <v>2521</v>
      </c>
      <c r="I257" s="31">
        <f t="shared" si="7"/>
        <v>-360</v>
      </c>
      <c r="J257" s="42">
        <f>YEAR(Table16[[#This Row],[Date]])</f>
        <v>2024</v>
      </c>
      <c r="K257" s="42" t="str">
        <f>TEXT(Table16[[#This Row],[Date]],"MMMM")</f>
        <v>March</v>
      </c>
    </row>
    <row r="258" spans="1:11" x14ac:dyDescent="0.3">
      <c r="A258" s="26" t="s">
        <v>2754</v>
      </c>
      <c r="B258" s="23" t="s">
        <v>311</v>
      </c>
      <c r="C258" s="23" t="s">
        <v>28</v>
      </c>
      <c r="D258" s="18">
        <f t="shared" si="6"/>
        <v>392</v>
      </c>
      <c r="E258" s="23">
        <v>320</v>
      </c>
      <c r="F258" s="22">
        <v>5</v>
      </c>
      <c r="G258" s="22">
        <f>Sales_Table!$E258*F258</f>
        <v>1600</v>
      </c>
      <c r="H258" s="22" t="s">
        <v>2511</v>
      </c>
      <c r="I258" s="30">
        <f t="shared" si="7"/>
        <v>-360</v>
      </c>
      <c r="J258" s="42">
        <f>YEAR(Table16[[#This Row],[Date]])</f>
        <v>2022</v>
      </c>
      <c r="K258" s="42" t="str">
        <f>TEXT(Table16[[#This Row],[Date]],"MMMM")</f>
        <v>June</v>
      </c>
    </row>
    <row r="259" spans="1:11" x14ac:dyDescent="0.3">
      <c r="A259" s="16" t="s">
        <v>2755</v>
      </c>
      <c r="B259" s="18" t="s">
        <v>312</v>
      </c>
      <c r="C259" s="18" t="s">
        <v>28</v>
      </c>
      <c r="D259" s="18">
        <f t="shared" ref="D259:D322" si="8">IF(C259="P101",271,IF(C259="P102",408,IF(C259="P103",735,IF(C259="P104",749,IF(C259="P105",807,IF(C259="P106",365,IF(C259="P107",213,IF(C259="P108",117,IF(C259="P109",399,IF(C259="P110",520,IF(C259="P111",505,IF(C259="P112",380,IF(C259="P113",392,IF(C259="P114",164,IF(C259="P115",282,IF(C259="P116",386,IF(C259="P117",217,IF(C259="P118",518,IF(C259="P119",321,IF(C259="P120",593,IF(C259="P121",104,0)))))))))))))))))))))</f>
        <v>392</v>
      </c>
      <c r="E259" s="18">
        <v>320</v>
      </c>
      <c r="F259" s="14">
        <v>9</v>
      </c>
      <c r="G259" s="14">
        <f>Sales_Table!$E259*F259</f>
        <v>2880</v>
      </c>
      <c r="H259" s="14" t="s">
        <v>2511</v>
      </c>
      <c r="I259" s="31">
        <f t="shared" ref="I259:I322" si="9">G259-(D259*F259)</f>
        <v>-648</v>
      </c>
      <c r="J259" s="42">
        <f>YEAR(Table16[[#This Row],[Date]])</f>
        <v>2024</v>
      </c>
      <c r="K259" s="42" t="str">
        <f>TEXT(Table16[[#This Row],[Date]],"MMMM")</f>
        <v>April</v>
      </c>
    </row>
    <row r="260" spans="1:11" x14ac:dyDescent="0.3">
      <c r="A260" s="26" t="s">
        <v>2513</v>
      </c>
      <c r="B260" s="23" t="s">
        <v>313</v>
      </c>
      <c r="C260" s="23" t="s">
        <v>51</v>
      </c>
      <c r="D260" s="18">
        <f t="shared" si="8"/>
        <v>164</v>
      </c>
      <c r="E260" s="23">
        <v>136</v>
      </c>
      <c r="F260" s="22">
        <v>1</v>
      </c>
      <c r="G260" s="22">
        <f>Sales_Table!$E260*F260</f>
        <v>136</v>
      </c>
      <c r="H260" s="22" t="s">
        <v>2510</v>
      </c>
      <c r="I260" s="30">
        <f t="shared" si="9"/>
        <v>-28</v>
      </c>
      <c r="J260" s="42">
        <f>YEAR(Table16[[#This Row],[Date]])</f>
        <v>2024</v>
      </c>
      <c r="K260" s="42" t="str">
        <f>TEXT(Table16[[#This Row],[Date]],"MMMM")</f>
        <v>September</v>
      </c>
    </row>
    <row r="261" spans="1:11" x14ac:dyDescent="0.3">
      <c r="A261" s="16" t="s">
        <v>2756</v>
      </c>
      <c r="B261" s="18" t="s">
        <v>314</v>
      </c>
      <c r="C261" s="18" t="s">
        <v>51</v>
      </c>
      <c r="D261" s="18">
        <f t="shared" si="8"/>
        <v>164</v>
      </c>
      <c r="E261" s="18">
        <v>136</v>
      </c>
      <c r="F261" s="14">
        <v>3</v>
      </c>
      <c r="G261" s="14">
        <f>Sales_Table!$E261*F261</f>
        <v>408</v>
      </c>
      <c r="H261" s="14" t="s">
        <v>2511</v>
      </c>
      <c r="I261" s="31">
        <f t="shared" si="9"/>
        <v>-84</v>
      </c>
      <c r="J261" s="42">
        <f>YEAR(Table16[[#This Row],[Date]])</f>
        <v>2020</v>
      </c>
      <c r="K261" s="42" t="str">
        <f>TEXT(Table16[[#This Row],[Date]],"MMMM")</f>
        <v>August</v>
      </c>
    </row>
    <row r="262" spans="1:11" x14ac:dyDescent="0.3">
      <c r="A262" s="26" t="s">
        <v>2757</v>
      </c>
      <c r="B262" s="23" t="s">
        <v>315</v>
      </c>
      <c r="C262" s="23" t="s">
        <v>51</v>
      </c>
      <c r="D262" s="18">
        <f t="shared" si="8"/>
        <v>164</v>
      </c>
      <c r="E262" s="23">
        <v>136</v>
      </c>
      <c r="F262" s="22">
        <v>10</v>
      </c>
      <c r="G262" s="22">
        <f>Sales_Table!$E262*F262</f>
        <v>1360</v>
      </c>
      <c r="H262" s="22" t="s">
        <v>2515</v>
      </c>
      <c r="I262" s="30">
        <f t="shared" si="9"/>
        <v>-280</v>
      </c>
      <c r="J262" s="42">
        <f>YEAR(Table16[[#This Row],[Date]])</f>
        <v>2021</v>
      </c>
      <c r="K262" s="42" t="str">
        <f>TEXT(Table16[[#This Row],[Date]],"MMMM")</f>
        <v>November</v>
      </c>
    </row>
    <row r="263" spans="1:11" x14ac:dyDescent="0.3">
      <c r="A263" s="16" t="s">
        <v>2758</v>
      </c>
      <c r="B263" s="18" t="s">
        <v>316</v>
      </c>
      <c r="C263" s="18" t="s">
        <v>51</v>
      </c>
      <c r="D263" s="18">
        <f t="shared" si="8"/>
        <v>164</v>
      </c>
      <c r="E263" s="18">
        <v>136</v>
      </c>
      <c r="F263" s="14">
        <v>6</v>
      </c>
      <c r="G263" s="14">
        <f>Sales_Table!$E263*F263</f>
        <v>816</v>
      </c>
      <c r="H263" s="14" t="s">
        <v>2510</v>
      </c>
      <c r="I263" s="31">
        <f t="shared" si="9"/>
        <v>-168</v>
      </c>
      <c r="J263" s="42">
        <f>YEAR(Table16[[#This Row],[Date]])</f>
        <v>2022</v>
      </c>
      <c r="K263" s="42" t="str">
        <f>TEXT(Table16[[#This Row],[Date]],"MMMM")</f>
        <v>January</v>
      </c>
    </row>
    <row r="264" spans="1:11" x14ac:dyDescent="0.3">
      <c r="A264" s="26" t="s">
        <v>2759</v>
      </c>
      <c r="B264" s="23" t="s">
        <v>317</v>
      </c>
      <c r="C264" s="23" t="s">
        <v>51</v>
      </c>
      <c r="D264" s="18">
        <f t="shared" si="8"/>
        <v>164</v>
      </c>
      <c r="E264" s="23">
        <v>136</v>
      </c>
      <c r="F264" s="22">
        <v>8</v>
      </c>
      <c r="G264" s="22">
        <f>Sales_Table!$E264*F264</f>
        <v>1088</v>
      </c>
      <c r="H264" s="22" t="s">
        <v>2521</v>
      </c>
      <c r="I264" s="30">
        <f t="shared" si="9"/>
        <v>-224</v>
      </c>
      <c r="J264" s="42">
        <f>YEAR(Table16[[#This Row],[Date]])</f>
        <v>2020</v>
      </c>
      <c r="K264" s="42" t="str">
        <f>TEXT(Table16[[#This Row],[Date]],"MMMM")</f>
        <v>July</v>
      </c>
    </row>
    <row r="265" spans="1:11" x14ac:dyDescent="0.3">
      <c r="A265" s="16" t="s">
        <v>2760</v>
      </c>
      <c r="B265" s="18" t="s">
        <v>318</v>
      </c>
      <c r="C265" s="18" t="s">
        <v>51</v>
      </c>
      <c r="D265" s="18">
        <f t="shared" si="8"/>
        <v>164</v>
      </c>
      <c r="E265" s="18">
        <v>136</v>
      </c>
      <c r="F265" s="14">
        <v>7</v>
      </c>
      <c r="G265" s="14">
        <f>Sales_Table!$E265*F265</f>
        <v>952</v>
      </c>
      <c r="H265" s="14" t="s">
        <v>2511</v>
      </c>
      <c r="I265" s="31">
        <f t="shared" si="9"/>
        <v>-196</v>
      </c>
      <c r="J265" s="42">
        <f>YEAR(Table16[[#This Row],[Date]])</f>
        <v>2021</v>
      </c>
      <c r="K265" s="42" t="str">
        <f>TEXT(Table16[[#This Row],[Date]],"MMMM")</f>
        <v>March</v>
      </c>
    </row>
    <row r="266" spans="1:11" x14ac:dyDescent="0.3">
      <c r="A266" s="26" t="s">
        <v>2761</v>
      </c>
      <c r="B266" s="23" t="s">
        <v>319</v>
      </c>
      <c r="C266" s="23" t="s">
        <v>51</v>
      </c>
      <c r="D266" s="18">
        <f t="shared" si="8"/>
        <v>164</v>
      </c>
      <c r="E266" s="23">
        <v>136</v>
      </c>
      <c r="F266" s="22">
        <v>2</v>
      </c>
      <c r="G266" s="22">
        <f>Sales_Table!$E266*F266</f>
        <v>272</v>
      </c>
      <c r="H266" s="22" t="s">
        <v>2515</v>
      </c>
      <c r="I266" s="30">
        <f t="shared" si="9"/>
        <v>-56</v>
      </c>
      <c r="J266" s="42">
        <f>YEAR(Table16[[#This Row],[Date]])</f>
        <v>2024</v>
      </c>
      <c r="K266" s="42" t="str">
        <f>TEXT(Table16[[#This Row],[Date]],"MMMM")</f>
        <v>February</v>
      </c>
    </row>
    <row r="267" spans="1:11" x14ac:dyDescent="0.3">
      <c r="A267" s="16" t="s">
        <v>2762</v>
      </c>
      <c r="B267" s="18" t="s">
        <v>320</v>
      </c>
      <c r="C267" s="18" t="s">
        <v>51</v>
      </c>
      <c r="D267" s="18">
        <f t="shared" si="8"/>
        <v>164</v>
      </c>
      <c r="E267" s="18">
        <v>136</v>
      </c>
      <c r="F267" s="14">
        <v>10</v>
      </c>
      <c r="G267" s="14">
        <f>Sales_Table!$E267*F267</f>
        <v>1360</v>
      </c>
      <c r="H267" s="14" t="s">
        <v>2521</v>
      </c>
      <c r="I267" s="31">
        <f t="shared" si="9"/>
        <v>-280</v>
      </c>
      <c r="J267" s="42">
        <f>YEAR(Table16[[#This Row],[Date]])</f>
        <v>2023</v>
      </c>
      <c r="K267" s="42" t="str">
        <f>TEXT(Table16[[#This Row],[Date]],"MMMM")</f>
        <v>July</v>
      </c>
    </row>
    <row r="268" spans="1:11" x14ac:dyDescent="0.3">
      <c r="A268" s="26" t="s">
        <v>2763</v>
      </c>
      <c r="B268" s="23" t="s">
        <v>321</v>
      </c>
      <c r="C268" s="23" t="s">
        <v>51</v>
      </c>
      <c r="D268" s="18">
        <f t="shared" si="8"/>
        <v>164</v>
      </c>
      <c r="E268" s="23">
        <v>136</v>
      </c>
      <c r="F268" s="22">
        <v>10</v>
      </c>
      <c r="G268" s="22">
        <f>Sales_Table!$E268*F268</f>
        <v>1360</v>
      </c>
      <c r="H268" s="22" t="s">
        <v>2515</v>
      </c>
      <c r="I268" s="30">
        <f t="shared" si="9"/>
        <v>-280</v>
      </c>
      <c r="J268" s="42">
        <f>YEAR(Table16[[#This Row],[Date]])</f>
        <v>2021</v>
      </c>
      <c r="K268" s="42" t="str">
        <f>TEXT(Table16[[#This Row],[Date]],"MMMM")</f>
        <v>May</v>
      </c>
    </row>
    <row r="269" spans="1:11" x14ac:dyDescent="0.3">
      <c r="A269" s="16" t="s">
        <v>2764</v>
      </c>
      <c r="B269" s="18" t="s">
        <v>322</v>
      </c>
      <c r="C269" s="18" t="s">
        <v>51</v>
      </c>
      <c r="D269" s="18">
        <f t="shared" si="8"/>
        <v>164</v>
      </c>
      <c r="E269" s="18">
        <v>136</v>
      </c>
      <c r="F269" s="14">
        <v>1</v>
      </c>
      <c r="G269" s="14">
        <f>Sales_Table!$E269*F269</f>
        <v>136</v>
      </c>
      <c r="H269" s="14" t="s">
        <v>2521</v>
      </c>
      <c r="I269" s="31">
        <f t="shared" si="9"/>
        <v>-28</v>
      </c>
      <c r="J269" s="42">
        <f>YEAR(Table16[[#This Row],[Date]])</f>
        <v>2020</v>
      </c>
      <c r="K269" s="42" t="str">
        <f>TEXT(Table16[[#This Row],[Date]],"MMMM")</f>
        <v>August</v>
      </c>
    </row>
    <row r="270" spans="1:11" x14ac:dyDescent="0.3">
      <c r="A270" s="26" t="s">
        <v>2765</v>
      </c>
      <c r="B270" s="23" t="s">
        <v>323</v>
      </c>
      <c r="C270" s="23" t="s">
        <v>51</v>
      </c>
      <c r="D270" s="18">
        <f t="shared" si="8"/>
        <v>164</v>
      </c>
      <c r="E270" s="23">
        <v>136</v>
      </c>
      <c r="F270" s="22">
        <v>5</v>
      </c>
      <c r="G270" s="22">
        <f>Sales_Table!$E270*F270</f>
        <v>680</v>
      </c>
      <c r="H270" s="22" t="s">
        <v>2511</v>
      </c>
      <c r="I270" s="30">
        <f t="shared" si="9"/>
        <v>-140</v>
      </c>
      <c r="J270" s="42">
        <f>YEAR(Table16[[#This Row],[Date]])</f>
        <v>2021</v>
      </c>
      <c r="K270" s="42" t="str">
        <f>TEXT(Table16[[#This Row],[Date]],"MMMM")</f>
        <v>June</v>
      </c>
    </row>
    <row r="271" spans="1:11" x14ac:dyDescent="0.3">
      <c r="A271" s="16" t="s">
        <v>2659</v>
      </c>
      <c r="B271" s="18" t="s">
        <v>324</v>
      </c>
      <c r="C271" s="18" t="s">
        <v>51</v>
      </c>
      <c r="D271" s="18">
        <f t="shared" si="8"/>
        <v>164</v>
      </c>
      <c r="E271" s="18">
        <v>136</v>
      </c>
      <c r="F271" s="14">
        <v>8</v>
      </c>
      <c r="G271" s="14">
        <f>Sales_Table!$E271*F271</f>
        <v>1088</v>
      </c>
      <c r="H271" s="14" t="s">
        <v>2521</v>
      </c>
      <c r="I271" s="31">
        <f t="shared" si="9"/>
        <v>-224</v>
      </c>
      <c r="J271" s="42">
        <f>YEAR(Table16[[#This Row],[Date]])</f>
        <v>2023</v>
      </c>
      <c r="K271" s="42" t="str">
        <f>TEXT(Table16[[#This Row],[Date]],"MMMM")</f>
        <v>February</v>
      </c>
    </row>
    <row r="272" spans="1:11" x14ac:dyDescent="0.3">
      <c r="A272" s="26" t="s">
        <v>2766</v>
      </c>
      <c r="B272" s="23" t="s">
        <v>325</v>
      </c>
      <c r="C272" s="23" t="s">
        <v>51</v>
      </c>
      <c r="D272" s="18">
        <f t="shared" si="8"/>
        <v>164</v>
      </c>
      <c r="E272" s="23">
        <v>136</v>
      </c>
      <c r="F272" s="22">
        <v>3</v>
      </c>
      <c r="G272" s="22">
        <f>Sales_Table!$E272*F272</f>
        <v>408</v>
      </c>
      <c r="H272" s="22" t="s">
        <v>2515</v>
      </c>
      <c r="I272" s="30">
        <f t="shared" si="9"/>
        <v>-84</v>
      </c>
      <c r="J272" s="42">
        <f>YEAR(Table16[[#This Row],[Date]])</f>
        <v>2023</v>
      </c>
      <c r="K272" s="42" t="str">
        <f>TEXT(Table16[[#This Row],[Date]],"MMMM")</f>
        <v>December</v>
      </c>
    </row>
    <row r="273" spans="1:11" x14ac:dyDescent="0.3">
      <c r="A273" s="16" t="s">
        <v>2767</v>
      </c>
      <c r="B273" s="18" t="s">
        <v>326</v>
      </c>
      <c r="C273" s="18" t="s">
        <v>51</v>
      </c>
      <c r="D273" s="18">
        <f t="shared" si="8"/>
        <v>164</v>
      </c>
      <c r="E273" s="18">
        <v>136</v>
      </c>
      <c r="F273" s="14">
        <v>2</v>
      </c>
      <c r="G273" s="14">
        <f>Sales_Table!$E273*F273</f>
        <v>272</v>
      </c>
      <c r="H273" s="14" t="s">
        <v>2521</v>
      </c>
      <c r="I273" s="31">
        <f t="shared" si="9"/>
        <v>-56</v>
      </c>
      <c r="J273" s="42">
        <f>YEAR(Table16[[#This Row],[Date]])</f>
        <v>2025</v>
      </c>
      <c r="K273" s="42" t="str">
        <f>TEXT(Table16[[#This Row],[Date]],"MMMM")</f>
        <v>January</v>
      </c>
    </row>
    <row r="274" spans="1:11" x14ac:dyDescent="0.3">
      <c r="A274" s="26" t="s">
        <v>2768</v>
      </c>
      <c r="B274" s="23" t="s">
        <v>327</v>
      </c>
      <c r="C274" s="23" t="s">
        <v>51</v>
      </c>
      <c r="D274" s="18">
        <f t="shared" si="8"/>
        <v>164</v>
      </c>
      <c r="E274" s="23">
        <v>136</v>
      </c>
      <c r="F274" s="22">
        <v>9</v>
      </c>
      <c r="G274" s="22">
        <f>Sales_Table!$E274*F274</f>
        <v>1224</v>
      </c>
      <c r="H274" s="22" t="s">
        <v>2511</v>
      </c>
      <c r="I274" s="30">
        <f t="shared" si="9"/>
        <v>-252</v>
      </c>
      <c r="J274" s="42">
        <f>YEAR(Table16[[#This Row],[Date]])</f>
        <v>2024</v>
      </c>
      <c r="K274" s="42" t="str">
        <f>TEXT(Table16[[#This Row],[Date]],"MMMM")</f>
        <v>January</v>
      </c>
    </row>
    <row r="275" spans="1:11" x14ac:dyDescent="0.3">
      <c r="A275" s="16" t="s">
        <v>2769</v>
      </c>
      <c r="B275" s="18" t="s">
        <v>328</v>
      </c>
      <c r="C275" s="18" t="s">
        <v>43</v>
      </c>
      <c r="D275" s="18">
        <f t="shared" si="8"/>
        <v>282</v>
      </c>
      <c r="E275" s="18">
        <v>250</v>
      </c>
      <c r="F275" s="14">
        <v>10</v>
      </c>
      <c r="G275" s="14">
        <f>Sales_Table!$E275*F275</f>
        <v>2500</v>
      </c>
      <c r="H275" s="14" t="s">
        <v>2515</v>
      </c>
      <c r="I275" s="31">
        <f t="shared" si="9"/>
        <v>-320</v>
      </c>
      <c r="J275" s="42">
        <f>YEAR(Table16[[#This Row],[Date]])</f>
        <v>2022</v>
      </c>
      <c r="K275" s="42" t="str">
        <f>TEXT(Table16[[#This Row],[Date]],"MMMM")</f>
        <v>April</v>
      </c>
    </row>
    <row r="276" spans="1:11" x14ac:dyDescent="0.3">
      <c r="A276" s="26" t="s">
        <v>2770</v>
      </c>
      <c r="B276" s="23" t="s">
        <v>329</v>
      </c>
      <c r="C276" s="23" t="s">
        <v>43</v>
      </c>
      <c r="D276" s="18">
        <f t="shared" si="8"/>
        <v>282</v>
      </c>
      <c r="E276" s="23">
        <v>250</v>
      </c>
      <c r="F276" s="22">
        <v>8</v>
      </c>
      <c r="G276" s="22">
        <f>Sales_Table!$E276*F276</f>
        <v>2000</v>
      </c>
      <c r="H276" s="22" t="s">
        <v>2521</v>
      </c>
      <c r="I276" s="30">
        <f t="shared" si="9"/>
        <v>-256</v>
      </c>
      <c r="J276" s="42">
        <f>YEAR(Table16[[#This Row],[Date]])</f>
        <v>2021</v>
      </c>
      <c r="K276" s="42" t="str">
        <f>TEXT(Table16[[#This Row],[Date]],"MMMM")</f>
        <v>July</v>
      </c>
    </row>
    <row r="277" spans="1:11" x14ac:dyDescent="0.3">
      <c r="A277" s="16" t="s">
        <v>2771</v>
      </c>
      <c r="B277" s="18" t="s">
        <v>330</v>
      </c>
      <c r="C277" s="18" t="s">
        <v>43</v>
      </c>
      <c r="D277" s="18">
        <f t="shared" si="8"/>
        <v>282</v>
      </c>
      <c r="E277" s="18">
        <v>250</v>
      </c>
      <c r="F277" s="14">
        <v>3</v>
      </c>
      <c r="G277" s="14">
        <f>Sales_Table!$E277*F277</f>
        <v>750</v>
      </c>
      <c r="H277" s="14" t="s">
        <v>2521</v>
      </c>
      <c r="I277" s="31">
        <f t="shared" si="9"/>
        <v>-96</v>
      </c>
      <c r="J277" s="42">
        <f>YEAR(Table16[[#This Row],[Date]])</f>
        <v>2021</v>
      </c>
      <c r="K277" s="42" t="str">
        <f>TEXT(Table16[[#This Row],[Date]],"MMMM")</f>
        <v>April</v>
      </c>
    </row>
    <row r="278" spans="1:11" x14ac:dyDescent="0.3">
      <c r="A278" s="26" t="s">
        <v>2584</v>
      </c>
      <c r="B278" s="23" t="s">
        <v>331</v>
      </c>
      <c r="C278" s="23" t="s">
        <v>43</v>
      </c>
      <c r="D278" s="18">
        <f t="shared" si="8"/>
        <v>282</v>
      </c>
      <c r="E278" s="23">
        <v>250</v>
      </c>
      <c r="F278" s="22">
        <v>6</v>
      </c>
      <c r="G278" s="22">
        <f>Sales_Table!$E278*F278</f>
        <v>1500</v>
      </c>
      <c r="H278" s="22" t="s">
        <v>2521</v>
      </c>
      <c r="I278" s="30">
        <f t="shared" si="9"/>
        <v>-192</v>
      </c>
      <c r="J278" s="42">
        <f>YEAR(Table16[[#This Row],[Date]])</f>
        <v>2022</v>
      </c>
      <c r="K278" s="42" t="str">
        <f>TEXT(Table16[[#This Row],[Date]],"MMMM")</f>
        <v>July</v>
      </c>
    </row>
    <row r="279" spans="1:11" x14ac:dyDescent="0.3">
      <c r="A279" s="16" t="s">
        <v>2772</v>
      </c>
      <c r="B279" s="18" t="s">
        <v>332</v>
      </c>
      <c r="C279" s="18" t="s">
        <v>43</v>
      </c>
      <c r="D279" s="18">
        <f t="shared" si="8"/>
        <v>282</v>
      </c>
      <c r="E279" s="18">
        <v>250</v>
      </c>
      <c r="F279" s="14">
        <v>3</v>
      </c>
      <c r="G279" s="14">
        <f>Sales_Table!$E279*F279</f>
        <v>750</v>
      </c>
      <c r="H279" s="14" t="s">
        <v>2511</v>
      </c>
      <c r="I279" s="31">
        <f t="shared" si="9"/>
        <v>-96</v>
      </c>
      <c r="J279" s="42">
        <f>YEAR(Table16[[#This Row],[Date]])</f>
        <v>2021</v>
      </c>
      <c r="K279" s="42" t="str">
        <f>TEXT(Table16[[#This Row],[Date]],"MMMM")</f>
        <v>November</v>
      </c>
    </row>
    <row r="280" spans="1:11" x14ac:dyDescent="0.3">
      <c r="A280" s="26" t="s">
        <v>2773</v>
      </c>
      <c r="B280" s="23" t="s">
        <v>333</v>
      </c>
      <c r="C280" s="23" t="s">
        <v>43</v>
      </c>
      <c r="D280" s="18">
        <f t="shared" si="8"/>
        <v>282</v>
      </c>
      <c r="E280" s="23">
        <v>250</v>
      </c>
      <c r="F280" s="22">
        <v>6</v>
      </c>
      <c r="G280" s="22">
        <f>Sales_Table!$E280*F280</f>
        <v>1500</v>
      </c>
      <c r="H280" s="22" t="s">
        <v>2511</v>
      </c>
      <c r="I280" s="30">
        <f t="shared" si="9"/>
        <v>-192</v>
      </c>
      <c r="J280" s="42">
        <f>YEAR(Table16[[#This Row],[Date]])</f>
        <v>2023</v>
      </c>
      <c r="K280" s="42" t="str">
        <f>TEXT(Table16[[#This Row],[Date]],"MMMM")</f>
        <v>February</v>
      </c>
    </row>
    <row r="281" spans="1:11" x14ac:dyDescent="0.3">
      <c r="A281" s="16" t="s">
        <v>2645</v>
      </c>
      <c r="B281" s="18" t="s">
        <v>334</v>
      </c>
      <c r="C281" s="18" t="s">
        <v>43</v>
      </c>
      <c r="D281" s="18">
        <f t="shared" si="8"/>
        <v>282</v>
      </c>
      <c r="E281" s="18">
        <v>250</v>
      </c>
      <c r="F281" s="14">
        <v>3</v>
      </c>
      <c r="G281" s="14">
        <f>Sales_Table!$E281*F281</f>
        <v>750</v>
      </c>
      <c r="H281" s="14" t="s">
        <v>2521</v>
      </c>
      <c r="I281" s="31">
        <f t="shared" si="9"/>
        <v>-96</v>
      </c>
      <c r="J281" s="42">
        <f>YEAR(Table16[[#This Row],[Date]])</f>
        <v>2024</v>
      </c>
      <c r="K281" s="42" t="str">
        <f>TEXT(Table16[[#This Row],[Date]],"MMMM")</f>
        <v>March</v>
      </c>
    </row>
    <row r="282" spans="1:11" x14ac:dyDescent="0.3">
      <c r="A282" s="26" t="s">
        <v>2774</v>
      </c>
      <c r="B282" s="23" t="s">
        <v>335</v>
      </c>
      <c r="C282" s="23" t="s">
        <v>43</v>
      </c>
      <c r="D282" s="18">
        <f t="shared" si="8"/>
        <v>282</v>
      </c>
      <c r="E282" s="23">
        <v>250</v>
      </c>
      <c r="F282" s="22">
        <v>4</v>
      </c>
      <c r="G282" s="22">
        <f>Sales_Table!$E282*F282</f>
        <v>1000</v>
      </c>
      <c r="H282" s="22" t="s">
        <v>2515</v>
      </c>
      <c r="I282" s="30">
        <f t="shared" si="9"/>
        <v>-128</v>
      </c>
      <c r="J282" s="42">
        <f>YEAR(Table16[[#This Row],[Date]])</f>
        <v>2023</v>
      </c>
      <c r="K282" s="42" t="str">
        <f>TEXT(Table16[[#This Row],[Date]],"MMMM")</f>
        <v>November</v>
      </c>
    </row>
    <row r="283" spans="1:11" x14ac:dyDescent="0.3">
      <c r="A283" s="16" t="s">
        <v>2775</v>
      </c>
      <c r="B283" s="18" t="s">
        <v>336</v>
      </c>
      <c r="C283" s="18" t="s">
        <v>43</v>
      </c>
      <c r="D283" s="18">
        <f t="shared" si="8"/>
        <v>282</v>
      </c>
      <c r="E283" s="18">
        <v>250</v>
      </c>
      <c r="F283" s="14">
        <v>10</v>
      </c>
      <c r="G283" s="14">
        <f>Sales_Table!$E283*F283</f>
        <v>2500</v>
      </c>
      <c r="H283" s="14" t="s">
        <v>2521</v>
      </c>
      <c r="I283" s="31">
        <f t="shared" si="9"/>
        <v>-320</v>
      </c>
      <c r="J283" s="42">
        <f>YEAR(Table16[[#This Row],[Date]])</f>
        <v>2020</v>
      </c>
      <c r="K283" s="42" t="str">
        <f>TEXT(Table16[[#This Row],[Date]],"MMMM")</f>
        <v>July</v>
      </c>
    </row>
    <row r="284" spans="1:11" x14ac:dyDescent="0.3">
      <c r="A284" s="26" t="s">
        <v>2776</v>
      </c>
      <c r="B284" s="23" t="s">
        <v>337</v>
      </c>
      <c r="C284" s="23" t="s">
        <v>43</v>
      </c>
      <c r="D284" s="18">
        <f t="shared" si="8"/>
        <v>282</v>
      </c>
      <c r="E284" s="23">
        <v>250</v>
      </c>
      <c r="F284" s="22">
        <v>6</v>
      </c>
      <c r="G284" s="22">
        <f>Sales_Table!$E284*F284</f>
        <v>1500</v>
      </c>
      <c r="H284" s="22" t="s">
        <v>2510</v>
      </c>
      <c r="I284" s="30">
        <f t="shared" si="9"/>
        <v>-192</v>
      </c>
      <c r="J284" s="42">
        <f>YEAR(Table16[[#This Row],[Date]])</f>
        <v>2024</v>
      </c>
      <c r="K284" s="42" t="str">
        <f>TEXT(Table16[[#This Row],[Date]],"MMMM")</f>
        <v>July</v>
      </c>
    </row>
    <row r="285" spans="1:11" x14ac:dyDescent="0.3">
      <c r="A285" s="16" t="s">
        <v>2777</v>
      </c>
      <c r="B285" s="18" t="s">
        <v>338</v>
      </c>
      <c r="C285" s="18" t="s">
        <v>43</v>
      </c>
      <c r="D285" s="18">
        <f t="shared" si="8"/>
        <v>282</v>
      </c>
      <c r="E285" s="18">
        <v>250</v>
      </c>
      <c r="F285" s="14">
        <v>8</v>
      </c>
      <c r="G285" s="14">
        <f>Sales_Table!$E285*F285</f>
        <v>2000</v>
      </c>
      <c r="H285" s="14" t="s">
        <v>2521</v>
      </c>
      <c r="I285" s="31">
        <f t="shared" si="9"/>
        <v>-256</v>
      </c>
      <c r="J285" s="42">
        <f>YEAR(Table16[[#This Row],[Date]])</f>
        <v>2020</v>
      </c>
      <c r="K285" s="42" t="str">
        <f>TEXT(Table16[[#This Row],[Date]],"MMMM")</f>
        <v>September</v>
      </c>
    </row>
    <row r="286" spans="1:11" x14ac:dyDescent="0.3">
      <c r="A286" s="26" t="s">
        <v>2778</v>
      </c>
      <c r="B286" s="23" t="s">
        <v>339</v>
      </c>
      <c r="C286" s="23" t="s">
        <v>43</v>
      </c>
      <c r="D286" s="18">
        <f t="shared" si="8"/>
        <v>282</v>
      </c>
      <c r="E286" s="23">
        <v>250</v>
      </c>
      <c r="F286" s="22">
        <v>1</v>
      </c>
      <c r="G286" s="22">
        <f>Sales_Table!$E286*F286</f>
        <v>250</v>
      </c>
      <c r="H286" s="22" t="s">
        <v>2521</v>
      </c>
      <c r="I286" s="30">
        <f t="shared" si="9"/>
        <v>-32</v>
      </c>
      <c r="J286" s="42">
        <f>YEAR(Table16[[#This Row],[Date]])</f>
        <v>2021</v>
      </c>
      <c r="K286" s="42" t="str">
        <f>TEXT(Table16[[#This Row],[Date]],"MMMM")</f>
        <v>October</v>
      </c>
    </row>
    <row r="287" spans="1:11" x14ac:dyDescent="0.3">
      <c r="A287" s="16" t="s">
        <v>2779</v>
      </c>
      <c r="B287" s="18" t="s">
        <v>340</v>
      </c>
      <c r="C287" s="18" t="s">
        <v>43</v>
      </c>
      <c r="D287" s="18">
        <f t="shared" si="8"/>
        <v>282</v>
      </c>
      <c r="E287" s="18">
        <v>250</v>
      </c>
      <c r="F287" s="14">
        <v>2</v>
      </c>
      <c r="G287" s="14">
        <f>Sales_Table!$E287*F287</f>
        <v>500</v>
      </c>
      <c r="H287" s="14" t="s">
        <v>2515</v>
      </c>
      <c r="I287" s="31">
        <f t="shared" si="9"/>
        <v>-64</v>
      </c>
      <c r="J287" s="42">
        <f>YEAR(Table16[[#This Row],[Date]])</f>
        <v>2021</v>
      </c>
      <c r="K287" s="42" t="str">
        <f>TEXT(Table16[[#This Row],[Date]],"MMMM")</f>
        <v>October</v>
      </c>
    </row>
    <row r="288" spans="1:11" x14ac:dyDescent="0.3">
      <c r="A288" s="26" t="s">
        <v>2780</v>
      </c>
      <c r="B288" s="23" t="s">
        <v>341</v>
      </c>
      <c r="C288" s="23" t="s">
        <v>43</v>
      </c>
      <c r="D288" s="18">
        <f t="shared" si="8"/>
        <v>282</v>
      </c>
      <c r="E288" s="23">
        <v>250</v>
      </c>
      <c r="F288" s="22">
        <v>9</v>
      </c>
      <c r="G288" s="22">
        <f>Sales_Table!$E288*F288</f>
        <v>2250</v>
      </c>
      <c r="H288" s="22" t="s">
        <v>2515</v>
      </c>
      <c r="I288" s="30">
        <f t="shared" si="9"/>
        <v>-288</v>
      </c>
      <c r="J288" s="42">
        <f>YEAR(Table16[[#This Row],[Date]])</f>
        <v>2021</v>
      </c>
      <c r="K288" s="42" t="str">
        <f>TEXT(Table16[[#This Row],[Date]],"MMMM")</f>
        <v>March</v>
      </c>
    </row>
    <row r="289" spans="1:11" x14ac:dyDescent="0.3">
      <c r="A289" s="16" t="s">
        <v>2781</v>
      </c>
      <c r="B289" s="18" t="s">
        <v>342</v>
      </c>
      <c r="C289" s="18" t="s">
        <v>43</v>
      </c>
      <c r="D289" s="18">
        <f t="shared" si="8"/>
        <v>282</v>
      </c>
      <c r="E289" s="18">
        <v>250</v>
      </c>
      <c r="F289" s="14">
        <v>5</v>
      </c>
      <c r="G289" s="14">
        <f>Sales_Table!$E289*F289</f>
        <v>1250</v>
      </c>
      <c r="H289" s="14" t="s">
        <v>2521</v>
      </c>
      <c r="I289" s="31">
        <f t="shared" si="9"/>
        <v>-160</v>
      </c>
      <c r="J289" s="42">
        <f>YEAR(Table16[[#This Row],[Date]])</f>
        <v>2024</v>
      </c>
      <c r="K289" s="42" t="str">
        <f>TEXT(Table16[[#This Row],[Date]],"MMMM")</f>
        <v>October</v>
      </c>
    </row>
    <row r="290" spans="1:11" x14ac:dyDescent="0.3">
      <c r="A290" s="26" t="s">
        <v>2782</v>
      </c>
      <c r="B290" s="23" t="s">
        <v>343</v>
      </c>
      <c r="C290" s="23" t="s">
        <v>43</v>
      </c>
      <c r="D290" s="18">
        <f t="shared" si="8"/>
        <v>282</v>
      </c>
      <c r="E290" s="23">
        <v>250</v>
      </c>
      <c r="F290" s="22">
        <v>1</v>
      </c>
      <c r="G290" s="22">
        <f>Sales_Table!$E290*F290</f>
        <v>250</v>
      </c>
      <c r="H290" s="22" t="s">
        <v>2515</v>
      </c>
      <c r="I290" s="30">
        <f t="shared" si="9"/>
        <v>-32</v>
      </c>
      <c r="J290" s="42">
        <f>YEAR(Table16[[#This Row],[Date]])</f>
        <v>2021</v>
      </c>
      <c r="K290" s="42" t="str">
        <f>TEXT(Table16[[#This Row],[Date]],"MMMM")</f>
        <v>April</v>
      </c>
    </row>
    <row r="291" spans="1:11" x14ac:dyDescent="0.3">
      <c r="A291" s="16" t="s">
        <v>2783</v>
      </c>
      <c r="B291" s="18" t="s">
        <v>344</v>
      </c>
      <c r="C291" s="18" t="s">
        <v>43</v>
      </c>
      <c r="D291" s="18">
        <f t="shared" si="8"/>
        <v>282</v>
      </c>
      <c r="E291" s="18">
        <v>250</v>
      </c>
      <c r="F291" s="14">
        <v>1</v>
      </c>
      <c r="G291" s="14">
        <f>Sales_Table!$E291*F291</f>
        <v>250</v>
      </c>
      <c r="H291" s="14" t="s">
        <v>2515</v>
      </c>
      <c r="I291" s="31">
        <f t="shared" si="9"/>
        <v>-32</v>
      </c>
      <c r="J291" s="42">
        <f>YEAR(Table16[[#This Row],[Date]])</f>
        <v>2020</v>
      </c>
      <c r="K291" s="42" t="str">
        <f>TEXT(Table16[[#This Row],[Date]],"MMMM")</f>
        <v>August</v>
      </c>
    </row>
    <row r="292" spans="1:11" x14ac:dyDescent="0.3">
      <c r="A292" s="26" t="s">
        <v>2555</v>
      </c>
      <c r="B292" s="23" t="s">
        <v>345</v>
      </c>
      <c r="C292" s="23" t="s">
        <v>43</v>
      </c>
      <c r="D292" s="18">
        <f t="shared" si="8"/>
        <v>282</v>
      </c>
      <c r="E292" s="23">
        <v>250</v>
      </c>
      <c r="F292" s="22">
        <v>1</v>
      </c>
      <c r="G292" s="22">
        <f>Sales_Table!$E292*F292</f>
        <v>250</v>
      </c>
      <c r="H292" s="22" t="s">
        <v>2510</v>
      </c>
      <c r="I292" s="30">
        <f t="shared" si="9"/>
        <v>-32</v>
      </c>
      <c r="J292" s="42">
        <f>YEAR(Table16[[#This Row],[Date]])</f>
        <v>2025</v>
      </c>
      <c r="K292" s="42" t="str">
        <f>TEXT(Table16[[#This Row],[Date]],"MMMM")</f>
        <v>April</v>
      </c>
    </row>
    <row r="293" spans="1:11" x14ac:dyDescent="0.3">
      <c r="A293" s="16" t="s">
        <v>2564</v>
      </c>
      <c r="B293" s="18" t="s">
        <v>346</v>
      </c>
      <c r="C293" s="18" t="s">
        <v>43</v>
      </c>
      <c r="D293" s="18">
        <f t="shared" si="8"/>
        <v>282</v>
      </c>
      <c r="E293" s="18">
        <v>250</v>
      </c>
      <c r="F293" s="14">
        <v>4</v>
      </c>
      <c r="G293" s="14">
        <f>Sales_Table!$E293*F293</f>
        <v>1000</v>
      </c>
      <c r="H293" s="14" t="s">
        <v>2515</v>
      </c>
      <c r="I293" s="31">
        <f t="shared" si="9"/>
        <v>-128</v>
      </c>
      <c r="J293" s="42">
        <f>YEAR(Table16[[#This Row],[Date]])</f>
        <v>2021</v>
      </c>
      <c r="K293" s="42" t="str">
        <f>TEXT(Table16[[#This Row],[Date]],"MMMM")</f>
        <v>July</v>
      </c>
    </row>
    <row r="294" spans="1:11" x14ac:dyDescent="0.3">
      <c r="A294" s="26" t="s">
        <v>2784</v>
      </c>
      <c r="B294" s="23" t="s">
        <v>347</v>
      </c>
      <c r="C294" s="23" t="s">
        <v>43</v>
      </c>
      <c r="D294" s="18">
        <f t="shared" si="8"/>
        <v>282</v>
      </c>
      <c r="E294" s="23">
        <v>250</v>
      </c>
      <c r="F294" s="22">
        <v>4</v>
      </c>
      <c r="G294" s="22">
        <f>Sales_Table!$E294*F294</f>
        <v>1000</v>
      </c>
      <c r="H294" s="22" t="s">
        <v>2515</v>
      </c>
      <c r="I294" s="30">
        <f t="shared" si="9"/>
        <v>-128</v>
      </c>
      <c r="J294" s="42">
        <f>YEAR(Table16[[#This Row],[Date]])</f>
        <v>2024</v>
      </c>
      <c r="K294" s="42" t="str">
        <f>TEXT(Table16[[#This Row],[Date]],"MMMM")</f>
        <v>May</v>
      </c>
    </row>
    <row r="295" spans="1:11" x14ac:dyDescent="0.3">
      <c r="A295" s="16" t="s">
        <v>2785</v>
      </c>
      <c r="B295" s="18" t="s">
        <v>348</v>
      </c>
      <c r="C295" s="18" t="s">
        <v>43</v>
      </c>
      <c r="D295" s="18">
        <f t="shared" si="8"/>
        <v>282</v>
      </c>
      <c r="E295" s="18">
        <v>250</v>
      </c>
      <c r="F295" s="14">
        <v>2</v>
      </c>
      <c r="G295" s="14">
        <f>Sales_Table!$E295*F295</f>
        <v>500</v>
      </c>
      <c r="H295" s="14" t="s">
        <v>2521</v>
      </c>
      <c r="I295" s="31">
        <f t="shared" si="9"/>
        <v>-64</v>
      </c>
      <c r="J295" s="42">
        <f>YEAR(Table16[[#This Row],[Date]])</f>
        <v>2023</v>
      </c>
      <c r="K295" s="42" t="str">
        <f>TEXT(Table16[[#This Row],[Date]],"MMMM")</f>
        <v>August</v>
      </c>
    </row>
    <row r="296" spans="1:11" x14ac:dyDescent="0.3">
      <c r="A296" s="26" t="s">
        <v>2751</v>
      </c>
      <c r="B296" s="23" t="s">
        <v>349</v>
      </c>
      <c r="C296" s="23" t="s">
        <v>43</v>
      </c>
      <c r="D296" s="18">
        <f t="shared" si="8"/>
        <v>282</v>
      </c>
      <c r="E296" s="23">
        <v>250</v>
      </c>
      <c r="F296" s="22">
        <v>9</v>
      </c>
      <c r="G296" s="22">
        <f>Sales_Table!$E296*F296</f>
        <v>2250</v>
      </c>
      <c r="H296" s="22" t="s">
        <v>2515</v>
      </c>
      <c r="I296" s="30">
        <f t="shared" si="9"/>
        <v>-288</v>
      </c>
      <c r="J296" s="42">
        <f>YEAR(Table16[[#This Row],[Date]])</f>
        <v>2023</v>
      </c>
      <c r="K296" s="42" t="str">
        <f>TEXT(Table16[[#This Row],[Date]],"MMMM")</f>
        <v>May</v>
      </c>
    </row>
    <row r="297" spans="1:11" x14ac:dyDescent="0.3">
      <c r="A297" s="16" t="s">
        <v>2786</v>
      </c>
      <c r="B297" s="18" t="s">
        <v>350</v>
      </c>
      <c r="C297" s="18" t="s">
        <v>43</v>
      </c>
      <c r="D297" s="18">
        <f t="shared" si="8"/>
        <v>282</v>
      </c>
      <c r="E297" s="18">
        <v>250</v>
      </c>
      <c r="F297" s="14">
        <v>10</v>
      </c>
      <c r="G297" s="14">
        <f>Sales_Table!$E297*F297</f>
        <v>2500</v>
      </c>
      <c r="H297" s="14" t="s">
        <v>2511</v>
      </c>
      <c r="I297" s="31">
        <f t="shared" si="9"/>
        <v>-320</v>
      </c>
      <c r="J297" s="42">
        <f>YEAR(Table16[[#This Row],[Date]])</f>
        <v>2022</v>
      </c>
      <c r="K297" s="42" t="str">
        <f>TEXT(Table16[[#This Row],[Date]],"MMMM")</f>
        <v>November</v>
      </c>
    </row>
    <row r="298" spans="1:11" x14ac:dyDescent="0.3">
      <c r="A298" s="26" t="s">
        <v>2787</v>
      </c>
      <c r="B298" s="23" t="s">
        <v>351</v>
      </c>
      <c r="C298" s="23" t="s">
        <v>48</v>
      </c>
      <c r="D298" s="18">
        <f t="shared" si="8"/>
        <v>386</v>
      </c>
      <c r="E298" s="23">
        <v>442</v>
      </c>
      <c r="F298" s="22">
        <v>3</v>
      </c>
      <c r="G298" s="22">
        <f>Sales_Table!$E298*F298</f>
        <v>1326</v>
      </c>
      <c r="H298" s="22" t="s">
        <v>2521</v>
      </c>
      <c r="I298" s="30">
        <f t="shared" si="9"/>
        <v>168</v>
      </c>
      <c r="J298" s="42">
        <f>YEAR(Table16[[#This Row],[Date]])</f>
        <v>2023</v>
      </c>
      <c r="K298" s="42" t="str">
        <f>TEXT(Table16[[#This Row],[Date]],"MMMM")</f>
        <v>October</v>
      </c>
    </row>
    <row r="299" spans="1:11" x14ac:dyDescent="0.3">
      <c r="A299" s="16" t="s">
        <v>2788</v>
      </c>
      <c r="B299" s="18" t="s">
        <v>352</v>
      </c>
      <c r="C299" s="18" t="s">
        <v>48</v>
      </c>
      <c r="D299" s="18">
        <f t="shared" si="8"/>
        <v>386</v>
      </c>
      <c r="E299" s="18">
        <v>442</v>
      </c>
      <c r="F299" s="14">
        <v>6</v>
      </c>
      <c r="G299" s="14">
        <f>Sales_Table!$E299*F299</f>
        <v>2652</v>
      </c>
      <c r="H299" s="14" t="s">
        <v>2510</v>
      </c>
      <c r="I299" s="31">
        <f t="shared" si="9"/>
        <v>336</v>
      </c>
      <c r="J299" s="42">
        <f>YEAR(Table16[[#This Row],[Date]])</f>
        <v>2022</v>
      </c>
      <c r="K299" s="42" t="str">
        <f>TEXT(Table16[[#This Row],[Date]],"MMMM")</f>
        <v>May</v>
      </c>
    </row>
    <row r="300" spans="1:11" x14ac:dyDescent="0.3">
      <c r="A300" s="26" t="s">
        <v>2789</v>
      </c>
      <c r="B300" s="23" t="s">
        <v>353</v>
      </c>
      <c r="C300" s="23" t="s">
        <v>48</v>
      </c>
      <c r="D300" s="18">
        <f t="shared" si="8"/>
        <v>386</v>
      </c>
      <c r="E300" s="23">
        <v>442</v>
      </c>
      <c r="F300" s="22">
        <v>8</v>
      </c>
      <c r="G300" s="22">
        <f>Sales_Table!$E300*F300</f>
        <v>3536</v>
      </c>
      <c r="H300" s="22" t="s">
        <v>2515</v>
      </c>
      <c r="I300" s="30">
        <f t="shared" si="9"/>
        <v>448</v>
      </c>
      <c r="J300" s="42">
        <f>YEAR(Table16[[#This Row],[Date]])</f>
        <v>2022</v>
      </c>
      <c r="K300" s="42" t="str">
        <f>TEXT(Table16[[#This Row],[Date]],"MMMM")</f>
        <v>March</v>
      </c>
    </row>
    <row r="301" spans="1:11" x14ac:dyDescent="0.3">
      <c r="A301" s="16" t="s">
        <v>2656</v>
      </c>
      <c r="B301" s="18" t="s">
        <v>354</v>
      </c>
      <c r="C301" s="18" t="s">
        <v>48</v>
      </c>
      <c r="D301" s="18">
        <f t="shared" si="8"/>
        <v>386</v>
      </c>
      <c r="E301" s="18">
        <v>442</v>
      </c>
      <c r="F301" s="14">
        <v>3</v>
      </c>
      <c r="G301" s="14">
        <f>Sales_Table!$E301*F301</f>
        <v>1326</v>
      </c>
      <c r="H301" s="14" t="s">
        <v>2515</v>
      </c>
      <c r="I301" s="31">
        <f t="shared" si="9"/>
        <v>168</v>
      </c>
      <c r="J301" s="42">
        <f>YEAR(Table16[[#This Row],[Date]])</f>
        <v>2022</v>
      </c>
      <c r="K301" s="42" t="str">
        <f>TEXT(Table16[[#This Row],[Date]],"MMMM")</f>
        <v>October</v>
      </c>
    </row>
    <row r="302" spans="1:11" x14ac:dyDescent="0.3">
      <c r="A302" s="26" t="s">
        <v>2790</v>
      </c>
      <c r="B302" s="23" t="s">
        <v>355</v>
      </c>
      <c r="C302" s="23" t="s">
        <v>48</v>
      </c>
      <c r="D302" s="18">
        <f t="shared" si="8"/>
        <v>386</v>
      </c>
      <c r="E302" s="23">
        <v>442</v>
      </c>
      <c r="F302" s="22">
        <v>1</v>
      </c>
      <c r="G302" s="22">
        <f>Sales_Table!$E302*F302</f>
        <v>442</v>
      </c>
      <c r="H302" s="22" t="s">
        <v>2515</v>
      </c>
      <c r="I302" s="30">
        <f t="shared" si="9"/>
        <v>56</v>
      </c>
      <c r="J302" s="42">
        <f>YEAR(Table16[[#This Row],[Date]])</f>
        <v>2020</v>
      </c>
      <c r="K302" s="42" t="str">
        <f>TEXT(Table16[[#This Row],[Date]],"MMMM")</f>
        <v>August</v>
      </c>
    </row>
    <row r="303" spans="1:11" x14ac:dyDescent="0.3">
      <c r="A303" s="16" t="s">
        <v>2791</v>
      </c>
      <c r="B303" s="18" t="s">
        <v>356</v>
      </c>
      <c r="C303" s="18" t="s">
        <v>48</v>
      </c>
      <c r="D303" s="18">
        <f t="shared" si="8"/>
        <v>386</v>
      </c>
      <c r="E303" s="18">
        <v>442</v>
      </c>
      <c r="F303" s="14">
        <v>10</v>
      </c>
      <c r="G303" s="14">
        <f>Sales_Table!$E303*F303</f>
        <v>4420</v>
      </c>
      <c r="H303" s="14" t="s">
        <v>2515</v>
      </c>
      <c r="I303" s="31">
        <f t="shared" si="9"/>
        <v>560</v>
      </c>
      <c r="J303" s="42">
        <f>YEAR(Table16[[#This Row],[Date]])</f>
        <v>2023</v>
      </c>
      <c r="K303" s="42" t="str">
        <f>TEXT(Table16[[#This Row],[Date]],"MMMM")</f>
        <v>May</v>
      </c>
    </row>
    <row r="304" spans="1:11" x14ac:dyDescent="0.3">
      <c r="A304" s="26" t="s">
        <v>2792</v>
      </c>
      <c r="B304" s="23" t="s">
        <v>357</v>
      </c>
      <c r="C304" s="23" t="s">
        <v>48</v>
      </c>
      <c r="D304" s="18">
        <f t="shared" si="8"/>
        <v>386</v>
      </c>
      <c r="E304" s="23">
        <v>442</v>
      </c>
      <c r="F304" s="22">
        <v>7</v>
      </c>
      <c r="G304" s="22">
        <f>Sales_Table!$E304*F304</f>
        <v>3094</v>
      </c>
      <c r="H304" s="22" t="s">
        <v>2510</v>
      </c>
      <c r="I304" s="30">
        <f t="shared" si="9"/>
        <v>392</v>
      </c>
      <c r="J304" s="42">
        <f>YEAR(Table16[[#This Row],[Date]])</f>
        <v>2022</v>
      </c>
      <c r="K304" s="42" t="str">
        <f>TEXT(Table16[[#This Row],[Date]],"MMMM")</f>
        <v>September</v>
      </c>
    </row>
    <row r="305" spans="1:11" x14ac:dyDescent="0.3">
      <c r="A305" s="16" t="s">
        <v>2793</v>
      </c>
      <c r="B305" s="18" t="s">
        <v>358</v>
      </c>
      <c r="C305" s="18" t="s">
        <v>48</v>
      </c>
      <c r="D305" s="18">
        <f t="shared" si="8"/>
        <v>386</v>
      </c>
      <c r="E305" s="18">
        <v>442</v>
      </c>
      <c r="F305" s="14">
        <v>8</v>
      </c>
      <c r="G305" s="14">
        <f>Sales_Table!$E305*F305</f>
        <v>3536</v>
      </c>
      <c r="H305" s="14" t="s">
        <v>2510</v>
      </c>
      <c r="I305" s="31">
        <f t="shared" si="9"/>
        <v>448</v>
      </c>
      <c r="J305" s="42">
        <f>YEAR(Table16[[#This Row],[Date]])</f>
        <v>2020</v>
      </c>
      <c r="K305" s="42" t="str">
        <f>TEXT(Table16[[#This Row],[Date]],"MMMM")</f>
        <v>April</v>
      </c>
    </row>
    <row r="306" spans="1:11" x14ac:dyDescent="0.3">
      <c r="A306" s="26" t="s">
        <v>2702</v>
      </c>
      <c r="B306" s="23" t="s">
        <v>359</v>
      </c>
      <c r="C306" s="23" t="s">
        <v>48</v>
      </c>
      <c r="D306" s="18">
        <f t="shared" si="8"/>
        <v>386</v>
      </c>
      <c r="E306" s="23">
        <v>442</v>
      </c>
      <c r="F306" s="22">
        <v>9</v>
      </c>
      <c r="G306" s="22">
        <f>Sales_Table!$E306*F306</f>
        <v>3978</v>
      </c>
      <c r="H306" s="22" t="s">
        <v>2521</v>
      </c>
      <c r="I306" s="30">
        <f t="shared" si="9"/>
        <v>504</v>
      </c>
      <c r="J306" s="42">
        <f>YEAR(Table16[[#This Row],[Date]])</f>
        <v>2023</v>
      </c>
      <c r="K306" s="42" t="str">
        <f>TEXT(Table16[[#This Row],[Date]],"MMMM")</f>
        <v>February</v>
      </c>
    </row>
    <row r="307" spans="1:11" x14ac:dyDescent="0.3">
      <c r="A307" s="16" t="s">
        <v>2794</v>
      </c>
      <c r="B307" s="18" t="s">
        <v>360</v>
      </c>
      <c r="C307" s="18" t="s">
        <v>48</v>
      </c>
      <c r="D307" s="18">
        <f t="shared" si="8"/>
        <v>386</v>
      </c>
      <c r="E307" s="18">
        <v>442</v>
      </c>
      <c r="F307" s="14">
        <v>5</v>
      </c>
      <c r="G307" s="14">
        <f>Sales_Table!$E307*F307</f>
        <v>2210</v>
      </c>
      <c r="H307" s="14" t="s">
        <v>2521</v>
      </c>
      <c r="I307" s="31">
        <f t="shared" si="9"/>
        <v>280</v>
      </c>
      <c r="J307" s="42">
        <f>YEAR(Table16[[#This Row],[Date]])</f>
        <v>2022</v>
      </c>
      <c r="K307" s="42" t="str">
        <f>TEXT(Table16[[#This Row],[Date]],"MMMM")</f>
        <v>March</v>
      </c>
    </row>
    <row r="308" spans="1:11" x14ac:dyDescent="0.3">
      <c r="A308" s="26" t="s">
        <v>2795</v>
      </c>
      <c r="B308" s="23" t="s">
        <v>361</v>
      </c>
      <c r="C308" s="23" t="s">
        <v>48</v>
      </c>
      <c r="D308" s="18">
        <f t="shared" si="8"/>
        <v>386</v>
      </c>
      <c r="E308" s="23">
        <v>442</v>
      </c>
      <c r="F308" s="22">
        <v>10</v>
      </c>
      <c r="G308" s="22">
        <f>Sales_Table!$E308*F308</f>
        <v>4420</v>
      </c>
      <c r="H308" s="22" t="s">
        <v>2521</v>
      </c>
      <c r="I308" s="30">
        <f t="shared" si="9"/>
        <v>560</v>
      </c>
      <c r="J308" s="42">
        <f>YEAR(Table16[[#This Row],[Date]])</f>
        <v>2023</v>
      </c>
      <c r="K308" s="42" t="str">
        <f>TEXT(Table16[[#This Row],[Date]],"MMMM")</f>
        <v>August</v>
      </c>
    </row>
    <row r="309" spans="1:11" x14ac:dyDescent="0.3">
      <c r="A309" s="16" t="s">
        <v>2796</v>
      </c>
      <c r="B309" s="18" t="s">
        <v>362</v>
      </c>
      <c r="C309" s="18" t="s">
        <v>48</v>
      </c>
      <c r="D309" s="18">
        <f t="shared" si="8"/>
        <v>386</v>
      </c>
      <c r="E309" s="18">
        <v>442</v>
      </c>
      <c r="F309" s="14">
        <v>10</v>
      </c>
      <c r="G309" s="14">
        <f>Sales_Table!$E309*F309</f>
        <v>4420</v>
      </c>
      <c r="H309" s="14" t="s">
        <v>2510</v>
      </c>
      <c r="I309" s="31">
        <f t="shared" si="9"/>
        <v>560</v>
      </c>
      <c r="J309" s="42">
        <f>YEAR(Table16[[#This Row],[Date]])</f>
        <v>2024</v>
      </c>
      <c r="K309" s="42" t="str">
        <f>TEXT(Table16[[#This Row],[Date]],"MMMM")</f>
        <v>December</v>
      </c>
    </row>
    <row r="310" spans="1:11" x14ac:dyDescent="0.3">
      <c r="A310" s="26" t="s">
        <v>2797</v>
      </c>
      <c r="B310" s="23" t="s">
        <v>363</v>
      </c>
      <c r="C310" s="23" t="s">
        <v>48</v>
      </c>
      <c r="D310" s="18">
        <f t="shared" si="8"/>
        <v>386</v>
      </c>
      <c r="E310" s="23">
        <v>442</v>
      </c>
      <c r="F310" s="22">
        <v>6</v>
      </c>
      <c r="G310" s="22">
        <f>Sales_Table!$E310*F310</f>
        <v>2652</v>
      </c>
      <c r="H310" s="22" t="s">
        <v>2521</v>
      </c>
      <c r="I310" s="30">
        <f t="shared" si="9"/>
        <v>336</v>
      </c>
      <c r="J310" s="42">
        <f>YEAR(Table16[[#This Row],[Date]])</f>
        <v>2021</v>
      </c>
      <c r="K310" s="42" t="str">
        <f>TEXT(Table16[[#This Row],[Date]],"MMMM")</f>
        <v>December</v>
      </c>
    </row>
    <row r="311" spans="1:11" x14ac:dyDescent="0.3">
      <c r="A311" s="16" t="s">
        <v>2723</v>
      </c>
      <c r="B311" s="18" t="s">
        <v>364</v>
      </c>
      <c r="C311" s="18" t="s">
        <v>48</v>
      </c>
      <c r="D311" s="18">
        <f t="shared" si="8"/>
        <v>386</v>
      </c>
      <c r="E311" s="18">
        <v>442</v>
      </c>
      <c r="F311" s="14">
        <v>5</v>
      </c>
      <c r="G311" s="14">
        <f>Sales_Table!$E311*F311</f>
        <v>2210</v>
      </c>
      <c r="H311" s="14" t="s">
        <v>2510</v>
      </c>
      <c r="I311" s="31">
        <f t="shared" si="9"/>
        <v>280</v>
      </c>
      <c r="J311" s="42">
        <f>YEAR(Table16[[#This Row],[Date]])</f>
        <v>2024</v>
      </c>
      <c r="K311" s="42" t="str">
        <f>TEXT(Table16[[#This Row],[Date]],"MMMM")</f>
        <v>March</v>
      </c>
    </row>
    <row r="312" spans="1:11" x14ac:dyDescent="0.3">
      <c r="A312" s="26" t="s">
        <v>2798</v>
      </c>
      <c r="B312" s="23" t="s">
        <v>365</v>
      </c>
      <c r="C312" s="23" t="s">
        <v>48</v>
      </c>
      <c r="D312" s="18">
        <f t="shared" si="8"/>
        <v>386</v>
      </c>
      <c r="E312" s="23">
        <v>442</v>
      </c>
      <c r="F312" s="22">
        <v>5</v>
      </c>
      <c r="G312" s="22">
        <f>Sales_Table!$E312*F312</f>
        <v>2210</v>
      </c>
      <c r="H312" s="22" t="s">
        <v>2521</v>
      </c>
      <c r="I312" s="30">
        <f t="shared" si="9"/>
        <v>280</v>
      </c>
      <c r="J312" s="42">
        <f>YEAR(Table16[[#This Row],[Date]])</f>
        <v>2023</v>
      </c>
      <c r="K312" s="42" t="str">
        <f>TEXT(Table16[[#This Row],[Date]],"MMMM")</f>
        <v>March</v>
      </c>
    </row>
    <row r="313" spans="1:11" x14ac:dyDescent="0.3">
      <c r="A313" s="16" t="s">
        <v>2757</v>
      </c>
      <c r="B313" s="18" t="s">
        <v>366</v>
      </c>
      <c r="C313" s="18" t="s">
        <v>48</v>
      </c>
      <c r="D313" s="18">
        <f t="shared" si="8"/>
        <v>386</v>
      </c>
      <c r="E313" s="18">
        <v>442</v>
      </c>
      <c r="F313" s="14">
        <v>9</v>
      </c>
      <c r="G313" s="14">
        <f>Sales_Table!$E313*F313</f>
        <v>3978</v>
      </c>
      <c r="H313" s="14" t="s">
        <v>2521</v>
      </c>
      <c r="I313" s="31">
        <f t="shared" si="9"/>
        <v>504</v>
      </c>
      <c r="J313" s="42">
        <f>YEAR(Table16[[#This Row],[Date]])</f>
        <v>2021</v>
      </c>
      <c r="K313" s="42" t="str">
        <f>TEXT(Table16[[#This Row],[Date]],"MMMM")</f>
        <v>November</v>
      </c>
    </row>
    <row r="314" spans="1:11" x14ac:dyDescent="0.3">
      <c r="A314" s="26" t="s">
        <v>2799</v>
      </c>
      <c r="B314" s="23" t="s">
        <v>367</v>
      </c>
      <c r="C314" s="23" t="s">
        <v>48</v>
      </c>
      <c r="D314" s="18">
        <f t="shared" si="8"/>
        <v>386</v>
      </c>
      <c r="E314" s="23">
        <v>442</v>
      </c>
      <c r="F314" s="22">
        <v>5</v>
      </c>
      <c r="G314" s="22">
        <f>Sales_Table!$E314*F314</f>
        <v>2210</v>
      </c>
      <c r="H314" s="22" t="s">
        <v>2510</v>
      </c>
      <c r="I314" s="30">
        <f t="shared" si="9"/>
        <v>280</v>
      </c>
      <c r="J314" s="42">
        <f>YEAR(Table16[[#This Row],[Date]])</f>
        <v>2021</v>
      </c>
      <c r="K314" s="42" t="str">
        <f>TEXT(Table16[[#This Row],[Date]],"MMMM")</f>
        <v>January</v>
      </c>
    </row>
    <row r="315" spans="1:11" x14ac:dyDescent="0.3">
      <c r="A315" s="16" t="s">
        <v>2800</v>
      </c>
      <c r="B315" s="18" t="s">
        <v>368</v>
      </c>
      <c r="C315" s="18" t="s">
        <v>48</v>
      </c>
      <c r="D315" s="18">
        <f t="shared" si="8"/>
        <v>386</v>
      </c>
      <c r="E315" s="18">
        <v>442</v>
      </c>
      <c r="F315" s="14">
        <v>9</v>
      </c>
      <c r="G315" s="14">
        <f>Sales_Table!$E315*F315</f>
        <v>3978</v>
      </c>
      <c r="H315" s="14" t="s">
        <v>2510</v>
      </c>
      <c r="I315" s="31">
        <f t="shared" si="9"/>
        <v>504</v>
      </c>
      <c r="J315" s="42">
        <f>YEAR(Table16[[#This Row],[Date]])</f>
        <v>2023</v>
      </c>
      <c r="K315" s="42" t="str">
        <f>TEXT(Table16[[#This Row],[Date]],"MMMM")</f>
        <v>January</v>
      </c>
    </row>
    <row r="316" spans="1:11" x14ac:dyDescent="0.3">
      <c r="A316" s="26" t="s">
        <v>2801</v>
      </c>
      <c r="B316" s="23" t="s">
        <v>369</v>
      </c>
      <c r="C316" s="23" t="s">
        <v>48</v>
      </c>
      <c r="D316" s="18">
        <f t="shared" si="8"/>
        <v>386</v>
      </c>
      <c r="E316" s="23">
        <v>442</v>
      </c>
      <c r="F316" s="22">
        <v>6</v>
      </c>
      <c r="G316" s="22">
        <f>Sales_Table!$E316*F316</f>
        <v>2652</v>
      </c>
      <c r="H316" s="22" t="s">
        <v>2510</v>
      </c>
      <c r="I316" s="30">
        <f t="shared" si="9"/>
        <v>336</v>
      </c>
      <c r="J316" s="42">
        <f>YEAR(Table16[[#This Row],[Date]])</f>
        <v>2024</v>
      </c>
      <c r="K316" s="42" t="str">
        <f>TEXT(Table16[[#This Row],[Date]],"MMMM")</f>
        <v>April</v>
      </c>
    </row>
    <row r="317" spans="1:11" x14ac:dyDescent="0.3">
      <c r="A317" s="16" t="s">
        <v>2802</v>
      </c>
      <c r="B317" s="18" t="s">
        <v>370</v>
      </c>
      <c r="C317" s="18" t="s">
        <v>48</v>
      </c>
      <c r="D317" s="18">
        <f t="shared" si="8"/>
        <v>386</v>
      </c>
      <c r="E317" s="18">
        <v>442</v>
      </c>
      <c r="F317" s="14">
        <v>5</v>
      </c>
      <c r="G317" s="14">
        <f>Sales_Table!$E317*F317</f>
        <v>2210</v>
      </c>
      <c r="H317" s="14" t="s">
        <v>2515</v>
      </c>
      <c r="I317" s="31">
        <f t="shared" si="9"/>
        <v>280</v>
      </c>
      <c r="J317" s="42">
        <f>YEAR(Table16[[#This Row],[Date]])</f>
        <v>2020</v>
      </c>
      <c r="K317" s="42" t="str">
        <f>TEXT(Table16[[#This Row],[Date]],"MMMM")</f>
        <v>April</v>
      </c>
    </row>
    <row r="318" spans="1:11" x14ac:dyDescent="0.3">
      <c r="A318" s="26" t="s">
        <v>2803</v>
      </c>
      <c r="B318" s="23" t="s">
        <v>371</v>
      </c>
      <c r="C318" s="23" t="s">
        <v>48</v>
      </c>
      <c r="D318" s="18">
        <f t="shared" si="8"/>
        <v>386</v>
      </c>
      <c r="E318" s="23">
        <v>442</v>
      </c>
      <c r="F318" s="22">
        <v>4</v>
      </c>
      <c r="G318" s="22">
        <f>Sales_Table!$E318*F318</f>
        <v>1768</v>
      </c>
      <c r="H318" s="22" t="s">
        <v>2511</v>
      </c>
      <c r="I318" s="30">
        <f t="shared" si="9"/>
        <v>224</v>
      </c>
      <c r="J318" s="42">
        <f>YEAR(Table16[[#This Row],[Date]])</f>
        <v>2024</v>
      </c>
      <c r="K318" s="42" t="str">
        <f>TEXT(Table16[[#This Row],[Date]],"MMMM")</f>
        <v>November</v>
      </c>
    </row>
    <row r="319" spans="1:11" x14ac:dyDescent="0.3">
      <c r="A319" s="16" t="s">
        <v>2804</v>
      </c>
      <c r="B319" s="18" t="s">
        <v>372</v>
      </c>
      <c r="C319" s="18" t="s">
        <v>48</v>
      </c>
      <c r="D319" s="18">
        <f t="shared" si="8"/>
        <v>386</v>
      </c>
      <c r="E319" s="18">
        <v>442</v>
      </c>
      <c r="F319" s="14">
        <v>6</v>
      </c>
      <c r="G319" s="14">
        <f>Sales_Table!$E319*F319</f>
        <v>2652</v>
      </c>
      <c r="H319" s="14" t="s">
        <v>2511</v>
      </c>
      <c r="I319" s="31">
        <f t="shared" si="9"/>
        <v>336</v>
      </c>
      <c r="J319" s="42">
        <f>YEAR(Table16[[#This Row],[Date]])</f>
        <v>2024</v>
      </c>
      <c r="K319" s="42" t="str">
        <f>TEXT(Table16[[#This Row],[Date]],"MMMM")</f>
        <v>August</v>
      </c>
    </row>
    <row r="320" spans="1:11" x14ac:dyDescent="0.3">
      <c r="A320" s="26" t="s">
        <v>2585</v>
      </c>
      <c r="B320" s="23" t="s">
        <v>373</v>
      </c>
      <c r="C320" s="23" t="s">
        <v>48</v>
      </c>
      <c r="D320" s="18">
        <f t="shared" si="8"/>
        <v>386</v>
      </c>
      <c r="E320" s="23">
        <v>442</v>
      </c>
      <c r="F320" s="22">
        <v>9</v>
      </c>
      <c r="G320" s="22">
        <f>Sales_Table!$E320*F320</f>
        <v>3978</v>
      </c>
      <c r="H320" s="22" t="s">
        <v>2521</v>
      </c>
      <c r="I320" s="30">
        <f t="shared" si="9"/>
        <v>504</v>
      </c>
      <c r="J320" s="42">
        <f>YEAR(Table16[[#This Row],[Date]])</f>
        <v>2022</v>
      </c>
      <c r="K320" s="42" t="str">
        <f>TEXT(Table16[[#This Row],[Date]],"MMMM")</f>
        <v>April</v>
      </c>
    </row>
    <row r="321" spans="1:11" x14ac:dyDescent="0.3">
      <c r="A321" s="16" t="s">
        <v>2805</v>
      </c>
      <c r="B321" s="18" t="s">
        <v>374</v>
      </c>
      <c r="C321" s="18" t="s">
        <v>46</v>
      </c>
      <c r="D321" s="18">
        <f t="shared" si="8"/>
        <v>217</v>
      </c>
      <c r="E321" s="18">
        <v>270</v>
      </c>
      <c r="F321" s="14">
        <v>1</v>
      </c>
      <c r="G321" s="14">
        <f>Sales_Table!$E321*F321</f>
        <v>270</v>
      </c>
      <c r="H321" s="14" t="s">
        <v>2521</v>
      </c>
      <c r="I321" s="31">
        <f t="shared" si="9"/>
        <v>53</v>
      </c>
      <c r="J321" s="42">
        <f>YEAR(Table16[[#This Row],[Date]])</f>
        <v>2023</v>
      </c>
      <c r="K321" s="42" t="str">
        <f>TEXT(Table16[[#This Row],[Date]],"MMMM")</f>
        <v>April</v>
      </c>
    </row>
    <row r="322" spans="1:11" x14ac:dyDescent="0.3">
      <c r="A322" s="26" t="s">
        <v>2562</v>
      </c>
      <c r="B322" s="23" t="s">
        <v>375</v>
      </c>
      <c r="C322" s="23" t="s">
        <v>46</v>
      </c>
      <c r="D322" s="18">
        <f t="shared" si="8"/>
        <v>217</v>
      </c>
      <c r="E322" s="23">
        <v>270</v>
      </c>
      <c r="F322" s="22">
        <v>6</v>
      </c>
      <c r="G322" s="22">
        <f>Sales_Table!$E322*F322</f>
        <v>1620</v>
      </c>
      <c r="H322" s="22" t="s">
        <v>2515</v>
      </c>
      <c r="I322" s="30">
        <f t="shared" si="9"/>
        <v>318</v>
      </c>
      <c r="J322" s="42">
        <f>YEAR(Table16[[#This Row],[Date]])</f>
        <v>2023</v>
      </c>
      <c r="K322" s="42" t="str">
        <f>TEXT(Table16[[#This Row],[Date]],"MMMM")</f>
        <v>March</v>
      </c>
    </row>
    <row r="323" spans="1:11" x14ac:dyDescent="0.3">
      <c r="A323" s="16" t="s">
        <v>2570</v>
      </c>
      <c r="B323" s="18" t="s">
        <v>376</v>
      </c>
      <c r="C323" s="18" t="s">
        <v>46</v>
      </c>
      <c r="D323" s="18">
        <f t="shared" ref="D323:D386" si="10">IF(C323="P101",271,IF(C323="P102",408,IF(C323="P103",735,IF(C323="P104",749,IF(C323="P105",807,IF(C323="P106",365,IF(C323="P107",213,IF(C323="P108",117,IF(C323="P109",399,IF(C323="P110",520,IF(C323="P111",505,IF(C323="P112",380,IF(C323="P113",392,IF(C323="P114",164,IF(C323="P115",282,IF(C323="P116",386,IF(C323="P117",217,IF(C323="P118",518,IF(C323="P119",321,IF(C323="P120",593,IF(C323="P121",104,0)))))))))))))))))))))</f>
        <v>217</v>
      </c>
      <c r="E323" s="18">
        <v>270</v>
      </c>
      <c r="F323" s="14">
        <v>7</v>
      </c>
      <c r="G323" s="14">
        <f>Sales_Table!$E323*F323</f>
        <v>1890</v>
      </c>
      <c r="H323" s="14" t="s">
        <v>2511</v>
      </c>
      <c r="I323" s="31">
        <f t="shared" ref="I323:I386" si="11">G323-(D323*F323)</f>
        <v>371</v>
      </c>
      <c r="J323" s="42">
        <f>YEAR(Table16[[#This Row],[Date]])</f>
        <v>2021</v>
      </c>
      <c r="K323" s="42" t="str">
        <f>TEXT(Table16[[#This Row],[Date]],"MMMM")</f>
        <v>August</v>
      </c>
    </row>
    <row r="324" spans="1:11" x14ac:dyDescent="0.3">
      <c r="A324" s="26" t="s">
        <v>2806</v>
      </c>
      <c r="B324" s="23" t="s">
        <v>377</v>
      </c>
      <c r="C324" s="23" t="s">
        <v>46</v>
      </c>
      <c r="D324" s="18">
        <f t="shared" si="10"/>
        <v>217</v>
      </c>
      <c r="E324" s="23">
        <v>270</v>
      </c>
      <c r="F324" s="22">
        <v>3</v>
      </c>
      <c r="G324" s="22">
        <f>Sales_Table!$E324*F324</f>
        <v>810</v>
      </c>
      <c r="H324" s="22" t="s">
        <v>2510</v>
      </c>
      <c r="I324" s="30">
        <f t="shared" si="11"/>
        <v>159</v>
      </c>
      <c r="J324" s="42">
        <f>YEAR(Table16[[#This Row],[Date]])</f>
        <v>2022</v>
      </c>
      <c r="K324" s="42" t="str">
        <f>TEXT(Table16[[#This Row],[Date]],"MMMM")</f>
        <v>March</v>
      </c>
    </row>
    <row r="325" spans="1:11" x14ac:dyDescent="0.3">
      <c r="A325" s="16" t="s">
        <v>2613</v>
      </c>
      <c r="B325" s="18" t="s">
        <v>378</v>
      </c>
      <c r="C325" s="18" t="s">
        <v>46</v>
      </c>
      <c r="D325" s="18">
        <f t="shared" si="10"/>
        <v>217</v>
      </c>
      <c r="E325" s="18">
        <v>270</v>
      </c>
      <c r="F325" s="14">
        <v>2</v>
      </c>
      <c r="G325" s="14">
        <f>Sales_Table!$E325*F325</f>
        <v>540</v>
      </c>
      <c r="H325" s="14" t="s">
        <v>2515</v>
      </c>
      <c r="I325" s="31">
        <f t="shared" si="11"/>
        <v>106</v>
      </c>
      <c r="J325" s="42">
        <f>YEAR(Table16[[#This Row],[Date]])</f>
        <v>2020</v>
      </c>
      <c r="K325" s="42" t="str">
        <f>TEXT(Table16[[#This Row],[Date]],"MMMM")</f>
        <v>April</v>
      </c>
    </row>
    <row r="326" spans="1:11" x14ac:dyDescent="0.3">
      <c r="A326" s="26" t="s">
        <v>2807</v>
      </c>
      <c r="B326" s="23" t="s">
        <v>379</v>
      </c>
      <c r="C326" s="23" t="s">
        <v>46</v>
      </c>
      <c r="D326" s="18">
        <f t="shared" si="10"/>
        <v>217</v>
      </c>
      <c r="E326" s="23">
        <v>270</v>
      </c>
      <c r="F326" s="22">
        <v>4</v>
      </c>
      <c r="G326" s="22">
        <f>Sales_Table!$E326*F326</f>
        <v>1080</v>
      </c>
      <c r="H326" s="22" t="s">
        <v>2511</v>
      </c>
      <c r="I326" s="30">
        <f t="shared" si="11"/>
        <v>212</v>
      </c>
      <c r="J326" s="42">
        <f>YEAR(Table16[[#This Row],[Date]])</f>
        <v>2020</v>
      </c>
      <c r="K326" s="42" t="str">
        <f>TEXT(Table16[[#This Row],[Date]],"MMMM")</f>
        <v>January</v>
      </c>
    </row>
    <row r="327" spans="1:11" x14ac:dyDescent="0.3">
      <c r="A327" s="16" t="s">
        <v>2808</v>
      </c>
      <c r="B327" s="18" t="s">
        <v>380</v>
      </c>
      <c r="C327" s="18" t="s">
        <v>46</v>
      </c>
      <c r="D327" s="18">
        <f t="shared" si="10"/>
        <v>217</v>
      </c>
      <c r="E327" s="18">
        <v>270</v>
      </c>
      <c r="F327" s="14">
        <v>5</v>
      </c>
      <c r="G327" s="14">
        <f>Sales_Table!$E327*F327</f>
        <v>1350</v>
      </c>
      <c r="H327" s="14" t="s">
        <v>2515</v>
      </c>
      <c r="I327" s="31">
        <f t="shared" si="11"/>
        <v>265</v>
      </c>
      <c r="J327" s="42">
        <f>YEAR(Table16[[#This Row],[Date]])</f>
        <v>2022</v>
      </c>
      <c r="K327" s="42" t="str">
        <f>TEXT(Table16[[#This Row],[Date]],"MMMM")</f>
        <v>July</v>
      </c>
    </row>
    <row r="328" spans="1:11" x14ac:dyDescent="0.3">
      <c r="A328" s="26" t="s">
        <v>2809</v>
      </c>
      <c r="B328" s="23" t="s">
        <v>381</v>
      </c>
      <c r="C328" s="23" t="s">
        <v>46</v>
      </c>
      <c r="D328" s="18">
        <f t="shared" si="10"/>
        <v>217</v>
      </c>
      <c r="E328" s="23">
        <v>270</v>
      </c>
      <c r="F328" s="22">
        <v>9</v>
      </c>
      <c r="G328" s="22">
        <f>Sales_Table!$E328*F328</f>
        <v>2430</v>
      </c>
      <c r="H328" s="22" t="s">
        <v>2521</v>
      </c>
      <c r="I328" s="30">
        <f t="shared" si="11"/>
        <v>477</v>
      </c>
      <c r="J328" s="42">
        <f>YEAR(Table16[[#This Row],[Date]])</f>
        <v>2020</v>
      </c>
      <c r="K328" s="42" t="str">
        <f>TEXT(Table16[[#This Row],[Date]],"MMMM")</f>
        <v>January</v>
      </c>
    </row>
    <row r="329" spans="1:11" x14ac:dyDescent="0.3">
      <c r="A329" s="16" t="s">
        <v>2810</v>
      </c>
      <c r="B329" s="18" t="s">
        <v>382</v>
      </c>
      <c r="C329" s="18" t="s">
        <v>46</v>
      </c>
      <c r="D329" s="18">
        <f t="shared" si="10"/>
        <v>217</v>
      </c>
      <c r="E329" s="18">
        <v>270</v>
      </c>
      <c r="F329" s="14">
        <v>1</v>
      </c>
      <c r="G329" s="14">
        <f>Sales_Table!$E329*F329</f>
        <v>270</v>
      </c>
      <c r="H329" s="14" t="s">
        <v>2515</v>
      </c>
      <c r="I329" s="31">
        <f t="shared" si="11"/>
        <v>53</v>
      </c>
      <c r="J329" s="42">
        <f>YEAR(Table16[[#This Row],[Date]])</f>
        <v>2025</v>
      </c>
      <c r="K329" s="42" t="str">
        <f>TEXT(Table16[[#This Row],[Date]],"MMMM")</f>
        <v>March</v>
      </c>
    </row>
    <row r="330" spans="1:11" x14ac:dyDescent="0.3">
      <c r="A330" s="26" t="s">
        <v>2811</v>
      </c>
      <c r="B330" s="23" t="s">
        <v>383</v>
      </c>
      <c r="C330" s="23" t="s">
        <v>46</v>
      </c>
      <c r="D330" s="18">
        <f t="shared" si="10"/>
        <v>217</v>
      </c>
      <c r="E330" s="23">
        <v>270</v>
      </c>
      <c r="F330" s="22">
        <v>9</v>
      </c>
      <c r="G330" s="22">
        <f>Sales_Table!$E330*F330</f>
        <v>2430</v>
      </c>
      <c r="H330" s="22" t="s">
        <v>2511</v>
      </c>
      <c r="I330" s="30">
        <f t="shared" si="11"/>
        <v>477</v>
      </c>
      <c r="J330" s="42">
        <f>YEAR(Table16[[#This Row],[Date]])</f>
        <v>2022</v>
      </c>
      <c r="K330" s="42" t="str">
        <f>TEXT(Table16[[#This Row],[Date]],"MMMM")</f>
        <v>December</v>
      </c>
    </row>
    <row r="331" spans="1:11" x14ac:dyDescent="0.3">
      <c r="A331" s="16" t="s">
        <v>2561</v>
      </c>
      <c r="B331" s="18" t="s">
        <v>384</v>
      </c>
      <c r="C331" s="18" t="s">
        <v>46</v>
      </c>
      <c r="D331" s="18">
        <f t="shared" si="10"/>
        <v>217</v>
      </c>
      <c r="E331" s="18">
        <v>270</v>
      </c>
      <c r="F331" s="14">
        <v>4</v>
      </c>
      <c r="G331" s="14">
        <f>Sales_Table!$E331*F331</f>
        <v>1080</v>
      </c>
      <c r="H331" s="14" t="s">
        <v>2510</v>
      </c>
      <c r="I331" s="31">
        <f t="shared" si="11"/>
        <v>212</v>
      </c>
      <c r="J331" s="42">
        <f>YEAR(Table16[[#This Row],[Date]])</f>
        <v>2020</v>
      </c>
      <c r="K331" s="42" t="str">
        <f>TEXT(Table16[[#This Row],[Date]],"MMMM")</f>
        <v>May</v>
      </c>
    </row>
    <row r="332" spans="1:11" x14ac:dyDescent="0.3">
      <c r="A332" s="26" t="s">
        <v>2812</v>
      </c>
      <c r="B332" s="23" t="s">
        <v>385</v>
      </c>
      <c r="C332" s="23" t="s">
        <v>46</v>
      </c>
      <c r="D332" s="18">
        <f t="shared" si="10"/>
        <v>217</v>
      </c>
      <c r="E332" s="23">
        <v>270</v>
      </c>
      <c r="F332" s="22">
        <v>1</v>
      </c>
      <c r="G332" s="22">
        <f>Sales_Table!$E332*F332</f>
        <v>270</v>
      </c>
      <c r="H332" s="22" t="s">
        <v>2510</v>
      </c>
      <c r="I332" s="30">
        <f t="shared" si="11"/>
        <v>53</v>
      </c>
      <c r="J332" s="42">
        <f>YEAR(Table16[[#This Row],[Date]])</f>
        <v>2020</v>
      </c>
      <c r="K332" s="42" t="str">
        <f>TEXT(Table16[[#This Row],[Date]],"MMMM")</f>
        <v>October</v>
      </c>
    </row>
    <row r="333" spans="1:11" x14ac:dyDescent="0.3">
      <c r="A333" s="16" t="s">
        <v>2813</v>
      </c>
      <c r="B333" s="18" t="s">
        <v>386</v>
      </c>
      <c r="C333" s="18" t="s">
        <v>46</v>
      </c>
      <c r="D333" s="18">
        <f t="shared" si="10"/>
        <v>217</v>
      </c>
      <c r="E333" s="18">
        <v>270</v>
      </c>
      <c r="F333" s="14">
        <v>6</v>
      </c>
      <c r="G333" s="14">
        <f>Sales_Table!$E333*F333</f>
        <v>1620</v>
      </c>
      <c r="H333" s="14" t="s">
        <v>2521</v>
      </c>
      <c r="I333" s="31">
        <f t="shared" si="11"/>
        <v>318</v>
      </c>
      <c r="J333" s="42">
        <f>YEAR(Table16[[#This Row],[Date]])</f>
        <v>2022</v>
      </c>
      <c r="K333" s="42" t="str">
        <f>TEXT(Table16[[#This Row],[Date]],"MMMM")</f>
        <v>January</v>
      </c>
    </row>
    <row r="334" spans="1:11" x14ac:dyDescent="0.3">
      <c r="A334" s="26" t="s">
        <v>2689</v>
      </c>
      <c r="B334" s="23" t="s">
        <v>387</v>
      </c>
      <c r="C334" s="23" t="s">
        <v>46</v>
      </c>
      <c r="D334" s="18">
        <f t="shared" si="10"/>
        <v>217</v>
      </c>
      <c r="E334" s="23">
        <v>270</v>
      </c>
      <c r="F334" s="22">
        <v>5</v>
      </c>
      <c r="G334" s="22">
        <f>Sales_Table!$E334*F334</f>
        <v>1350</v>
      </c>
      <c r="H334" s="22" t="s">
        <v>2511</v>
      </c>
      <c r="I334" s="30">
        <f t="shared" si="11"/>
        <v>265</v>
      </c>
      <c r="J334" s="42">
        <f>YEAR(Table16[[#This Row],[Date]])</f>
        <v>2022</v>
      </c>
      <c r="K334" s="42" t="str">
        <f>TEXT(Table16[[#This Row],[Date]],"MMMM")</f>
        <v>August</v>
      </c>
    </row>
    <row r="335" spans="1:11" x14ac:dyDescent="0.3">
      <c r="A335" s="16" t="s">
        <v>2814</v>
      </c>
      <c r="B335" s="18" t="s">
        <v>388</v>
      </c>
      <c r="C335" s="18" t="s">
        <v>46</v>
      </c>
      <c r="D335" s="18">
        <f t="shared" si="10"/>
        <v>217</v>
      </c>
      <c r="E335" s="18">
        <v>270</v>
      </c>
      <c r="F335" s="14">
        <v>6</v>
      </c>
      <c r="G335" s="14">
        <f>Sales_Table!$E335*F335</f>
        <v>1620</v>
      </c>
      <c r="H335" s="14" t="s">
        <v>2521</v>
      </c>
      <c r="I335" s="31">
        <f t="shared" si="11"/>
        <v>318</v>
      </c>
      <c r="J335" s="42">
        <f>YEAR(Table16[[#This Row],[Date]])</f>
        <v>2023</v>
      </c>
      <c r="K335" s="42" t="str">
        <f>TEXT(Table16[[#This Row],[Date]],"MMMM")</f>
        <v>May</v>
      </c>
    </row>
    <row r="336" spans="1:11" x14ac:dyDescent="0.3">
      <c r="A336" s="26" t="s">
        <v>2814</v>
      </c>
      <c r="B336" s="23" t="s">
        <v>389</v>
      </c>
      <c r="C336" s="23" t="s">
        <v>46</v>
      </c>
      <c r="D336" s="18">
        <f t="shared" si="10"/>
        <v>217</v>
      </c>
      <c r="E336" s="23">
        <v>270</v>
      </c>
      <c r="F336" s="22">
        <v>10</v>
      </c>
      <c r="G336" s="22">
        <f>Sales_Table!$E336*F336</f>
        <v>2700</v>
      </c>
      <c r="H336" s="22" t="s">
        <v>2510</v>
      </c>
      <c r="I336" s="30">
        <f t="shared" si="11"/>
        <v>530</v>
      </c>
      <c r="J336" s="42">
        <f>YEAR(Table16[[#This Row],[Date]])</f>
        <v>2023</v>
      </c>
      <c r="K336" s="42" t="str">
        <f>TEXT(Table16[[#This Row],[Date]],"MMMM")</f>
        <v>May</v>
      </c>
    </row>
    <row r="337" spans="1:11" x14ac:dyDescent="0.3">
      <c r="A337" s="16" t="s">
        <v>2815</v>
      </c>
      <c r="B337" s="18" t="s">
        <v>390</v>
      </c>
      <c r="C337" s="18" t="s">
        <v>46</v>
      </c>
      <c r="D337" s="18">
        <f t="shared" si="10"/>
        <v>217</v>
      </c>
      <c r="E337" s="18">
        <v>270</v>
      </c>
      <c r="F337" s="14">
        <v>7</v>
      </c>
      <c r="G337" s="14">
        <f>Sales_Table!$E337*F337</f>
        <v>1890</v>
      </c>
      <c r="H337" s="14" t="s">
        <v>2510</v>
      </c>
      <c r="I337" s="31">
        <f t="shared" si="11"/>
        <v>371</v>
      </c>
      <c r="J337" s="42">
        <f>YEAR(Table16[[#This Row],[Date]])</f>
        <v>2023</v>
      </c>
      <c r="K337" s="42" t="str">
        <f>TEXT(Table16[[#This Row],[Date]],"MMMM")</f>
        <v>June</v>
      </c>
    </row>
    <row r="338" spans="1:11" x14ac:dyDescent="0.3">
      <c r="A338" s="26" t="s">
        <v>2816</v>
      </c>
      <c r="B338" s="23" t="s">
        <v>391</v>
      </c>
      <c r="C338" s="23" t="s">
        <v>46</v>
      </c>
      <c r="D338" s="18">
        <f t="shared" si="10"/>
        <v>217</v>
      </c>
      <c r="E338" s="23">
        <v>270</v>
      </c>
      <c r="F338" s="22">
        <v>1</v>
      </c>
      <c r="G338" s="22">
        <f>Sales_Table!$E338*F338</f>
        <v>270</v>
      </c>
      <c r="H338" s="22" t="s">
        <v>2521</v>
      </c>
      <c r="I338" s="30">
        <f t="shared" si="11"/>
        <v>53</v>
      </c>
      <c r="J338" s="42">
        <f>YEAR(Table16[[#This Row],[Date]])</f>
        <v>2023</v>
      </c>
      <c r="K338" s="42" t="str">
        <f>TEXT(Table16[[#This Row],[Date]],"MMMM")</f>
        <v>August</v>
      </c>
    </row>
    <row r="339" spans="1:11" x14ac:dyDescent="0.3">
      <c r="A339" s="16" t="s">
        <v>2817</v>
      </c>
      <c r="B339" s="18" t="s">
        <v>392</v>
      </c>
      <c r="C339" s="18" t="s">
        <v>24</v>
      </c>
      <c r="D339" s="18">
        <f t="shared" si="10"/>
        <v>518</v>
      </c>
      <c r="E339" s="18">
        <v>900</v>
      </c>
      <c r="F339" s="14">
        <v>6</v>
      </c>
      <c r="G339" s="14">
        <f>Sales_Table!$E339*F339</f>
        <v>5400</v>
      </c>
      <c r="H339" s="14" t="s">
        <v>2515</v>
      </c>
      <c r="I339" s="31">
        <f t="shared" si="11"/>
        <v>2292</v>
      </c>
      <c r="J339" s="42">
        <f>YEAR(Table16[[#This Row],[Date]])</f>
        <v>2024</v>
      </c>
      <c r="K339" s="42" t="str">
        <f>TEXT(Table16[[#This Row],[Date]],"MMMM")</f>
        <v>February</v>
      </c>
    </row>
    <row r="340" spans="1:11" x14ac:dyDescent="0.3">
      <c r="A340" s="26" t="s">
        <v>2818</v>
      </c>
      <c r="B340" s="23" t="s">
        <v>393</v>
      </c>
      <c r="C340" s="23" t="s">
        <v>24</v>
      </c>
      <c r="D340" s="18">
        <f t="shared" si="10"/>
        <v>518</v>
      </c>
      <c r="E340" s="23">
        <v>900</v>
      </c>
      <c r="F340" s="22">
        <v>7</v>
      </c>
      <c r="G340" s="22">
        <f>Sales_Table!$E340*F340</f>
        <v>6300</v>
      </c>
      <c r="H340" s="22" t="s">
        <v>2510</v>
      </c>
      <c r="I340" s="30">
        <f t="shared" si="11"/>
        <v>2674</v>
      </c>
      <c r="J340" s="42">
        <f>YEAR(Table16[[#This Row],[Date]])</f>
        <v>2024</v>
      </c>
      <c r="K340" s="42" t="str">
        <f>TEXT(Table16[[#This Row],[Date]],"MMMM")</f>
        <v>March</v>
      </c>
    </row>
    <row r="341" spans="1:11" x14ac:dyDescent="0.3">
      <c r="A341" s="16" t="s">
        <v>2819</v>
      </c>
      <c r="B341" s="18" t="s">
        <v>394</v>
      </c>
      <c r="C341" s="18" t="s">
        <v>24</v>
      </c>
      <c r="D341" s="18">
        <f t="shared" si="10"/>
        <v>518</v>
      </c>
      <c r="E341" s="18">
        <v>900</v>
      </c>
      <c r="F341" s="14">
        <v>7</v>
      </c>
      <c r="G341" s="14">
        <f>Sales_Table!$E341*F341</f>
        <v>6300</v>
      </c>
      <c r="H341" s="14" t="s">
        <v>2521</v>
      </c>
      <c r="I341" s="31">
        <f t="shared" si="11"/>
        <v>2674</v>
      </c>
      <c r="J341" s="42">
        <f>YEAR(Table16[[#This Row],[Date]])</f>
        <v>2020</v>
      </c>
      <c r="K341" s="42" t="str">
        <f>TEXT(Table16[[#This Row],[Date]],"MMMM")</f>
        <v>June</v>
      </c>
    </row>
    <row r="342" spans="1:11" x14ac:dyDescent="0.3">
      <c r="A342" s="26" t="s">
        <v>2820</v>
      </c>
      <c r="B342" s="23" t="s">
        <v>395</v>
      </c>
      <c r="C342" s="23" t="s">
        <v>24</v>
      </c>
      <c r="D342" s="18">
        <f t="shared" si="10"/>
        <v>518</v>
      </c>
      <c r="E342" s="23">
        <v>900</v>
      </c>
      <c r="F342" s="22">
        <v>8</v>
      </c>
      <c r="G342" s="22">
        <f>Sales_Table!$E342*F342</f>
        <v>7200</v>
      </c>
      <c r="H342" s="22" t="s">
        <v>2515</v>
      </c>
      <c r="I342" s="30">
        <f t="shared" si="11"/>
        <v>3056</v>
      </c>
      <c r="J342" s="42">
        <f>YEAR(Table16[[#This Row],[Date]])</f>
        <v>2024</v>
      </c>
      <c r="K342" s="42" t="str">
        <f>TEXT(Table16[[#This Row],[Date]],"MMMM")</f>
        <v>July</v>
      </c>
    </row>
    <row r="343" spans="1:11" x14ac:dyDescent="0.3">
      <c r="A343" s="16" t="s">
        <v>2692</v>
      </c>
      <c r="B343" s="18" t="s">
        <v>396</v>
      </c>
      <c r="C343" s="18" t="s">
        <v>24</v>
      </c>
      <c r="D343" s="18">
        <f t="shared" si="10"/>
        <v>518</v>
      </c>
      <c r="E343" s="18">
        <v>900</v>
      </c>
      <c r="F343" s="14">
        <v>10</v>
      </c>
      <c r="G343" s="14">
        <f>Sales_Table!$E343*F343</f>
        <v>9000</v>
      </c>
      <c r="H343" s="14" t="s">
        <v>2511</v>
      </c>
      <c r="I343" s="31">
        <f t="shared" si="11"/>
        <v>3820</v>
      </c>
      <c r="J343" s="42">
        <f>YEAR(Table16[[#This Row],[Date]])</f>
        <v>2020</v>
      </c>
      <c r="K343" s="42" t="str">
        <f>TEXT(Table16[[#This Row],[Date]],"MMMM")</f>
        <v>April</v>
      </c>
    </row>
    <row r="344" spans="1:11" x14ac:dyDescent="0.3">
      <c r="A344" s="26" t="s">
        <v>2821</v>
      </c>
      <c r="B344" s="23" t="s">
        <v>397</v>
      </c>
      <c r="C344" s="23" t="s">
        <v>24</v>
      </c>
      <c r="D344" s="18">
        <f t="shared" si="10"/>
        <v>518</v>
      </c>
      <c r="E344" s="23">
        <v>900</v>
      </c>
      <c r="F344" s="22">
        <v>10</v>
      </c>
      <c r="G344" s="22">
        <f>Sales_Table!$E344*F344</f>
        <v>9000</v>
      </c>
      <c r="H344" s="22" t="s">
        <v>2510</v>
      </c>
      <c r="I344" s="30">
        <f t="shared" si="11"/>
        <v>3820</v>
      </c>
      <c r="J344" s="42">
        <f>YEAR(Table16[[#This Row],[Date]])</f>
        <v>2022</v>
      </c>
      <c r="K344" s="42" t="str">
        <f>TEXT(Table16[[#This Row],[Date]],"MMMM")</f>
        <v>March</v>
      </c>
    </row>
    <row r="345" spans="1:11" x14ac:dyDescent="0.3">
      <c r="A345" s="16" t="s">
        <v>2822</v>
      </c>
      <c r="B345" s="18" t="s">
        <v>398</v>
      </c>
      <c r="C345" s="18" t="s">
        <v>24</v>
      </c>
      <c r="D345" s="18">
        <f t="shared" si="10"/>
        <v>518</v>
      </c>
      <c r="E345" s="18">
        <v>900</v>
      </c>
      <c r="F345" s="14">
        <v>3</v>
      </c>
      <c r="G345" s="14">
        <f>Sales_Table!$E345*F345</f>
        <v>2700</v>
      </c>
      <c r="H345" s="14" t="s">
        <v>2510</v>
      </c>
      <c r="I345" s="31">
        <f t="shared" si="11"/>
        <v>1146</v>
      </c>
      <c r="J345" s="42">
        <f>YEAR(Table16[[#This Row],[Date]])</f>
        <v>2020</v>
      </c>
      <c r="K345" s="42" t="str">
        <f>TEXT(Table16[[#This Row],[Date]],"MMMM")</f>
        <v>September</v>
      </c>
    </row>
    <row r="346" spans="1:11" x14ac:dyDescent="0.3">
      <c r="A346" s="26" t="s">
        <v>2823</v>
      </c>
      <c r="B346" s="23" t="s">
        <v>399</v>
      </c>
      <c r="C346" s="23" t="s">
        <v>24</v>
      </c>
      <c r="D346" s="18">
        <f t="shared" si="10"/>
        <v>518</v>
      </c>
      <c r="E346" s="23">
        <v>900</v>
      </c>
      <c r="F346" s="22">
        <v>8</v>
      </c>
      <c r="G346" s="22">
        <f>Sales_Table!$E346*F346</f>
        <v>7200</v>
      </c>
      <c r="H346" s="22" t="s">
        <v>2515</v>
      </c>
      <c r="I346" s="30">
        <f t="shared" si="11"/>
        <v>3056</v>
      </c>
      <c r="J346" s="42">
        <f>YEAR(Table16[[#This Row],[Date]])</f>
        <v>2021</v>
      </c>
      <c r="K346" s="42" t="str">
        <f>TEXT(Table16[[#This Row],[Date]],"MMMM")</f>
        <v>February</v>
      </c>
    </row>
    <row r="347" spans="1:11" x14ac:dyDescent="0.3">
      <c r="A347" s="16" t="s">
        <v>2824</v>
      </c>
      <c r="B347" s="18" t="s">
        <v>400</v>
      </c>
      <c r="C347" s="18" t="s">
        <v>24</v>
      </c>
      <c r="D347" s="18">
        <f t="shared" si="10"/>
        <v>518</v>
      </c>
      <c r="E347" s="18">
        <v>900</v>
      </c>
      <c r="F347" s="14">
        <v>9</v>
      </c>
      <c r="G347" s="14">
        <f>Sales_Table!$E347*F347</f>
        <v>8100</v>
      </c>
      <c r="H347" s="14" t="s">
        <v>2515</v>
      </c>
      <c r="I347" s="31">
        <f t="shared" si="11"/>
        <v>3438</v>
      </c>
      <c r="J347" s="42">
        <f>YEAR(Table16[[#This Row],[Date]])</f>
        <v>2021</v>
      </c>
      <c r="K347" s="42" t="str">
        <f>TEXT(Table16[[#This Row],[Date]],"MMMM")</f>
        <v>August</v>
      </c>
    </row>
    <row r="348" spans="1:11" x14ac:dyDescent="0.3">
      <c r="A348" s="26" t="s">
        <v>2825</v>
      </c>
      <c r="B348" s="23" t="s">
        <v>401</v>
      </c>
      <c r="C348" s="23" t="s">
        <v>24</v>
      </c>
      <c r="D348" s="18">
        <f t="shared" si="10"/>
        <v>518</v>
      </c>
      <c r="E348" s="23">
        <v>900</v>
      </c>
      <c r="F348" s="22">
        <v>2</v>
      </c>
      <c r="G348" s="22">
        <f>Sales_Table!$E348*F348</f>
        <v>1800</v>
      </c>
      <c r="H348" s="22" t="s">
        <v>2511</v>
      </c>
      <c r="I348" s="30">
        <f t="shared" si="11"/>
        <v>764</v>
      </c>
      <c r="J348" s="42">
        <f>YEAR(Table16[[#This Row],[Date]])</f>
        <v>2020</v>
      </c>
      <c r="K348" s="42" t="str">
        <f>TEXT(Table16[[#This Row],[Date]],"MMMM")</f>
        <v>August</v>
      </c>
    </row>
    <row r="349" spans="1:11" x14ac:dyDescent="0.3">
      <c r="A349" s="16" t="s">
        <v>2826</v>
      </c>
      <c r="B349" s="18" t="s">
        <v>402</v>
      </c>
      <c r="C349" s="18" t="s">
        <v>24</v>
      </c>
      <c r="D349" s="18">
        <f t="shared" si="10"/>
        <v>518</v>
      </c>
      <c r="E349" s="18">
        <v>900</v>
      </c>
      <c r="F349" s="14">
        <v>9</v>
      </c>
      <c r="G349" s="14">
        <f>Sales_Table!$E349*F349</f>
        <v>8100</v>
      </c>
      <c r="H349" s="14" t="s">
        <v>2521</v>
      </c>
      <c r="I349" s="31">
        <f t="shared" si="11"/>
        <v>3438</v>
      </c>
      <c r="J349" s="42">
        <f>YEAR(Table16[[#This Row],[Date]])</f>
        <v>2021</v>
      </c>
      <c r="K349" s="42" t="str">
        <f>TEXT(Table16[[#This Row],[Date]],"MMMM")</f>
        <v>July</v>
      </c>
    </row>
    <row r="350" spans="1:11" x14ac:dyDescent="0.3">
      <c r="A350" s="26" t="s">
        <v>2827</v>
      </c>
      <c r="B350" s="23" t="s">
        <v>403</v>
      </c>
      <c r="C350" s="23" t="s">
        <v>24</v>
      </c>
      <c r="D350" s="18">
        <f t="shared" si="10"/>
        <v>518</v>
      </c>
      <c r="E350" s="23">
        <v>900</v>
      </c>
      <c r="F350" s="22">
        <v>4</v>
      </c>
      <c r="G350" s="22">
        <f>Sales_Table!$E350*F350</f>
        <v>3600</v>
      </c>
      <c r="H350" s="22" t="s">
        <v>2510</v>
      </c>
      <c r="I350" s="30">
        <f t="shared" si="11"/>
        <v>1528</v>
      </c>
      <c r="J350" s="42">
        <f>YEAR(Table16[[#This Row],[Date]])</f>
        <v>2022</v>
      </c>
      <c r="K350" s="42" t="str">
        <f>TEXT(Table16[[#This Row],[Date]],"MMMM")</f>
        <v>February</v>
      </c>
    </row>
    <row r="351" spans="1:11" x14ac:dyDescent="0.3">
      <c r="A351" s="16" t="s">
        <v>2828</v>
      </c>
      <c r="B351" s="18" t="s">
        <v>404</v>
      </c>
      <c r="C351" s="18" t="s">
        <v>24</v>
      </c>
      <c r="D351" s="18">
        <f t="shared" si="10"/>
        <v>518</v>
      </c>
      <c r="E351" s="18">
        <v>900</v>
      </c>
      <c r="F351" s="14">
        <v>5</v>
      </c>
      <c r="G351" s="14">
        <f>Sales_Table!$E351*F351</f>
        <v>4500</v>
      </c>
      <c r="H351" s="14" t="s">
        <v>2521</v>
      </c>
      <c r="I351" s="31">
        <f t="shared" si="11"/>
        <v>1910</v>
      </c>
      <c r="J351" s="42">
        <f>YEAR(Table16[[#This Row],[Date]])</f>
        <v>2021</v>
      </c>
      <c r="K351" s="42" t="str">
        <f>TEXT(Table16[[#This Row],[Date]],"MMMM")</f>
        <v>March</v>
      </c>
    </row>
    <row r="352" spans="1:11" x14ac:dyDescent="0.3">
      <c r="A352" s="26" t="s">
        <v>2698</v>
      </c>
      <c r="B352" s="23" t="s">
        <v>405</v>
      </c>
      <c r="C352" s="23" t="s">
        <v>24</v>
      </c>
      <c r="D352" s="18">
        <f t="shared" si="10"/>
        <v>518</v>
      </c>
      <c r="E352" s="23">
        <v>900</v>
      </c>
      <c r="F352" s="22">
        <v>3</v>
      </c>
      <c r="G352" s="22">
        <f>Sales_Table!$E352*F352</f>
        <v>2700</v>
      </c>
      <c r="H352" s="22" t="s">
        <v>2510</v>
      </c>
      <c r="I352" s="30">
        <f t="shared" si="11"/>
        <v>1146</v>
      </c>
      <c r="J352" s="42">
        <f>YEAR(Table16[[#This Row],[Date]])</f>
        <v>2020</v>
      </c>
      <c r="K352" s="42" t="str">
        <f>TEXT(Table16[[#This Row],[Date]],"MMMM")</f>
        <v>February</v>
      </c>
    </row>
    <row r="353" spans="1:11" x14ac:dyDescent="0.3">
      <c r="A353" s="16" t="s">
        <v>2829</v>
      </c>
      <c r="B353" s="18" t="s">
        <v>406</v>
      </c>
      <c r="C353" s="18" t="s">
        <v>24</v>
      </c>
      <c r="D353" s="18">
        <f t="shared" si="10"/>
        <v>518</v>
      </c>
      <c r="E353" s="18">
        <v>900</v>
      </c>
      <c r="F353" s="14">
        <v>9</v>
      </c>
      <c r="G353" s="14">
        <f>Sales_Table!$E353*F353</f>
        <v>8100</v>
      </c>
      <c r="H353" s="14" t="s">
        <v>2511</v>
      </c>
      <c r="I353" s="31">
        <f t="shared" si="11"/>
        <v>3438</v>
      </c>
      <c r="J353" s="42">
        <f>YEAR(Table16[[#This Row],[Date]])</f>
        <v>2022</v>
      </c>
      <c r="K353" s="42" t="str">
        <f>TEXT(Table16[[#This Row],[Date]],"MMMM")</f>
        <v>November</v>
      </c>
    </row>
    <row r="354" spans="1:11" x14ac:dyDescent="0.3">
      <c r="A354" s="26" t="s">
        <v>2830</v>
      </c>
      <c r="B354" s="23" t="s">
        <v>407</v>
      </c>
      <c r="C354" s="23" t="s">
        <v>24</v>
      </c>
      <c r="D354" s="18">
        <f t="shared" si="10"/>
        <v>518</v>
      </c>
      <c r="E354" s="23">
        <v>900</v>
      </c>
      <c r="F354" s="22">
        <v>8</v>
      </c>
      <c r="G354" s="22">
        <f>Sales_Table!$E354*F354</f>
        <v>7200</v>
      </c>
      <c r="H354" s="22" t="s">
        <v>2510</v>
      </c>
      <c r="I354" s="30">
        <f t="shared" si="11"/>
        <v>3056</v>
      </c>
      <c r="J354" s="42">
        <f>YEAR(Table16[[#This Row],[Date]])</f>
        <v>2022</v>
      </c>
      <c r="K354" s="42" t="str">
        <f>TEXT(Table16[[#This Row],[Date]],"MMMM")</f>
        <v>August</v>
      </c>
    </row>
    <row r="355" spans="1:11" x14ac:dyDescent="0.3">
      <c r="A355" s="16" t="s">
        <v>2831</v>
      </c>
      <c r="B355" s="18" t="s">
        <v>408</v>
      </c>
      <c r="C355" s="18" t="s">
        <v>24</v>
      </c>
      <c r="D355" s="18">
        <f t="shared" si="10"/>
        <v>518</v>
      </c>
      <c r="E355" s="18">
        <v>900</v>
      </c>
      <c r="F355" s="14">
        <v>9</v>
      </c>
      <c r="G355" s="14">
        <f>Sales_Table!$E355*F355</f>
        <v>8100</v>
      </c>
      <c r="H355" s="14" t="s">
        <v>2510</v>
      </c>
      <c r="I355" s="31">
        <f t="shared" si="11"/>
        <v>3438</v>
      </c>
      <c r="J355" s="42">
        <f>YEAR(Table16[[#This Row],[Date]])</f>
        <v>2021</v>
      </c>
      <c r="K355" s="42" t="str">
        <f>TEXT(Table16[[#This Row],[Date]],"MMMM")</f>
        <v>January</v>
      </c>
    </row>
    <row r="356" spans="1:11" x14ac:dyDescent="0.3">
      <c r="A356" s="26" t="s">
        <v>2832</v>
      </c>
      <c r="B356" s="23" t="s">
        <v>409</v>
      </c>
      <c r="C356" s="23" t="s">
        <v>24</v>
      </c>
      <c r="D356" s="18">
        <f t="shared" si="10"/>
        <v>518</v>
      </c>
      <c r="E356" s="23">
        <v>900</v>
      </c>
      <c r="F356" s="22">
        <v>6</v>
      </c>
      <c r="G356" s="22">
        <f>Sales_Table!$E356*F356</f>
        <v>5400</v>
      </c>
      <c r="H356" s="22" t="s">
        <v>2521</v>
      </c>
      <c r="I356" s="30">
        <f t="shared" si="11"/>
        <v>2292</v>
      </c>
      <c r="J356" s="42">
        <f>YEAR(Table16[[#This Row],[Date]])</f>
        <v>2021</v>
      </c>
      <c r="K356" s="42" t="str">
        <f>TEXT(Table16[[#This Row],[Date]],"MMMM")</f>
        <v>September</v>
      </c>
    </row>
    <row r="357" spans="1:11" x14ac:dyDescent="0.3">
      <c r="A357" s="16" t="s">
        <v>2812</v>
      </c>
      <c r="B357" s="18" t="s">
        <v>410</v>
      </c>
      <c r="C357" s="18" t="s">
        <v>24</v>
      </c>
      <c r="D357" s="18">
        <f t="shared" si="10"/>
        <v>518</v>
      </c>
      <c r="E357" s="18">
        <v>900</v>
      </c>
      <c r="F357" s="14">
        <v>8</v>
      </c>
      <c r="G357" s="14">
        <f>Sales_Table!$E357*F357</f>
        <v>7200</v>
      </c>
      <c r="H357" s="14" t="s">
        <v>2511</v>
      </c>
      <c r="I357" s="31">
        <f t="shared" si="11"/>
        <v>3056</v>
      </c>
      <c r="J357" s="42">
        <f>YEAR(Table16[[#This Row],[Date]])</f>
        <v>2020</v>
      </c>
      <c r="K357" s="42" t="str">
        <f>TEXT(Table16[[#This Row],[Date]],"MMMM")</f>
        <v>October</v>
      </c>
    </row>
    <row r="358" spans="1:11" x14ac:dyDescent="0.3">
      <c r="A358" s="26" t="s">
        <v>2833</v>
      </c>
      <c r="B358" s="23" t="s">
        <v>411</v>
      </c>
      <c r="C358" s="23" t="s">
        <v>24</v>
      </c>
      <c r="D358" s="18">
        <f t="shared" si="10"/>
        <v>518</v>
      </c>
      <c r="E358" s="23">
        <v>900</v>
      </c>
      <c r="F358" s="22">
        <v>7</v>
      </c>
      <c r="G358" s="22">
        <f>Sales_Table!$E358*F358</f>
        <v>6300</v>
      </c>
      <c r="H358" s="22" t="s">
        <v>2510</v>
      </c>
      <c r="I358" s="30">
        <f t="shared" si="11"/>
        <v>2674</v>
      </c>
      <c r="J358" s="42">
        <f>YEAR(Table16[[#This Row],[Date]])</f>
        <v>2024</v>
      </c>
      <c r="K358" s="42" t="str">
        <f>TEXT(Table16[[#This Row],[Date]],"MMMM")</f>
        <v>July</v>
      </c>
    </row>
    <row r="359" spans="1:11" x14ac:dyDescent="0.3">
      <c r="A359" s="16" t="s">
        <v>2834</v>
      </c>
      <c r="B359" s="18" t="s">
        <v>412</v>
      </c>
      <c r="C359" s="18" t="s">
        <v>24</v>
      </c>
      <c r="D359" s="18">
        <f t="shared" si="10"/>
        <v>518</v>
      </c>
      <c r="E359" s="18">
        <v>900</v>
      </c>
      <c r="F359" s="14">
        <v>10</v>
      </c>
      <c r="G359" s="14">
        <f>Sales_Table!$E359*F359</f>
        <v>9000</v>
      </c>
      <c r="H359" s="14" t="s">
        <v>2521</v>
      </c>
      <c r="I359" s="31">
        <f t="shared" si="11"/>
        <v>3820</v>
      </c>
      <c r="J359" s="42">
        <f>YEAR(Table16[[#This Row],[Date]])</f>
        <v>2024</v>
      </c>
      <c r="K359" s="42" t="str">
        <f>TEXT(Table16[[#This Row],[Date]],"MMMM")</f>
        <v>March</v>
      </c>
    </row>
    <row r="360" spans="1:11" x14ac:dyDescent="0.3">
      <c r="A360" s="26" t="s">
        <v>2710</v>
      </c>
      <c r="B360" s="23" t="s">
        <v>413</v>
      </c>
      <c r="C360" s="23" t="s">
        <v>7</v>
      </c>
      <c r="D360" s="18">
        <f t="shared" si="10"/>
        <v>321</v>
      </c>
      <c r="E360" s="23">
        <v>440</v>
      </c>
      <c r="F360" s="22">
        <v>9</v>
      </c>
      <c r="G360" s="22">
        <f>Sales_Table!$E360*F360</f>
        <v>3960</v>
      </c>
      <c r="H360" s="22" t="s">
        <v>2510</v>
      </c>
      <c r="I360" s="30">
        <f t="shared" si="11"/>
        <v>1071</v>
      </c>
      <c r="J360" s="42">
        <f>YEAR(Table16[[#This Row],[Date]])</f>
        <v>2025</v>
      </c>
      <c r="K360" s="42" t="str">
        <f>TEXT(Table16[[#This Row],[Date]],"MMMM")</f>
        <v>March</v>
      </c>
    </row>
    <row r="361" spans="1:11" x14ac:dyDescent="0.3">
      <c r="A361" s="16" t="s">
        <v>2835</v>
      </c>
      <c r="B361" s="18" t="s">
        <v>414</v>
      </c>
      <c r="C361" s="18" t="s">
        <v>7</v>
      </c>
      <c r="D361" s="18">
        <f t="shared" si="10"/>
        <v>321</v>
      </c>
      <c r="E361" s="18">
        <v>440</v>
      </c>
      <c r="F361" s="14">
        <v>5</v>
      </c>
      <c r="G361" s="14">
        <f>Sales_Table!$E361*F361</f>
        <v>2200</v>
      </c>
      <c r="H361" s="14" t="s">
        <v>2511</v>
      </c>
      <c r="I361" s="31">
        <f t="shared" si="11"/>
        <v>595</v>
      </c>
      <c r="J361" s="42">
        <f>YEAR(Table16[[#This Row],[Date]])</f>
        <v>2024</v>
      </c>
      <c r="K361" s="42" t="str">
        <f>TEXT(Table16[[#This Row],[Date]],"MMMM")</f>
        <v>May</v>
      </c>
    </row>
    <row r="362" spans="1:11" x14ac:dyDescent="0.3">
      <c r="A362" s="26" t="s">
        <v>2836</v>
      </c>
      <c r="B362" s="23" t="s">
        <v>415</v>
      </c>
      <c r="C362" s="23" t="s">
        <v>7</v>
      </c>
      <c r="D362" s="18">
        <f t="shared" si="10"/>
        <v>321</v>
      </c>
      <c r="E362" s="23">
        <v>440</v>
      </c>
      <c r="F362" s="22">
        <v>8</v>
      </c>
      <c r="G362" s="22">
        <f>Sales_Table!$E362*F362</f>
        <v>3520</v>
      </c>
      <c r="H362" s="22" t="s">
        <v>2515</v>
      </c>
      <c r="I362" s="30">
        <f t="shared" si="11"/>
        <v>952</v>
      </c>
      <c r="J362" s="42">
        <f>YEAR(Table16[[#This Row],[Date]])</f>
        <v>2022</v>
      </c>
      <c r="K362" s="42" t="str">
        <f>TEXT(Table16[[#This Row],[Date]],"MMMM")</f>
        <v>January</v>
      </c>
    </row>
    <row r="363" spans="1:11" x14ac:dyDescent="0.3">
      <c r="A363" s="16" t="s">
        <v>2715</v>
      </c>
      <c r="B363" s="18" t="s">
        <v>416</v>
      </c>
      <c r="C363" s="18" t="s">
        <v>7</v>
      </c>
      <c r="D363" s="18">
        <f t="shared" si="10"/>
        <v>321</v>
      </c>
      <c r="E363" s="18">
        <v>440</v>
      </c>
      <c r="F363" s="14">
        <v>8</v>
      </c>
      <c r="G363" s="14">
        <f>Sales_Table!$E363*F363</f>
        <v>3520</v>
      </c>
      <c r="H363" s="14" t="s">
        <v>2510</v>
      </c>
      <c r="I363" s="31">
        <f t="shared" si="11"/>
        <v>952</v>
      </c>
      <c r="J363" s="42">
        <f>YEAR(Table16[[#This Row],[Date]])</f>
        <v>2020</v>
      </c>
      <c r="K363" s="42" t="str">
        <f>TEXT(Table16[[#This Row],[Date]],"MMMM")</f>
        <v>November</v>
      </c>
    </row>
    <row r="364" spans="1:11" x14ac:dyDescent="0.3">
      <c r="A364" s="26" t="s">
        <v>2837</v>
      </c>
      <c r="B364" s="23" t="s">
        <v>417</v>
      </c>
      <c r="C364" s="23" t="s">
        <v>7</v>
      </c>
      <c r="D364" s="18">
        <f t="shared" si="10"/>
        <v>321</v>
      </c>
      <c r="E364" s="23">
        <v>440</v>
      </c>
      <c r="F364" s="22">
        <v>8</v>
      </c>
      <c r="G364" s="22">
        <f>Sales_Table!$E364*F364</f>
        <v>3520</v>
      </c>
      <c r="H364" s="22" t="s">
        <v>2510</v>
      </c>
      <c r="I364" s="30">
        <f t="shared" si="11"/>
        <v>952</v>
      </c>
      <c r="J364" s="42">
        <f>YEAR(Table16[[#This Row],[Date]])</f>
        <v>2022</v>
      </c>
      <c r="K364" s="42" t="str">
        <f>TEXT(Table16[[#This Row],[Date]],"MMMM")</f>
        <v>March</v>
      </c>
    </row>
    <row r="365" spans="1:11" x14ac:dyDescent="0.3">
      <c r="A365" s="16" t="s">
        <v>2838</v>
      </c>
      <c r="B365" s="18" t="s">
        <v>418</v>
      </c>
      <c r="C365" s="18" t="s">
        <v>7</v>
      </c>
      <c r="D365" s="18">
        <f t="shared" si="10"/>
        <v>321</v>
      </c>
      <c r="E365" s="18">
        <v>440</v>
      </c>
      <c r="F365" s="14">
        <v>10</v>
      </c>
      <c r="G365" s="14">
        <f>Sales_Table!$E365*F365</f>
        <v>4400</v>
      </c>
      <c r="H365" s="14" t="s">
        <v>2515</v>
      </c>
      <c r="I365" s="31">
        <f t="shared" si="11"/>
        <v>1190</v>
      </c>
      <c r="J365" s="42">
        <f>YEAR(Table16[[#This Row],[Date]])</f>
        <v>2025</v>
      </c>
      <c r="K365" s="42" t="str">
        <f>TEXT(Table16[[#This Row],[Date]],"MMMM")</f>
        <v>March</v>
      </c>
    </row>
    <row r="366" spans="1:11" x14ac:dyDescent="0.3">
      <c r="A366" s="26" t="s">
        <v>2795</v>
      </c>
      <c r="B366" s="23" t="s">
        <v>419</v>
      </c>
      <c r="C366" s="23" t="s">
        <v>7</v>
      </c>
      <c r="D366" s="18">
        <f t="shared" si="10"/>
        <v>321</v>
      </c>
      <c r="E366" s="23">
        <v>440</v>
      </c>
      <c r="F366" s="22">
        <v>8</v>
      </c>
      <c r="G366" s="22">
        <f>Sales_Table!$E366*F366</f>
        <v>3520</v>
      </c>
      <c r="H366" s="22" t="s">
        <v>2521</v>
      </c>
      <c r="I366" s="30">
        <f t="shared" si="11"/>
        <v>952</v>
      </c>
      <c r="J366" s="42">
        <f>YEAR(Table16[[#This Row],[Date]])</f>
        <v>2023</v>
      </c>
      <c r="K366" s="42" t="str">
        <f>TEXT(Table16[[#This Row],[Date]],"MMMM")</f>
        <v>August</v>
      </c>
    </row>
    <row r="367" spans="1:11" x14ac:dyDescent="0.3">
      <c r="A367" s="16" t="s">
        <v>2839</v>
      </c>
      <c r="B367" s="18" t="s">
        <v>420</v>
      </c>
      <c r="C367" s="18" t="s">
        <v>7</v>
      </c>
      <c r="D367" s="18">
        <f t="shared" si="10"/>
        <v>321</v>
      </c>
      <c r="E367" s="18">
        <v>440</v>
      </c>
      <c r="F367" s="14">
        <v>8</v>
      </c>
      <c r="G367" s="14">
        <f>Sales_Table!$E367*F367</f>
        <v>3520</v>
      </c>
      <c r="H367" s="14" t="s">
        <v>2515</v>
      </c>
      <c r="I367" s="31">
        <f t="shared" si="11"/>
        <v>952</v>
      </c>
      <c r="J367" s="42">
        <f>YEAR(Table16[[#This Row],[Date]])</f>
        <v>2020</v>
      </c>
      <c r="K367" s="42" t="str">
        <f>TEXT(Table16[[#This Row],[Date]],"MMMM")</f>
        <v>July</v>
      </c>
    </row>
    <row r="368" spans="1:11" x14ac:dyDescent="0.3">
      <c r="A368" s="26" t="s">
        <v>2840</v>
      </c>
      <c r="B368" s="23" t="s">
        <v>421</v>
      </c>
      <c r="C368" s="23" t="s">
        <v>7</v>
      </c>
      <c r="D368" s="18">
        <f t="shared" si="10"/>
        <v>321</v>
      </c>
      <c r="E368" s="23">
        <v>440</v>
      </c>
      <c r="F368" s="22">
        <v>9</v>
      </c>
      <c r="G368" s="22">
        <f>Sales_Table!$E368*F368</f>
        <v>3960</v>
      </c>
      <c r="H368" s="22" t="s">
        <v>2510</v>
      </c>
      <c r="I368" s="30">
        <f t="shared" si="11"/>
        <v>1071</v>
      </c>
      <c r="J368" s="42">
        <f>YEAR(Table16[[#This Row],[Date]])</f>
        <v>2021</v>
      </c>
      <c r="K368" s="42" t="str">
        <f>TEXT(Table16[[#This Row],[Date]],"MMMM")</f>
        <v>October</v>
      </c>
    </row>
    <row r="369" spans="1:11" x14ac:dyDescent="0.3">
      <c r="A369" s="16" t="s">
        <v>2840</v>
      </c>
      <c r="B369" s="18" t="s">
        <v>422</v>
      </c>
      <c r="C369" s="18" t="s">
        <v>7</v>
      </c>
      <c r="D369" s="18">
        <f t="shared" si="10"/>
        <v>321</v>
      </c>
      <c r="E369" s="18">
        <v>440</v>
      </c>
      <c r="F369" s="14">
        <v>6</v>
      </c>
      <c r="G369" s="14">
        <f>Sales_Table!$E369*F369</f>
        <v>2640</v>
      </c>
      <c r="H369" s="14" t="s">
        <v>2511</v>
      </c>
      <c r="I369" s="31">
        <f t="shared" si="11"/>
        <v>714</v>
      </c>
      <c r="J369" s="42">
        <f>YEAR(Table16[[#This Row],[Date]])</f>
        <v>2021</v>
      </c>
      <c r="K369" s="42" t="str">
        <f>TEXT(Table16[[#This Row],[Date]],"MMMM")</f>
        <v>October</v>
      </c>
    </row>
    <row r="370" spans="1:11" x14ac:dyDescent="0.3">
      <c r="A370" s="26" t="s">
        <v>2841</v>
      </c>
      <c r="B370" s="23" t="s">
        <v>423</v>
      </c>
      <c r="C370" s="23" t="s">
        <v>7</v>
      </c>
      <c r="D370" s="18">
        <f t="shared" si="10"/>
        <v>321</v>
      </c>
      <c r="E370" s="23">
        <v>440</v>
      </c>
      <c r="F370" s="22">
        <v>5</v>
      </c>
      <c r="G370" s="22">
        <f>Sales_Table!$E370*F370</f>
        <v>2200</v>
      </c>
      <c r="H370" s="22" t="s">
        <v>2510</v>
      </c>
      <c r="I370" s="30">
        <f t="shared" si="11"/>
        <v>595</v>
      </c>
      <c r="J370" s="42">
        <f>YEAR(Table16[[#This Row],[Date]])</f>
        <v>2024</v>
      </c>
      <c r="K370" s="42" t="str">
        <f>TEXT(Table16[[#This Row],[Date]],"MMMM")</f>
        <v>September</v>
      </c>
    </row>
    <row r="371" spans="1:11" x14ac:dyDescent="0.3">
      <c r="A371" s="16" t="s">
        <v>2842</v>
      </c>
      <c r="B371" s="18" t="s">
        <v>424</v>
      </c>
      <c r="C371" s="18" t="s">
        <v>7</v>
      </c>
      <c r="D371" s="18">
        <f t="shared" si="10"/>
        <v>321</v>
      </c>
      <c r="E371" s="18">
        <v>440</v>
      </c>
      <c r="F371" s="14">
        <v>4</v>
      </c>
      <c r="G371" s="14">
        <f>Sales_Table!$E371*F371</f>
        <v>1760</v>
      </c>
      <c r="H371" s="14" t="s">
        <v>2511</v>
      </c>
      <c r="I371" s="31">
        <f t="shared" si="11"/>
        <v>476</v>
      </c>
      <c r="J371" s="42">
        <f>YEAR(Table16[[#This Row],[Date]])</f>
        <v>2023</v>
      </c>
      <c r="K371" s="42" t="str">
        <f>TEXT(Table16[[#This Row],[Date]],"MMMM")</f>
        <v>June</v>
      </c>
    </row>
    <row r="372" spans="1:11" x14ac:dyDescent="0.3">
      <c r="A372" s="26" t="s">
        <v>2843</v>
      </c>
      <c r="B372" s="23" t="s">
        <v>425</v>
      </c>
      <c r="C372" s="23" t="s">
        <v>7</v>
      </c>
      <c r="D372" s="18">
        <f t="shared" si="10"/>
        <v>321</v>
      </c>
      <c r="E372" s="23">
        <v>440</v>
      </c>
      <c r="F372" s="22">
        <v>6</v>
      </c>
      <c r="G372" s="22">
        <f>Sales_Table!$E372*F372</f>
        <v>2640</v>
      </c>
      <c r="H372" s="22" t="s">
        <v>2521</v>
      </c>
      <c r="I372" s="30">
        <f t="shared" si="11"/>
        <v>714</v>
      </c>
      <c r="J372" s="42">
        <f>YEAR(Table16[[#This Row],[Date]])</f>
        <v>2021</v>
      </c>
      <c r="K372" s="42" t="str">
        <f>TEXT(Table16[[#This Row],[Date]],"MMMM")</f>
        <v>February</v>
      </c>
    </row>
    <row r="373" spans="1:11" x14ac:dyDescent="0.3">
      <c r="A373" s="16" t="s">
        <v>2844</v>
      </c>
      <c r="B373" s="18" t="s">
        <v>426</v>
      </c>
      <c r="C373" s="18" t="s">
        <v>7</v>
      </c>
      <c r="D373" s="18">
        <f t="shared" si="10"/>
        <v>321</v>
      </c>
      <c r="E373" s="18">
        <v>440</v>
      </c>
      <c r="F373" s="14">
        <v>1</v>
      </c>
      <c r="G373" s="14">
        <f>Sales_Table!$E373*F373</f>
        <v>440</v>
      </c>
      <c r="H373" s="14" t="s">
        <v>2510</v>
      </c>
      <c r="I373" s="31">
        <f t="shared" si="11"/>
        <v>119</v>
      </c>
      <c r="J373" s="42">
        <f>YEAR(Table16[[#This Row],[Date]])</f>
        <v>2022</v>
      </c>
      <c r="K373" s="42" t="str">
        <f>TEXT(Table16[[#This Row],[Date]],"MMMM")</f>
        <v>January</v>
      </c>
    </row>
    <row r="374" spans="1:11" x14ac:dyDescent="0.3">
      <c r="A374" s="26" t="s">
        <v>2845</v>
      </c>
      <c r="B374" s="23" t="s">
        <v>427</v>
      </c>
      <c r="C374" s="23" t="s">
        <v>7</v>
      </c>
      <c r="D374" s="18">
        <f t="shared" si="10"/>
        <v>321</v>
      </c>
      <c r="E374" s="23">
        <v>440</v>
      </c>
      <c r="F374" s="22">
        <v>5</v>
      </c>
      <c r="G374" s="22">
        <f>Sales_Table!$E374*F374</f>
        <v>2200</v>
      </c>
      <c r="H374" s="22" t="s">
        <v>2515</v>
      </c>
      <c r="I374" s="30">
        <f t="shared" si="11"/>
        <v>595</v>
      </c>
      <c r="J374" s="42">
        <f>YEAR(Table16[[#This Row],[Date]])</f>
        <v>2024</v>
      </c>
      <c r="K374" s="42" t="str">
        <f>TEXT(Table16[[#This Row],[Date]],"MMMM")</f>
        <v>November</v>
      </c>
    </row>
    <row r="375" spans="1:11" x14ac:dyDescent="0.3">
      <c r="A375" s="16" t="s">
        <v>2846</v>
      </c>
      <c r="B375" s="18" t="s">
        <v>428</v>
      </c>
      <c r="C375" s="18" t="s">
        <v>53</v>
      </c>
      <c r="D375" s="18">
        <f t="shared" si="10"/>
        <v>593</v>
      </c>
      <c r="E375" s="18">
        <v>552</v>
      </c>
      <c r="F375" s="14">
        <v>1</v>
      </c>
      <c r="G375" s="14">
        <f>Sales_Table!$E375*F375</f>
        <v>552</v>
      </c>
      <c r="H375" s="14" t="s">
        <v>2511</v>
      </c>
      <c r="I375" s="31">
        <f t="shared" si="11"/>
        <v>-41</v>
      </c>
      <c r="J375" s="42">
        <f>YEAR(Table16[[#This Row],[Date]])</f>
        <v>2025</v>
      </c>
      <c r="K375" s="42" t="str">
        <f>TEXT(Table16[[#This Row],[Date]],"MMMM")</f>
        <v>April</v>
      </c>
    </row>
    <row r="376" spans="1:11" x14ac:dyDescent="0.3">
      <c r="A376" s="26" t="s">
        <v>2847</v>
      </c>
      <c r="B376" s="23" t="s">
        <v>429</v>
      </c>
      <c r="C376" s="23" t="s">
        <v>53</v>
      </c>
      <c r="D376" s="18">
        <f t="shared" si="10"/>
        <v>593</v>
      </c>
      <c r="E376" s="23">
        <v>552</v>
      </c>
      <c r="F376" s="22">
        <v>6</v>
      </c>
      <c r="G376" s="22">
        <f>Sales_Table!$E376*F376</f>
        <v>3312</v>
      </c>
      <c r="H376" s="22" t="s">
        <v>2511</v>
      </c>
      <c r="I376" s="30">
        <f t="shared" si="11"/>
        <v>-246</v>
      </c>
      <c r="J376" s="42">
        <f>YEAR(Table16[[#This Row],[Date]])</f>
        <v>2022</v>
      </c>
      <c r="K376" s="42" t="str">
        <f>TEXT(Table16[[#This Row],[Date]],"MMMM")</f>
        <v>April</v>
      </c>
    </row>
    <row r="377" spans="1:11" x14ac:dyDescent="0.3">
      <c r="A377" s="16" t="s">
        <v>2848</v>
      </c>
      <c r="B377" s="18" t="s">
        <v>430</v>
      </c>
      <c r="C377" s="18" t="s">
        <v>53</v>
      </c>
      <c r="D377" s="18">
        <f t="shared" si="10"/>
        <v>593</v>
      </c>
      <c r="E377" s="18">
        <v>552</v>
      </c>
      <c r="F377" s="14">
        <v>3</v>
      </c>
      <c r="G377" s="14">
        <f>Sales_Table!$E377*F377</f>
        <v>1656</v>
      </c>
      <c r="H377" s="14" t="s">
        <v>2521</v>
      </c>
      <c r="I377" s="31">
        <f t="shared" si="11"/>
        <v>-123</v>
      </c>
      <c r="J377" s="42">
        <f>YEAR(Table16[[#This Row],[Date]])</f>
        <v>2023</v>
      </c>
      <c r="K377" s="42" t="str">
        <f>TEXT(Table16[[#This Row],[Date]],"MMMM")</f>
        <v>July</v>
      </c>
    </row>
    <row r="378" spans="1:11" x14ac:dyDescent="0.3">
      <c r="A378" s="26" t="s">
        <v>2849</v>
      </c>
      <c r="B378" s="23" t="s">
        <v>431</v>
      </c>
      <c r="C378" s="23" t="s">
        <v>53</v>
      </c>
      <c r="D378" s="18">
        <f t="shared" si="10"/>
        <v>593</v>
      </c>
      <c r="E378" s="23">
        <v>552</v>
      </c>
      <c r="F378" s="22">
        <v>8</v>
      </c>
      <c r="G378" s="22">
        <f>Sales_Table!$E378*F378</f>
        <v>4416</v>
      </c>
      <c r="H378" s="22" t="s">
        <v>2521</v>
      </c>
      <c r="I378" s="30">
        <f t="shared" si="11"/>
        <v>-328</v>
      </c>
      <c r="J378" s="42">
        <f>YEAR(Table16[[#This Row],[Date]])</f>
        <v>2022</v>
      </c>
      <c r="K378" s="42" t="str">
        <f>TEXT(Table16[[#This Row],[Date]],"MMMM")</f>
        <v>January</v>
      </c>
    </row>
    <row r="379" spans="1:11" x14ac:dyDescent="0.3">
      <c r="A379" s="16" t="s">
        <v>2617</v>
      </c>
      <c r="B379" s="18" t="s">
        <v>432</v>
      </c>
      <c r="C379" s="18" t="s">
        <v>53</v>
      </c>
      <c r="D379" s="18">
        <f t="shared" si="10"/>
        <v>593</v>
      </c>
      <c r="E379" s="18">
        <v>552</v>
      </c>
      <c r="F379" s="14">
        <v>4</v>
      </c>
      <c r="G379" s="14">
        <f>Sales_Table!$E379*F379</f>
        <v>2208</v>
      </c>
      <c r="H379" s="14" t="s">
        <v>2521</v>
      </c>
      <c r="I379" s="31">
        <f t="shared" si="11"/>
        <v>-164</v>
      </c>
      <c r="J379" s="42">
        <f>YEAR(Table16[[#This Row],[Date]])</f>
        <v>2020</v>
      </c>
      <c r="K379" s="42" t="str">
        <f>TEXT(Table16[[#This Row],[Date]],"MMMM")</f>
        <v>November</v>
      </c>
    </row>
    <row r="380" spans="1:11" x14ac:dyDescent="0.3">
      <c r="A380" s="26" t="s">
        <v>2850</v>
      </c>
      <c r="B380" s="23" t="s">
        <v>433</v>
      </c>
      <c r="C380" s="23" t="s">
        <v>53</v>
      </c>
      <c r="D380" s="18">
        <f t="shared" si="10"/>
        <v>593</v>
      </c>
      <c r="E380" s="23">
        <v>552</v>
      </c>
      <c r="F380" s="22">
        <v>6</v>
      </c>
      <c r="G380" s="22">
        <f>Sales_Table!$E380*F380</f>
        <v>3312</v>
      </c>
      <c r="H380" s="22" t="s">
        <v>2515</v>
      </c>
      <c r="I380" s="30">
        <f t="shared" si="11"/>
        <v>-246</v>
      </c>
      <c r="J380" s="42">
        <f>YEAR(Table16[[#This Row],[Date]])</f>
        <v>2024</v>
      </c>
      <c r="K380" s="42" t="str">
        <f>TEXT(Table16[[#This Row],[Date]],"MMMM")</f>
        <v>September</v>
      </c>
    </row>
    <row r="381" spans="1:11" x14ac:dyDescent="0.3">
      <c r="A381" s="16" t="s">
        <v>2851</v>
      </c>
      <c r="B381" s="18" t="s">
        <v>434</v>
      </c>
      <c r="C381" s="18" t="s">
        <v>53</v>
      </c>
      <c r="D381" s="18">
        <f t="shared" si="10"/>
        <v>593</v>
      </c>
      <c r="E381" s="18">
        <v>552</v>
      </c>
      <c r="F381" s="14">
        <v>4</v>
      </c>
      <c r="G381" s="14">
        <f>Sales_Table!$E381*F381</f>
        <v>2208</v>
      </c>
      <c r="H381" s="14" t="s">
        <v>2510</v>
      </c>
      <c r="I381" s="31">
        <f t="shared" si="11"/>
        <v>-164</v>
      </c>
      <c r="J381" s="42">
        <f>YEAR(Table16[[#This Row],[Date]])</f>
        <v>2021</v>
      </c>
      <c r="K381" s="42" t="str">
        <f>TEXT(Table16[[#This Row],[Date]],"MMMM")</f>
        <v>April</v>
      </c>
    </row>
    <row r="382" spans="1:11" x14ac:dyDescent="0.3">
      <c r="A382" s="26" t="s">
        <v>2852</v>
      </c>
      <c r="B382" s="23" t="s">
        <v>435</v>
      </c>
      <c r="C382" s="23" t="s">
        <v>53</v>
      </c>
      <c r="D382" s="18">
        <f t="shared" si="10"/>
        <v>593</v>
      </c>
      <c r="E382" s="23">
        <v>552</v>
      </c>
      <c r="F382" s="22">
        <v>5</v>
      </c>
      <c r="G382" s="22">
        <f>Sales_Table!$E382*F382</f>
        <v>2760</v>
      </c>
      <c r="H382" s="22" t="s">
        <v>2515</v>
      </c>
      <c r="I382" s="30">
        <f t="shared" si="11"/>
        <v>-205</v>
      </c>
      <c r="J382" s="42">
        <f>YEAR(Table16[[#This Row],[Date]])</f>
        <v>2025</v>
      </c>
      <c r="K382" s="42" t="str">
        <f>TEXT(Table16[[#This Row],[Date]],"MMMM")</f>
        <v>February</v>
      </c>
    </row>
    <row r="383" spans="1:11" x14ac:dyDescent="0.3">
      <c r="A383" s="16" t="s">
        <v>2853</v>
      </c>
      <c r="B383" s="18" t="s">
        <v>436</v>
      </c>
      <c r="C383" s="18" t="s">
        <v>53</v>
      </c>
      <c r="D383" s="18">
        <f t="shared" si="10"/>
        <v>593</v>
      </c>
      <c r="E383" s="18">
        <v>552</v>
      </c>
      <c r="F383" s="14">
        <v>2</v>
      </c>
      <c r="G383" s="14">
        <f>Sales_Table!$E383*F383</f>
        <v>1104</v>
      </c>
      <c r="H383" s="14" t="s">
        <v>2510</v>
      </c>
      <c r="I383" s="31">
        <f t="shared" si="11"/>
        <v>-82</v>
      </c>
      <c r="J383" s="42">
        <f>YEAR(Table16[[#This Row],[Date]])</f>
        <v>2022</v>
      </c>
      <c r="K383" s="42" t="str">
        <f>TEXT(Table16[[#This Row],[Date]],"MMMM")</f>
        <v>March</v>
      </c>
    </row>
    <row r="384" spans="1:11" x14ac:dyDescent="0.3">
      <c r="A384" s="26" t="s">
        <v>2854</v>
      </c>
      <c r="B384" s="23" t="s">
        <v>437</v>
      </c>
      <c r="C384" s="23" t="s">
        <v>53</v>
      </c>
      <c r="D384" s="18">
        <f t="shared" si="10"/>
        <v>593</v>
      </c>
      <c r="E384" s="23">
        <v>552</v>
      </c>
      <c r="F384" s="22">
        <v>10</v>
      </c>
      <c r="G384" s="22">
        <f>Sales_Table!$E384*F384</f>
        <v>5520</v>
      </c>
      <c r="H384" s="22" t="s">
        <v>2521</v>
      </c>
      <c r="I384" s="30">
        <f t="shared" si="11"/>
        <v>-410</v>
      </c>
      <c r="J384" s="42">
        <f>YEAR(Table16[[#This Row],[Date]])</f>
        <v>2022</v>
      </c>
      <c r="K384" s="42" t="str">
        <f>TEXT(Table16[[#This Row],[Date]],"MMMM")</f>
        <v>June</v>
      </c>
    </row>
    <row r="385" spans="1:11" x14ac:dyDescent="0.3">
      <c r="A385" s="16" t="s">
        <v>2855</v>
      </c>
      <c r="B385" s="18" t="s">
        <v>438</v>
      </c>
      <c r="C385" s="18" t="s">
        <v>53</v>
      </c>
      <c r="D385" s="18">
        <f t="shared" si="10"/>
        <v>593</v>
      </c>
      <c r="E385" s="18">
        <v>552</v>
      </c>
      <c r="F385" s="14">
        <v>2</v>
      </c>
      <c r="G385" s="14">
        <f>Sales_Table!$E385*F385</f>
        <v>1104</v>
      </c>
      <c r="H385" s="14" t="s">
        <v>2521</v>
      </c>
      <c r="I385" s="31">
        <f t="shared" si="11"/>
        <v>-82</v>
      </c>
      <c r="J385" s="42">
        <f>YEAR(Table16[[#This Row],[Date]])</f>
        <v>2021</v>
      </c>
      <c r="K385" s="42" t="str">
        <f>TEXT(Table16[[#This Row],[Date]],"MMMM")</f>
        <v>July</v>
      </c>
    </row>
    <row r="386" spans="1:11" x14ac:dyDescent="0.3">
      <c r="A386" s="26" t="s">
        <v>2856</v>
      </c>
      <c r="B386" s="23" t="s">
        <v>439</v>
      </c>
      <c r="C386" s="23" t="s">
        <v>53</v>
      </c>
      <c r="D386" s="18">
        <f t="shared" si="10"/>
        <v>593</v>
      </c>
      <c r="E386" s="23">
        <v>552</v>
      </c>
      <c r="F386" s="22">
        <v>9</v>
      </c>
      <c r="G386" s="22">
        <f>Sales_Table!$E386*F386</f>
        <v>4968</v>
      </c>
      <c r="H386" s="22" t="s">
        <v>2511</v>
      </c>
      <c r="I386" s="30">
        <f t="shared" si="11"/>
        <v>-369</v>
      </c>
      <c r="J386" s="42">
        <f>YEAR(Table16[[#This Row],[Date]])</f>
        <v>2024</v>
      </c>
      <c r="K386" s="42" t="str">
        <f>TEXT(Table16[[#This Row],[Date]],"MMMM")</f>
        <v>February</v>
      </c>
    </row>
    <row r="387" spans="1:11" x14ac:dyDescent="0.3">
      <c r="A387" s="16" t="s">
        <v>2857</v>
      </c>
      <c r="B387" s="18" t="s">
        <v>440</v>
      </c>
      <c r="C387" s="18" t="s">
        <v>49</v>
      </c>
      <c r="D387" s="18">
        <f t="shared" ref="D387:D399" si="12">IF(C387="P101",271,IF(C387="P102",408,IF(C387="P103",735,IF(C387="P104",749,IF(C387="P105",807,IF(C387="P106",365,IF(C387="P107",213,IF(C387="P108",117,IF(C387="P109",399,IF(C387="P110",520,IF(C387="P111",505,IF(C387="P112",380,IF(C387="P113",392,IF(C387="P114",164,IF(C387="P115",282,IF(C387="P116",386,IF(C387="P117",217,IF(C387="P118",518,IF(C387="P119",321,IF(C387="P120",593,IF(C387="P121",104,0)))))))))))))))))))))</f>
        <v>104</v>
      </c>
      <c r="E387" s="18">
        <v>130</v>
      </c>
      <c r="F387" s="14">
        <v>9</v>
      </c>
      <c r="G387" s="14">
        <f>Sales_Table!$E387*F387</f>
        <v>1170</v>
      </c>
      <c r="H387" s="14" t="s">
        <v>2511</v>
      </c>
      <c r="I387" s="31">
        <f t="shared" ref="I387:I450" si="13">G387-(D387*F387)</f>
        <v>234</v>
      </c>
      <c r="J387" s="42">
        <f>YEAR(Table16[[#This Row],[Date]])</f>
        <v>2024</v>
      </c>
      <c r="K387" s="42" t="str">
        <f>TEXT(Table16[[#This Row],[Date]],"MMMM")</f>
        <v>March</v>
      </c>
    </row>
    <row r="388" spans="1:11" x14ac:dyDescent="0.3">
      <c r="A388" s="26" t="s">
        <v>2858</v>
      </c>
      <c r="B388" s="23" t="s">
        <v>441</v>
      </c>
      <c r="C388" s="23" t="s">
        <v>49</v>
      </c>
      <c r="D388" s="18">
        <f t="shared" si="12"/>
        <v>104</v>
      </c>
      <c r="E388" s="23">
        <v>130</v>
      </c>
      <c r="F388" s="22">
        <v>8</v>
      </c>
      <c r="G388" s="22">
        <f>Sales_Table!$E388*F388</f>
        <v>1040</v>
      </c>
      <c r="H388" s="22" t="s">
        <v>2515</v>
      </c>
      <c r="I388" s="30">
        <f t="shared" si="13"/>
        <v>208</v>
      </c>
      <c r="J388" s="42">
        <f>YEAR(Table16[[#This Row],[Date]])</f>
        <v>2023</v>
      </c>
      <c r="K388" s="42" t="str">
        <f>TEXT(Table16[[#This Row],[Date]],"MMMM")</f>
        <v>November</v>
      </c>
    </row>
    <row r="389" spans="1:11" x14ac:dyDescent="0.3">
      <c r="A389" s="16" t="s">
        <v>2859</v>
      </c>
      <c r="B389" s="18" t="s">
        <v>442</v>
      </c>
      <c r="C389" s="18" t="s">
        <v>49</v>
      </c>
      <c r="D389" s="18">
        <f t="shared" si="12"/>
        <v>104</v>
      </c>
      <c r="E389" s="18">
        <v>130</v>
      </c>
      <c r="F389" s="14">
        <v>3</v>
      </c>
      <c r="G389" s="14">
        <f>Sales_Table!$E389*F389</f>
        <v>390</v>
      </c>
      <c r="H389" s="14" t="s">
        <v>2510</v>
      </c>
      <c r="I389" s="31">
        <f t="shared" si="13"/>
        <v>78</v>
      </c>
      <c r="J389" s="42">
        <f>YEAR(Table16[[#This Row],[Date]])</f>
        <v>2022</v>
      </c>
      <c r="K389" s="42" t="str">
        <f>TEXT(Table16[[#This Row],[Date]],"MMMM")</f>
        <v>May</v>
      </c>
    </row>
    <row r="390" spans="1:11" x14ac:dyDescent="0.3">
      <c r="A390" s="26" t="s">
        <v>2860</v>
      </c>
      <c r="B390" s="23" t="s">
        <v>443</v>
      </c>
      <c r="C390" s="23" t="s">
        <v>49</v>
      </c>
      <c r="D390" s="18">
        <f t="shared" si="12"/>
        <v>104</v>
      </c>
      <c r="E390" s="23">
        <v>130</v>
      </c>
      <c r="F390" s="22">
        <v>8</v>
      </c>
      <c r="G390" s="22">
        <f>Sales_Table!$E390*F390</f>
        <v>1040</v>
      </c>
      <c r="H390" s="22" t="s">
        <v>2515</v>
      </c>
      <c r="I390" s="30">
        <f t="shared" si="13"/>
        <v>208</v>
      </c>
      <c r="J390" s="42">
        <f>YEAR(Table16[[#This Row],[Date]])</f>
        <v>2023</v>
      </c>
      <c r="K390" s="42" t="str">
        <f>TEXT(Table16[[#This Row],[Date]],"MMMM")</f>
        <v>March</v>
      </c>
    </row>
    <row r="391" spans="1:11" x14ac:dyDescent="0.3">
      <c r="A391" s="16" t="s">
        <v>2861</v>
      </c>
      <c r="B391" s="18" t="s">
        <v>444</v>
      </c>
      <c r="C391" s="18" t="s">
        <v>49</v>
      </c>
      <c r="D391" s="18">
        <f t="shared" si="12"/>
        <v>104</v>
      </c>
      <c r="E391" s="18">
        <v>130</v>
      </c>
      <c r="F391" s="14">
        <v>6</v>
      </c>
      <c r="G391" s="14">
        <f>Sales_Table!$E391*F391</f>
        <v>780</v>
      </c>
      <c r="H391" s="14" t="s">
        <v>2515</v>
      </c>
      <c r="I391" s="31">
        <f t="shared" si="13"/>
        <v>156</v>
      </c>
      <c r="J391" s="42">
        <f>YEAR(Table16[[#This Row],[Date]])</f>
        <v>2022</v>
      </c>
      <c r="K391" s="42" t="str">
        <f>TEXT(Table16[[#This Row],[Date]],"MMMM")</f>
        <v>January</v>
      </c>
    </row>
    <row r="392" spans="1:11" x14ac:dyDescent="0.3">
      <c r="A392" s="26" t="s">
        <v>2852</v>
      </c>
      <c r="B392" s="23" t="s">
        <v>445</v>
      </c>
      <c r="C392" s="23" t="s">
        <v>49</v>
      </c>
      <c r="D392" s="18">
        <f t="shared" si="12"/>
        <v>104</v>
      </c>
      <c r="E392" s="23">
        <v>130</v>
      </c>
      <c r="F392" s="22">
        <v>2</v>
      </c>
      <c r="G392" s="22">
        <f>Sales_Table!$E392*F392</f>
        <v>260</v>
      </c>
      <c r="H392" s="22" t="s">
        <v>2511</v>
      </c>
      <c r="I392" s="30">
        <f t="shared" si="13"/>
        <v>52</v>
      </c>
      <c r="J392" s="42">
        <f>YEAR(Table16[[#This Row],[Date]])</f>
        <v>2025</v>
      </c>
      <c r="K392" s="42" t="str">
        <f>TEXT(Table16[[#This Row],[Date]],"MMMM")</f>
        <v>February</v>
      </c>
    </row>
    <row r="393" spans="1:11" x14ac:dyDescent="0.3">
      <c r="A393" s="16" t="s">
        <v>2862</v>
      </c>
      <c r="B393" s="18" t="s">
        <v>446</v>
      </c>
      <c r="C393" s="18" t="s">
        <v>49</v>
      </c>
      <c r="D393" s="18">
        <f t="shared" si="12"/>
        <v>104</v>
      </c>
      <c r="E393" s="18">
        <v>130</v>
      </c>
      <c r="F393" s="14">
        <v>3</v>
      </c>
      <c r="G393" s="14">
        <f>Sales_Table!$E393*F393</f>
        <v>390</v>
      </c>
      <c r="H393" s="14" t="s">
        <v>2511</v>
      </c>
      <c r="I393" s="31">
        <f t="shared" si="13"/>
        <v>78</v>
      </c>
      <c r="J393" s="42">
        <f>YEAR(Table16[[#This Row],[Date]])</f>
        <v>2020</v>
      </c>
      <c r="K393" s="42" t="str">
        <f>TEXT(Table16[[#This Row],[Date]],"MMMM")</f>
        <v>February</v>
      </c>
    </row>
    <row r="394" spans="1:11" x14ac:dyDescent="0.3">
      <c r="A394" s="26" t="s">
        <v>2863</v>
      </c>
      <c r="B394" s="23" t="s">
        <v>447</v>
      </c>
      <c r="C394" s="23" t="s">
        <v>49</v>
      </c>
      <c r="D394" s="18">
        <f t="shared" si="12"/>
        <v>104</v>
      </c>
      <c r="E394" s="23">
        <v>130</v>
      </c>
      <c r="F394" s="22">
        <v>6</v>
      </c>
      <c r="G394" s="22">
        <f>Sales_Table!$E394*F394</f>
        <v>780</v>
      </c>
      <c r="H394" s="22" t="s">
        <v>2511</v>
      </c>
      <c r="I394" s="30">
        <f t="shared" si="13"/>
        <v>156</v>
      </c>
      <c r="J394" s="42">
        <f>YEAR(Table16[[#This Row],[Date]])</f>
        <v>2025</v>
      </c>
      <c r="K394" s="42" t="str">
        <f>TEXT(Table16[[#This Row],[Date]],"MMMM")</f>
        <v>May</v>
      </c>
    </row>
    <row r="395" spans="1:11" x14ac:dyDescent="0.3">
      <c r="A395" s="16" t="s">
        <v>2864</v>
      </c>
      <c r="B395" s="18" t="s">
        <v>448</v>
      </c>
      <c r="C395" s="18" t="s">
        <v>49</v>
      </c>
      <c r="D395" s="18">
        <f t="shared" si="12"/>
        <v>104</v>
      </c>
      <c r="E395" s="18">
        <v>130</v>
      </c>
      <c r="F395" s="14">
        <v>7</v>
      </c>
      <c r="G395" s="14">
        <f>Sales_Table!$E395*F395</f>
        <v>910</v>
      </c>
      <c r="H395" s="14" t="s">
        <v>2511</v>
      </c>
      <c r="I395" s="31">
        <f t="shared" si="13"/>
        <v>182</v>
      </c>
      <c r="J395" s="42">
        <f>YEAR(Table16[[#This Row],[Date]])</f>
        <v>2020</v>
      </c>
      <c r="K395" s="42" t="str">
        <f>TEXT(Table16[[#This Row],[Date]],"MMMM")</f>
        <v>July</v>
      </c>
    </row>
    <row r="396" spans="1:11" x14ac:dyDescent="0.3">
      <c r="A396" s="26" t="s">
        <v>2865</v>
      </c>
      <c r="B396" s="23" t="s">
        <v>449</v>
      </c>
      <c r="C396" s="23" t="s">
        <v>49</v>
      </c>
      <c r="D396" s="18">
        <f t="shared" si="12"/>
        <v>104</v>
      </c>
      <c r="E396" s="23">
        <v>130</v>
      </c>
      <c r="F396" s="22">
        <v>9</v>
      </c>
      <c r="G396" s="22">
        <f>Sales_Table!$E396*F396</f>
        <v>1170</v>
      </c>
      <c r="H396" s="22" t="s">
        <v>2515</v>
      </c>
      <c r="I396" s="30">
        <f t="shared" si="13"/>
        <v>234</v>
      </c>
      <c r="J396" s="42">
        <f>YEAR(Table16[[#This Row],[Date]])</f>
        <v>2021</v>
      </c>
      <c r="K396" s="42" t="str">
        <f>TEXT(Table16[[#This Row],[Date]],"MMMM")</f>
        <v>March</v>
      </c>
    </row>
    <row r="397" spans="1:11" x14ac:dyDescent="0.3">
      <c r="A397" s="16" t="s">
        <v>2866</v>
      </c>
      <c r="B397" s="18" t="s">
        <v>450</v>
      </c>
      <c r="C397" s="18" t="s">
        <v>49</v>
      </c>
      <c r="D397" s="18">
        <f t="shared" si="12"/>
        <v>104</v>
      </c>
      <c r="E397" s="18">
        <v>130</v>
      </c>
      <c r="F397" s="14">
        <v>7</v>
      </c>
      <c r="G397" s="14">
        <f>Sales_Table!$E397*F397</f>
        <v>910</v>
      </c>
      <c r="H397" s="14" t="s">
        <v>2511</v>
      </c>
      <c r="I397" s="31">
        <f t="shared" si="13"/>
        <v>182</v>
      </c>
      <c r="J397" s="42">
        <f>YEAR(Table16[[#This Row],[Date]])</f>
        <v>2023</v>
      </c>
      <c r="K397" s="42" t="str">
        <f>TEXT(Table16[[#This Row],[Date]],"MMMM")</f>
        <v>September</v>
      </c>
    </row>
    <row r="398" spans="1:11" x14ac:dyDescent="0.3">
      <c r="A398" s="26" t="s">
        <v>2867</v>
      </c>
      <c r="B398" s="23" t="s">
        <v>451</v>
      </c>
      <c r="C398" s="23" t="s">
        <v>49</v>
      </c>
      <c r="D398" s="18">
        <f t="shared" si="12"/>
        <v>104</v>
      </c>
      <c r="E398" s="23">
        <v>130</v>
      </c>
      <c r="F398" s="22">
        <v>3</v>
      </c>
      <c r="G398" s="22">
        <f>Sales_Table!$E398*F398</f>
        <v>390</v>
      </c>
      <c r="H398" s="22" t="s">
        <v>2515</v>
      </c>
      <c r="I398" s="30">
        <f t="shared" si="13"/>
        <v>78</v>
      </c>
      <c r="J398" s="42">
        <f>YEAR(Table16[[#This Row],[Date]])</f>
        <v>2024</v>
      </c>
      <c r="K398" s="42" t="str">
        <f>TEXT(Table16[[#This Row],[Date]],"MMMM")</f>
        <v>August</v>
      </c>
    </row>
    <row r="399" spans="1:11" x14ac:dyDescent="0.3">
      <c r="A399" s="16" t="s">
        <v>2868</v>
      </c>
      <c r="B399" s="18" t="s">
        <v>452</v>
      </c>
      <c r="C399" s="18" t="s">
        <v>49</v>
      </c>
      <c r="D399" s="18">
        <f t="shared" si="12"/>
        <v>104</v>
      </c>
      <c r="E399" s="18">
        <v>130</v>
      </c>
      <c r="F399" s="14">
        <v>8</v>
      </c>
      <c r="G399" s="14">
        <f>Sales_Table!$E399*F399</f>
        <v>1040</v>
      </c>
      <c r="H399" s="14" t="s">
        <v>2511</v>
      </c>
      <c r="I399" s="31">
        <f t="shared" si="13"/>
        <v>208</v>
      </c>
      <c r="J399" s="42">
        <f>YEAR(Table16[[#This Row],[Date]])</f>
        <v>2022</v>
      </c>
      <c r="K399" s="42" t="str">
        <f>TEXT(Table16[[#This Row],[Date]],"MMMM")</f>
        <v>October</v>
      </c>
    </row>
    <row r="400" spans="1:11" x14ac:dyDescent="0.3">
      <c r="A400" s="26" t="s">
        <v>2869</v>
      </c>
      <c r="B400" s="23" t="s">
        <v>453</v>
      </c>
      <c r="C400" s="23" t="s">
        <v>37</v>
      </c>
      <c r="D400" s="18">
        <f>IF(C401="P122",183,IF(C401="P123",371,IF(C401="P124",415,IF(C401="P125",508,IF(C401="P126",358,IF(C401="P127",712,IF(C401="P128",126,IF(C401="P129",280,IF(C401="P130",695,IF(C401="P131",216,IF(C401="P132",540,IF(C401="P133",181,IF(C401="P134",353,IF(C401="P135",226,IF(C401="P136",604,IF(C401="P137",97,IF(C401="P138",465,IF(C401="P139",637,IF(C401="P140",307,0)))))))))))))))))))</f>
        <v>183</v>
      </c>
      <c r="E400" s="23">
        <v>155</v>
      </c>
      <c r="F400" s="22">
        <v>3</v>
      </c>
      <c r="G400" s="22">
        <f>Sales_Table!$E400*F400</f>
        <v>465</v>
      </c>
      <c r="H400" s="22" t="s">
        <v>2511</v>
      </c>
      <c r="I400" s="30">
        <f t="shared" si="13"/>
        <v>-84</v>
      </c>
      <c r="J400" s="42">
        <f>YEAR(Table16[[#This Row],[Date]])</f>
        <v>2022</v>
      </c>
      <c r="K400" s="42" t="str">
        <f>TEXT(Table16[[#This Row],[Date]],"MMMM")</f>
        <v>August</v>
      </c>
    </row>
    <row r="401" spans="1:11" x14ac:dyDescent="0.3">
      <c r="A401" s="16" t="s">
        <v>2693</v>
      </c>
      <c r="B401" s="18" t="s">
        <v>454</v>
      </c>
      <c r="C401" s="18" t="s">
        <v>37</v>
      </c>
      <c r="D401" s="18">
        <f>IF(C401="P122",183,IF(C401="P123",371,IF(C401="P124",415,IF(C401="P125",508,IF(C401="P126",358,IF(C401="P127",712,IF(C401="P128",126,IF(C401="P129",280,IF(C401="P130",695,IF(C401="P131",216,IF(C401="P132",540,IF(C401="P133",181,IF(C401="P134",353,IF(C401="P135",226,IF(C401="P136",604,IF(C401="P137",97,IF(C401="P138",465,IF(C401="P139",637,IF(C401="P140",307,0)))))))))))))))))))</f>
        <v>183</v>
      </c>
      <c r="E401" s="18">
        <v>155</v>
      </c>
      <c r="F401" s="14">
        <v>10</v>
      </c>
      <c r="G401" s="14">
        <f>Sales_Table!$E401*F401</f>
        <v>1550</v>
      </c>
      <c r="H401" s="14" t="s">
        <v>2510</v>
      </c>
      <c r="I401" s="31">
        <f t="shared" si="13"/>
        <v>-280</v>
      </c>
      <c r="J401" s="42">
        <f>YEAR(Table16[[#This Row],[Date]])</f>
        <v>2020</v>
      </c>
      <c r="K401" s="42" t="str">
        <f>TEXT(Table16[[#This Row],[Date]],"MMMM")</f>
        <v>July</v>
      </c>
    </row>
    <row r="402" spans="1:11" x14ac:dyDescent="0.3">
      <c r="A402" s="26" t="s">
        <v>2870</v>
      </c>
      <c r="B402" s="23" t="s">
        <v>455</v>
      </c>
      <c r="C402" s="23" t="s">
        <v>37</v>
      </c>
      <c r="D402" s="18">
        <f t="shared" ref="D402:D464" si="14">IF(C402="P122",183,IF(C402="P123",371,IF(C402="P124",415,IF(C402="P125",508,IF(C402="P126",358,IF(C402="P127",712,IF(C402="P128",126,IF(C402="P129",280,IF(C402="P130",695,IF(C402="P131",216,IF(C402="P132",540,IF(C402="P133",181,IF(C402="P134",353,IF(C402="P135",226,IF(C402="P136",604,IF(C402="P137",97,IF(C402="P138",465,IF(C402="P139",637,IF(C402="P140",307,0)))))))))))))))))))</f>
        <v>183</v>
      </c>
      <c r="E402" s="23">
        <v>155</v>
      </c>
      <c r="F402" s="22">
        <v>4</v>
      </c>
      <c r="G402" s="22">
        <f>Sales_Table!$E402*F402</f>
        <v>620</v>
      </c>
      <c r="H402" s="22" t="s">
        <v>2521</v>
      </c>
      <c r="I402" s="30">
        <f t="shared" si="13"/>
        <v>-112</v>
      </c>
      <c r="J402" s="42">
        <f>YEAR(Table16[[#This Row],[Date]])</f>
        <v>2025</v>
      </c>
      <c r="K402" s="42" t="str">
        <f>TEXT(Table16[[#This Row],[Date]],"MMMM")</f>
        <v>February</v>
      </c>
    </row>
    <row r="403" spans="1:11" x14ac:dyDescent="0.3">
      <c r="A403" s="16" t="s">
        <v>2681</v>
      </c>
      <c r="B403" s="18" t="s">
        <v>456</v>
      </c>
      <c r="C403" s="18" t="s">
        <v>37</v>
      </c>
      <c r="D403" s="18">
        <f t="shared" si="14"/>
        <v>183</v>
      </c>
      <c r="E403" s="18">
        <v>155</v>
      </c>
      <c r="F403" s="14">
        <v>9</v>
      </c>
      <c r="G403" s="14">
        <f>Sales_Table!$E403*F403</f>
        <v>1395</v>
      </c>
      <c r="H403" s="14" t="s">
        <v>2521</v>
      </c>
      <c r="I403" s="31">
        <f t="shared" si="13"/>
        <v>-252</v>
      </c>
      <c r="J403" s="42">
        <f>YEAR(Table16[[#This Row],[Date]])</f>
        <v>2022</v>
      </c>
      <c r="K403" s="42" t="str">
        <f>TEXT(Table16[[#This Row],[Date]],"MMMM")</f>
        <v>April</v>
      </c>
    </row>
    <row r="404" spans="1:11" x14ac:dyDescent="0.3">
      <c r="A404" s="26" t="s">
        <v>2871</v>
      </c>
      <c r="B404" s="23" t="s">
        <v>457</v>
      </c>
      <c r="C404" s="23" t="s">
        <v>37</v>
      </c>
      <c r="D404" s="18">
        <f t="shared" si="14"/>
        <v>183</v>
      </c>
      <c r="E404" s="23">
        <v>155</v>
      </c>
      <c r="F404" s="22">
        <v>5</v>
      </c>
      <c r="G404" s="22">
        <f>Sales_Table!$E404*F404</f>
        <v>775</v>
      </c>
      <c r="H404" s="22" t="s">
        <v>2511</v>
      </c>
      <c r="I404" s="30">
        <f t="shared" si="13"/>
        <v>-140</v>
      </c>
      <c r="J404" s="42">
        <f>YEAR(Table16[[#This Row],[Date]])</f>
        <v>2020</v>
      </c>
      <c r="K404" s="42" t="str">
        <f>TEXT(Table16[[#This Row],[Date]],"MMMM")</f>
        <v>September</v>
      </c>
    </row>
    <row r="405" spans="1:11" x14ac:dyDescent="0.3">
      <c r="A405" s="16" t="s">
        <v>2665</v>
      </c>
      <c r="B405" s="18" t="s">
        <v>458</v>
      </c>
      <c r="C405" s="18" t="s">
        <v>37</v>
      </c>
      <c r="D405" s="18">
        <f t="shared" si="14"/>
        <v>183</v>
      </c>
      <c r="E405" s="18">
        <v>155</v>
      </c>
      <c r="F405" s="14">
        <v>7</v>
      </c>
      <c r="G405" s="14">
        <f>Sales_Table!$E405*F405</f>
        <v>1085</v>
      </c>
      <c r="H405" s="14" t="s">
        <v>2521</v>
      </c>
      <c r="I405" s="31">
        <f t="shared" si="13"/>
        <v>-196</v>
      </c>
      <c r="J405" s="42">
        <f>YEAR(Table16[[#This Row],[Date]])</f>
        <v>2021</v>
      </c>
      <c r="K405" s="42" t="str">
        <f>TEXT(Table16[[#This Row],[Date]],"MMMM")</f>
        <v>May</v>
      </c>
    </row>
    <row r="406" spans="1:11" x14ac:dyDescent="0.3">
      <c r="A406" s="26" t="s">
        <v>2872</v>
      </c>
      <c r="B406" s="23" t="s">
        <v>459</v>
      </c>
      <c r="C406" s="23" t="s">
        <v>37</v>
      </c>
      <c r="D406" s="18">
        <f t="shared" si="14"/>
        <v>183</v>
      </c>
      <c r="E406" s="23">
        <v>155</v>
      </c>
      <c r="F406" s="22">
        <v>2</v>
      </c>
      <c r="G406" s="22">
        <f>Sales_Table!$E406*F406</f>
        <v>310</v>
      </c>
      <c r="H406" s="22" t="s">
        <v>2510</v>
      </c>
      <c r="I406" s="30">
        <f t="shared" si="13"/>
        <v>-56</v>
      </c>
      <c r="J406" s="42">
        <f>YEAR(Table16[[#This Row],[Date]])</f>
        <v>2024</v>
      </c>
      <c r="K406" s="42" t="str">
        <f>TEXT(Table16[[#This Row],[Date]],"MMMM")</f>
        <v>September</v>
      </c>
    </row>
    <row r="407" spans="1:11" x14ac:dyDescent="0.3">
      <c r="A407" s="16" t="s">
        <v>2873</v>
      </c>
      <c r="B407" s="18" t="s">
        <v>460</v>
      </c>
      <c r="C407" s="18" t="s">
        <v>37</v>
      </c>
      <c r="D407" s="18">
        <f t="shared" si="14"/>
        <v>183</v>
      </c>
      <c r="E407" s="18">
        <v>155</v>
      </c>
      <c r="F407" s="14">
        <v>5</v>
      </c>
      <c r="G407" s="14">
        <f>Sales_Table!$E407*F407</f>
        <v>775</v>
      </c>
      <c r="H407" s="14" t="s">
        <v>2515</v>
      </c>
      <c r="I407" s="31">
        <f t="shared" si="13"/>
        <v>-140</v>
      </c>
      <c r="J407" s="42">
        <f>YEAR(Table16[[#This Row],[Date]])</f>
        <v>2020</v>
      </c>
      <c r="K407" s="42" t="str">
        <f>TEXT(Table16[[#This Row],[Date]],"MMMM")</f>
        <v>December</v>
      </c>
    </row>
    <row r="408" spans="1:11" x14ac:dyDescent="0.3">
      <c r="A408" s="26" t="s">
        <v>2793</v>
      </c>
      <c r="B408" s="23" t="s">
        <v>461</v>
      </c>
      <c r="C408" s="23" t="s">
        <v>37</v>
      </c>
      <c r="D408" s="18">
        <f t="shared" si="14"/>
        <v>183</v>
      </c>
      <c r="E408" s="23">
        <v>155</v>
      </c>
      <c r="F408" s="22">
        <v>1</v>
      </c>
      <c r="G408" s="22">
        <f>Sales_Table!$E408*F408</f>
        <v>155</v>
      </c>
      <c r="H408" s="22" t="s">
        <v>2510</v>
      </c>
      <c r="I408" s="30">
        <f t="shared" si="13"/>
        <v>-28</v>
      </c>
      <c r="J408" s="42">
        <f>YEAR(Table16[[#This Row],[Date]])</f>
        <v>2020</v>
      </c>
      <c r="K408" s="42" t="str">
        <f>TEXT(Table16[[#This Row],[Date]],"MMMM")</f>
        <v>April</v>
      </c>
    </row>
    <row r="409" spans="1:11" x14ac:dyDescent="0.3">
      <c r="A409" s="16" t="s">
        <v>2874</v>
      </c>
      <c r="B409" s="18" t="s">
        <v>462</v>
      </c>
      <c r="C409" s="18" t="s">
        <v>37</v>
      </c>
      <c r="D409" s="18">
        <f t="shared" si="14"/>
        <v>183</v>
      </c>
      <c r="E409" s="18">
        <v>155</v>
      </c>
      <c r="F409" s="14">
        <v>6</v>
      </c>
      <c r="G409" s="14">
        <f>Sales_Table!$E409*F409</f>
        <v>930</v>
      </c>
      <c r="H409" s="14" t="s">
        <v>2515</v>
      </c>
      <c r="I409" s="31">
        <f t="shared" si="13"/>
        <v>-168</v>
      </c>
      <c r="J409" s="42">
        <f>YEAR(Table16[[#This Row],[Date]])</f>
        <v>2023</v>
      </c>
      <c r="K409" s="42" t="str">
        <f>TEXT(Table16[[#This Row],[Date]],"MMMM")</f>
        <v>March</v>
      </c>
    </row>
    <row r="410" spans="1:11" x14ac:dyDescent="0.3">
      <c r="A410" s="26" t="s">
        <v>2875</v>
      </c>
      <c r="B410" s="23" t="s">
        <v>463</v>
      </c>
      <c r="C410" s="23" t="s">
        <v>37</v>
      </c>
      <c r="D410" s="18">
        <f t="shared" si="14"/>
        <v>183</v>
      </c>
      <c r="E410" s="23">
        <v>155</v>
      </c>
      <c r="F410" s="22">
        <v>2</v>
      </c>
      <c r="G410" s="22">
        <f>Sales_Table!$E410*F410</f>
        <v>310</v>
      </c>
      <c r="H410" s="22" t="s">
        <v>2511</v>
      </c>
      <c r="I410" s="30">
        <f t="shared" si="13"/>
        <v>-56</v>
      </c>
      <c r="J410" s="42">
        <f>YEAR(Table16[[#This Row],[Date]])</f>
        <v>2021</v>
      </c>
      <c r="K410" s="42" t="str">
        <f>TEXT(Table16[[#This Row],[Date]],"MMMM")</f>
        <v>June</v>
      </c>
    </row>
    <row r="411" spans="1:11" x14ac:dyDescent="0.3">
      <c r="A411" s="16" t="s">
        <v>2876</v>
      </c>
      <c r="B411" s="18" t="s">
        <v>464</v>
      </c>
      <c r="C411" s="18" t="s">
        <v>37</v>
      </c>
      <c r="D411" s="18">
        <f t="shared" si="14"/>
        <v>183</v>
      </c>
      <c r="E411" s="18">
        <v>155</v>
      </c>
      <c r="F411" s="14">
        <v>6</v>
      </c>
      <c r="G411" s="14">
        <f>Sales_Table!$E411*F411</f>
        <v>930</v>
      </c>
      <c r="H411" s="14" t="s">
        <v>2515</v>
      </c>
      <c r="I411" s="31">
        <f t="shared" si="13"/>
        <v>-168</v>
      </c>
      <c r="J411" s="42">
        <f>YEAR(Table16[[#This Row],[Date]])</f>
        <v>2021</v>
      </c>
      <c r="K411" s="42" t="str">
        <f>TEXT(Table16[[#This Row],[Date]],"MMMM")</f>
        <v>December</v>
      </c>
    </row>
    <row r="412" spans="1:11" x14ac:dyDescent="0.3">
      <c r="A412" s="26" t="s">
        <v>2877</v>
      </c>
      <c r="B412" s="23" t="s">
        <v>465</v>
      </c>
      <c r="C412" s="23" t="s">
        <v>37</v>
      </c>
      <c r="D412" s="18">
        <f t="shared" si="14"/>
        <v>183</v>
      </c>
      <c r="E412" s="23">
        <v>155</v>
      </c>
      <c r="F412" s="22">
        <v>5</v>
      </c>
      <c r="G412" s="22">
        <f>Sales_Table!$E412*F412</f>
        <v>775</v>
      </c>
      <c r="H412" s="22" t="s">
        <v>2510</v>
      </c>
      <c r="I412" s="30">
        <f t="shared" si="13"/>
        <v>-140</v>
      </c>
      <c r="J412" s="42">
        <f>YEAR(Table16[[#This Row],[Date]])</f>
        <v>2020</v>
      </c>
      <c r="K412" s="42" t="str">
        <f>TEXT(Table16[[#This Row],[Date]],"MMMM")</f>
        <v>September</v>
      </c>
    </row>
    <row r="413" spans="1:11" x14ac:dyDescent="0.3">
      <c r="A413" s="16" t="s">
        <v>2878</v>
      </c>
      <c r="B413" s="18" t="s">
        <v>466</v>
      </c>
      <c r="C413" s="18" t="s">
        <v>37</v>
      </c>
      <c r="D413" s="18">
        <f t="shared" si="14"/>
        <v>183</v>
      </c>
      <c r="E413" s="18">
        <v>155</v>
      </c>
      <c r="F413" s="14">
        <v>6</v>
      </c>
      <c r="G413" s="14">
        <f>Sales_Table!$E413*F413</f>
        <v>930</v>
      </c>
      <c r="H413" s="14" t="s">
        <v>2510</v>
      </c>
      <c r="I413" s="31">
        <f t="shared" si="13"/>
        <v>-168</v>
      </c>
      <c r="J413" s="42">
        <f>YEAR(Table16[[#This Row],[Date]])</f>
        <v>2025</v>
      </c>
      <c r="K413" s="42" t="str">
        <f>TEXT(Table16[[#This Row],[Date]],"MMMM")</f>
        <v>January</v>
      </c>
    </row>
    <row r="414" spans="1:11" x14ac:dyDescent="0.3">
      <c r="A414" s="26" t="s">
        <v>2879</v>
      </c>
      <c r="B414" s="23" t="s">
        <v>467</v>
      </c>
      <c r="C414" s="23" t="s">
        <v>37</v>
      </c>
      <c r="D414" s="18">
        <f t="shared" si="14"/>
        <v>183</v>
      </c>
      <c r="E414" s="23">
        <v>155</v>
      </c>
      <c r="F414" s="22">
        <v>10</v>
      </c>
      <c r="G414" s="22">
        <f>Sales_Table!$E414*F414</f>
        <v>1550</v>
      </c>
      <c r="H414" s="22" t="s">
        <v>2515</v>
      </c>
      <c r="I414" s="30">
        <f t="shared" si="13"/>
        <v>-280</v>
      </c>
      <c r="J414" s="42">
        <f>YEAR(Table16[[#This Row],[Date]])</f>
        <v>2020</v>
      </c>
      <c r="K414" s="42" t="str">
        <f>TEXT(Table16[[#This Row],[Date]],"MMMM")</f>
        <v>July</v>
      </c>
    </row>
    <row r="415" spans="1:11" x14ac:dyDescent="0.3">
      <c r="A415" s="16" t="s">
        <v>2880</v>
      </c>
      <c r="B415" s="18" t="s">
        <v>468</v>
      </c>
      <c r="C415" s="18" t="s">
        <v>37</v>
      </c>
      <c r="D415" s="18">
        <f t="shared" si="14"/>
        <v>183</v>
      </c>
      <c r="E415" s="18">
        <v>155</v>
      </c>
      <c r="F415" s="14">
        <v>9</v>
      </c>
      <c r="G415" s="14">
        <f>Sales_Table!$E415*F415</f>
        <v>1395</v>
      </c>
      <c r="H415" s="14" t="s">
        <v>2515</v>
      </c>
      <c r="I415" s="31">
        <f t="shared" si="13"/>
        <v>-252</v>
      </c>
      <c r="J415" s="42">
        <f>YEAR(Table16[[#This Row],[Date]])</f>
        <v>2020</v>
      </c>
      <c r="K415" s="42" t="str">
        <f>TEXT(Table16[[#This Row],[Date]],"MMMM")</f>
        <v>December</v>
      </c>
    </row>
    <row r="416" spans="1:11" x14ac:dyDescent="0.3">
      <c r="A416" s="26" t="s">
        <v>2881</v>
      </c>
      <c r="B416" s="23" t="s">
        <v>469</v>
      </c>
      <c r="C416" s="23" t="s">
        <v>37</v>
      </c>
      <c r="D416" s="18">
        <f t="shared" si="14"/>
        <v>183</v>
      </c>
      <c r="E416" s="23">
        <v>155</v>
      </c>
      <c r="F416" s="22">
        <v>6</v>
      </c>
      <c r="G416" s="22">
        <f>Sales_Table!$E416*F416</f>
        <v>930</v>
      </c>
      <c r="H416" s="22" t="s">
        <v>2511</v>
      </c>
      <c r="I416" s="30">
        <f t="shared" si="13"/>
        <v>-168</v>
      </c>
      <c r="J416" s="42">
        <f>YEAR(Table16[[#This Row],[Date]])</f>
        <v>2022</v>
      </c>
      <c r="K416" s="42" t="str">
        <f>TEXT(Table16[[#This Row],[Date]],"MMMM")</f>
        <v>May</v>
      </c>
    </row>
    <row r="417" spans="1:11" x14ac:dyDescent="0.3">
      <c r="A417" s="16" t="s">
        <v>2882</v>
      </c>
      <c r="B417" s="18" t="s">
        <v>470</v>
      </c>
      <c r="C417" s="18" t="s">
        <v>37</v>
      </c>
      <c r="D417" s="18">
        <f t="shared" si="14"/>
        <v>183</v>
      </c>
      <c r="E417" s="18">
        <v>155</v>
      </c>
      <c r="F417" s="14">
        <v>10</v>
      </c>
      <c r="G417" s="14">
        <f>Sales_Table!$E417*F417</f>
        <v>1550</v>
      </c>
      <c r="H417" s="14" t="s">
        <v>2521</v>
      </c>
      <c r="I417" s="31">
        <f t="shared" si="13"/>
        <v>-280</v>
      </c>
      <c r="J417" s="42">
        <f>YEAR(Table16[[#This Row],[Date]])</f>
        <v>2020</v>
      </c>
      <c r="K417" s="42" t="str">
        <f>TEXT(Table16[[#This Row],[Date]],"MMMM")</f>
        <v>December</v>
      </c>
    </row>
    <row r="418" spans="1:11" x14ac:dyDescent="0.3">
      <c r="A418" s="26" t="s">
        <v>2596</v>
      </c>
      <c r="B418" s="23" t="s">
        <v>471</v>
      </c>
      <c r="C418" s="23" t="s">
        <v>37</v>
      </c>
      <c r="D418" s="18">
        <f t="shared" si="14"/>
        <v>183</v>
      </c>
      <c r="E418" s="23">
        <v>155</v>
      </c>
      <c r="F418" s="22">
        <v>2</v>
      </c>
      <c r="G418" s="22">
        <f>Sales_Table!$E418*F418</f>
        <v>310</v>
      </c>
      <c r="H418" s="22" t="s">
        <v>2510</v>
      </c>
      <c r="I418" s="30">
        <f t="shared" si="13"/>
        <v>-56</v>
      </c>
      <c r="J418" s="42">
        <f>YEAR(Table16[[#This Row],[Date]])</f>
        <v>2025</v>
      </c>
      <c r="K418" s="42" t="str">
        <f>TEXT(Table16[[#This Row],[Date]],"MMMM")</f>
        <v>May</v>
      </c>
    </row>
    <row r="419" spans="1:11" x14ac:dyDescent="0.3">
      <c r="A419" s="16" t="s">
        <v>2808</v>
      </c>
      <c r="B419" s="18" t="s">
        <v>472</v>
      </c>
      <c r="C419" s="18" t="s">
        <v>37</v>
      </c>
      <c r="D419" s="18">
        <f t="shared" si="14"/>
        <v>183</v>
      </c>
      <c r="E419" s="18">
        <v>155</v>
      </c>
      <c r="F419" s="14">
        <v>1</v>
      </c>
      <c r="G419" s="14">
        <f>Sales_Table!$E419*F419</f>
        <v>155</v>
      </c>
      <c r="H419" s="14" t="s">
        <v>2521</v>
      </c>
      <c r="I419" s="31">
        <f t="shared" si="13"/>
        <v>-28</v>
      </c>
      <c r="J419" s="42">
        <f>YEAR(Table16[[#This Row],[Date]])</f>
        <v>2022</v>
      </c>
      <c r="K419" s="42" t="str">
        <f>TEXT(Table16[[#This Row],[Date]],"MMMM")</f>
        <v>July</v>
      </c>
    </row>
    <row r="420" spans="1:11" x14ac:dyDescent="0.3">
      <c r="A420" s="26" t="s">
        <v>2883</v>
      </c>
      <c r="B420" s="23" t="s">
        <v>473</v>
      </c>
      <c r="C420" s="23" t="s">
        <v>37</v>
      </c>
      <c r="D420" s="18">
        <f t="shared" si="14"/>
        <v>183</v>
      </c>
      <c r="E420" s="23">
        <v>155</v>
      </c>
      <c r="F420" s="22">
        <v>2</v>
      </c>
      <c r="G420" s="22">
        <f>Sales_Table!$E420*F420</f>
        <v>310</v>
      </c>
      <c r="H420" s="22" t="s">
        <v>2511</v>
      </c>
      <c r="I420" s="30">
        <f t="shared" si="13"/>
        <v>-56</v>
      </c>
      <c r="J420" s="42">
        <f>YEAR(Table16[[#This Row],[Date]])</f>
        <v>2021</v>
      </c>
      <c r="K420" s="42" t="str">
        <f>TEXT(Table16[[#This Row],[Date]],"MMMM")</f>
        <v>December</v>
      </c>
    </row>
    <row r="421" spans="1:11" x14ac:dyDescent="0.3">
      <c r="A421" s="16" t="s">
        <v>2884</v>
      </c>
      <c r="B421" s="18" t="s">
        <v>474</v>
      </c>
      <c r="C421" s="18" t="s">
        <v>37</v>
      </c>
      <c r="D421" s="18">
        <f t="shared" si="14"/>
        <v>183</v>
      </c>
      <c r="E421" s="18">
        <v>155</v>
      </c>
      <c r="F421" s="14">
        <v>6</v>
      </c>
      <c r="G421" s="14">
        <f>Sales_Table!$E421*F421</f>
        <v>930</v>
      </c>
      <c r="H421" s="14" t="s">
        <v>2515</v>
      </c>
      <c r="I421" s="31">
        <f t="shared" si="13"/>
        <v>-168</v>
      </c>
      <c r="J421" s="42">
        <f>YEAR(Table16[[#This Row],[Date]])</f>
        <v>2022</v>
      </c>
      <c r="K421" s="42" t="str">
        <f>TEXT(Table16[[#This Row],[Date]],"MMMM")</f>
        <v>November</v>
      </c>
    </row>
    <row r="422" spans="1:11" x14ac:dyDescent="0.3">
      <c r="A422" s="26" t="s">
        <v>2885</v>
      </c>
      <c r="B422" s="23" t="s">
        <v>475</v>
      </c>
      <c r="C422" s="23" t="s">
        <v>37</v>
      </c>
      <c r="D422" s="18">
        <f t="shared" si="14"/>
        <v>183</v>
      </c>
      <c r="E422" s="23">
        <v>155</v>
      </c>
      <c r="F422" s="22">
        <v>8</v>
      </c>
      <c r="G422" s="22">
        <f>Sales_Table!$E422*F422</f>
        <v>1240</v>
      </c>
      <c r="H422" s="22" t="s">
        <v>2515</v>
      </c>
      <c r="I422" s="30">
        <f t="shared" si="13"/>
        <v>-224</v>
      </c>
      <c r="J422" s="42">
        <f>YEAR(Table16[[#This Row],[Date]])</f>
        <v>2023</v>
      </c>
      <c r="K422" s="42" t="str">
        <f>TEXT(Table16[[#This Row],[Date]],"MMMM")</f>
        <v>February</v>
      </c>
    </row>
    <row r="423" spans="1:11" x14ac:dyDescent="0.3">
      <c r="A423" s="16" t="s">
        <v>2886</v>
      </c>
      <c r="B423" s="18" t="s">
        <v>476</v>
      </c>
      <c r="C423" s="18" t="s">
        <v>37</v>
      </c>
      <c r="D423" s="18">
        <f t="shared" si="14"/>
        <v>183</v>
      </c>
      <c r="E423" s="18">
        <v>155</v>
      </c>
      <c r="F423" s="14">
        <v>2</v>
      </c>
      <c r="G423" s="14">
        <f>Sales_Table!$E423*F423</f>
        <v>310</v>
      </c>
      <c r="H423" s="14" t="s">
        <v>2515</v>
      </c>
      <c r="I423" s="31">
        <f t="shared" si="13"/>
        <v>-56</v>
      </c>
      <c r="J423" s="42">
        <f>YEAR(Table16[[#This Row],[Date]])</f>
        <v>2022</v>
      </c>
      <c r="K423" s="42" t="str">
        <f>TEXT(Table16[[#This Row],[Date]],"MMMM")</f>
        <v>September</v>
      </c>
    </row>
    <row r="424" spans="1:11" x14ac:dyDescent="0.3">
      <c r="A424" s="26" t="s">
        <v>2623</v>
      </c>
      <c r="B424" s="23" t="s">
        <v>477</v>
      </c>
      <c r="C424" s="23" t="s">
        <v>13</v>
      </c>
      <c r="D424" s="18">
        <f t="shared" si="14"/>
        <v>371</v>
      </c>
      <c r="E424" s="23">
        <v>432</v>
      </c>
      <c r="F424" s="22">
        <v>4</v>
      </c>
      <c r="G424" s="22">
        <f>Sales_Table!$E424*F424</f>
        <v>1728</v>
      </c>
      <c r="H424" s="22" t="s">
        <v>2511</v>
      </c>
      <c r="I424" s="30">
        <f t="shared" si="13"/>
        <v>244</v>
      </c>
      <c r="J424" s="42">
        <f>YEAR(Table16[[#This Row],[Date]])</f>
        <v>2023</v>
      </c>
      <c r="K424" s="42" t="str">
        <f>TEXT(Table16[[#This Row],[Date]],"MMMM")</f>
        <v>March</v>
      </c>
    </row>
    <row r="425" spans="1:11" x14ac:dyDescent="0.3">
      <c r="A425" s="16" t="s">
        <v>2714</v>
      </c>
      <c r="B425" s="18" t="s">
        <v>478</v>
      </c>
      <c r="C425" s="18" t="s">
        <v>13</v>
      </c>
      <c r="D425" s="18">
        <f t="shared" si="14"/>
        <v>371</v>
      </c>
      <c r="E425" s="18">
        <v>432</v>
      </c>
      <c r="F425" s="14">
        <v>10</v>
      </c>
      <c r="G425" s="14">
        <f>Sales_Table!$E425*F425</f>
        <v>4320</v>
      </c>
      <c r="H425" s="14" t="s">
        <v>2515</v>
      </c>
      <c r="I425" s="31">
        <f t="shared" si="13"/>
        <v>610</v>
      </c>
      <c r="J425" s="42">
        <f>YEAR(Table16[[#This Row],[Date]])</f>
        <v>2022</v>
      </c>
      <c r="K425" s="42" t="str">
        <f>TEXT(Table16[[#This Row],[Date]],"MMMM")</f>
        <v>August</v>
      </c>
    </row>
    <row r="426" spans="1:11" x14ac:dyDescent="0.3">
      <c r="A426" s="26" t="s">
        <v>2887</v>
      </c>
      <c r="B426" s="23" t="s">
        <v>479</v>
      </c>
      <c r="C426" s="23" t="s">
        <v>13</v>
      </c>
      <c r="D426" s="18">
        <f t="shared" si="14"/>
        <v>371</v>
      </c>
      <c r="E426" s="23">
        <v>432</v>
      </c>
      <c r="F426" s="22">
        <v>6</v>
      </c>
      <c r="G426" s="22">
        <f>Sales_Table!$E426*F426</f>
        <v>2592</v>
      </c>
      <c r="H426" s="22" t="s">
        <v>2511</v>
      </c>
      <c r="I426" s="30">
        <f t="shared" si="13"/>
        <v>366</v>
      </c>
      <c r="J426" s="42">
        <f>YEAR(Table16[[#This Row],[Date]])</f>
        <v>2024</v>
      </c>
      <c r="K426" s="42" t="str">
        <f>TEXT(Table16[[#This Row],[Date]],"MMMM")</f>
        <v>December</v>
      </c>
    </row>
    <row r="427" spans="1:11" x14ac:dyDescent="0.3">
      <c r="A427" s="16" t="s">
        <v>2888</v>
      </c>
      <c r="B427" s="18" t="s">
        <v>480</v>
      </c>
      <c r="C427" s="18" t="s">
        <v>13</v>
      </c>
      <c r="D427" s="18">
        <f t="shared" si="14"/>
        <v>371</v>
      </c>
      <c r="E427" s="18">
        <v>432</v>
      </c>
      <c r="F427" s="14">
        <v>9</v>
      </c>
      <c r="G427" s="14">
        <f>Sales_Table!$E427*F427</f>
        <v>3888</v>
      </c>
      <c r="H427" s="14" t="s">
        <v>2510</v>
      </c>
      <c r="I427" s="31">
        <f t="shared" si="13"/>
        <v>549</v>
      </c>
      <c r="J427" s="42">
        <f>YEAR(Table16[[#This Row],[Date]])</f>
        <v>2023</v>
      </c>
      <c r="K427" s="42" t="str">
        <f>TEXT(Table16[[#This Row],[Date]],"MMMM")</f>
        <v>October</v>
      </c>
    </row>
    <row r="428" spans="1:11" x14ac:dyDescent="0.3">
      <c r="A428" s="26" t="s">
        <v>2863</v>
      </c>
      <c r="B428" s="23" t="s">
        <v>481</v>
      </c>
      <c r="C428" s="23" t="s">
        <v>13</v>
      </c>
      <c r="D428" s="18">
        <f t="shared" si="14"/>
        <v>371</v>
      </c>
      <c r="E428" s="23">
        <v>432</v>
      </c>
      <c r="F428" s="22">
        <v>2</v>
      </c>
      <c r="G428" s="22">
        <f>Sales_Table!$E428*F428</f>
        <v>864</v>
      </c>
      <c r="H428" s="22" t="s">
        <v>2521</v>
      </c>
      <c r="I428" s="30">
        <f t="shared" si="13"/>
        <v>122</v>
      </c>
      <c r="J428" s="42">
        <f>YEAR(Table16[[#This Row],[Date]])</f>
        <v>2025</v>
      </c>
      <c r="K428" s="42" t="str">
        <f>TEXT(Table16[[#This Row],[Date]],"MMMM")</f>
        <v>May</v>
      </c>
    </row>
    <row r="429" spans="1:11" x14ac:dyDescent="0.3">
      <c r="A429" s="16" t="s">
        <v>2889</v>
      </c>
      <c r="B429" s="18" t="s">
        <v>482</v>
      </c>
      <c r="C429" s="18" t="s">
        <v>13</v>
      </c>
      <c r="D429" s="18">
        <f t="shared" si="14"/>
        <v>371</v>
      </c>
      <c r="E429" s="18">
        <v>432</v>
      </c>
      <c r="F429" s="14">
        <v>2</v>
      </c>
      <c r="G429" s="14">
        <f>Sales_Table!$E429*F429</f>
        <v>864</v>
      </c>
      <c r="H429" s="14" t="s">
        <v>2511</v>
      </c>
      <c r="I429" s="31">
        <f t="shared" si="13"/>
        <v>122</v>
      </c>
      <c r="J429" s="42">
        <f>YEAR(Table16[[#This Row],[Date]])</f>
        <v>2022</v>
      </c>
      <c r="K429" s="42" t="str">
        <f>TEXT(Table16[[#This Row],[Date]],"MMMM")</f>
        <v>October</v>
      </c>
    </row>
    <row r="430" spans="1:11" x14ac:dyDescent="0.3">
      <c r="A430" s="26" t="s">
        <v>2890</v>
      </c>
      <c r="B430" s="23" t="s">
        <v>483</v>
      </c>
      <c r="C430" s="23" t="s">
        <v>13</v>
      </c>
      <c r="D430" s="18">
        <f t="shared" si="14"/>
        <v>371</v>
      </c>
      <c r="E430" s="23">
        <v>432</v>
      </c>
      <c r="F430" s="22">
        <v>7</v>
      </c>
      <c r="G430" s="22">
        <f>Sales_Table!$E430*F430</f>
        <v>3024</v>
      </c>
      <c r="H430" s="22" t="s">
        <v>2510</v>
      </c>
      <c r="I430" s="30">
        <f t="shared" si="13"/>
        <v>427</v>
      </c>
      <c r="J430" s="42">
        <f>YEAR(Table16[[#This Row],[Date]])</f>
        <v>2020</v>
      </c>
      <c r="K430" s="42" t="str">
        <f>TEXT(Table16[[#This Row],[Date]],"MMMM")</f>
        <v>January</v>
      </c>
    </row>
    <row r="431" spans="1:11" x14ac:dyDescent="0.3">
      <c r="A431" s="16" t="s">
        <v>2891</v>
      </c>
      <c r="B431" s="18" t="s">
        <v>484</v>
      </c>
      <c r="C431" s="18" t="s">
        <v>13</v>
      </c>
      <c r="D431" s="18">
        <f t="shared" si="14"/>
        <v>371</v>
      </c>
      <c r="E431" s="18">
        <v>432</v>
      </c>
      <c r="F431" s="14">
        <v>3</v>
      </c>
      <c r="G431" s="14">
        <f>Sales_Table!$E431*F431</f>
        <v>1296</v>
      </c>
      <c r="H431" s="14" t="s">
        <v>2510</v>
      </c>
      <c r="I431" s="31">
        <f t="shared" si="13"/>
        <v>183</v>
      </c>
      <c r="J431" s="42">
        <f>YEAR(Table16[[#This Row],[Date]])</f>
        <v>2024</v>
      </c>
      <c r="K431" s="42" t="str">
        <f>TEXT(Table16[[#This Row],[Date]],"MMMM")</f>
        <v>June</v>
      </c>
    </row>
    <row r="432" spans="1:11" x14ac:dyDescent="0.3">
      <c r="A432" s="26" t="s">
        <v>2777</v>
      </c>
      <c r="B432" s="23" t="s">
        <v>485</v>
      </c>
      <c r="C432" s="23" t="s">
        <v>13</v>
      </c>
      <c r="D432" s="18">
        <f t="shared" si="14"/>
        <v>371</v>
      </c>
      <c r="E432" s="23">
        <v>432</v>
      </c>
      <c r="F432" s="22">
        <v>8</v>
      </c>
      <c r="G432" s="22">
        <f>Sales_Table!$E432*F432</f>
        <v>3456</v>
      </c>
      <c r="H432" s="22" t="s">
        <v>2515</v>
      </c>
      <c r="I432" s="30">
        <f t="shared" si="13"/>
        <v>488</v>
      </c>
      <c r="J432" s="42">
        <f>YEAR(Table16[[#This Row],[Date]])</f>
        <v>2020</v>
      </c>
      <c r="K432" s="42" t="str">
        <f>TEXT(Table16[[#This Row],[Date]],"MMMM")</f>
        <v>September</v>
      </c>
    </row>
    <row r="433" spans="1:11" x14ac:dyDescent="0.3">
      <c r="A433" s="16" t="s">
        <v>2892</v>
      </c>
      <c r="B433" s="18" t="s">
        <v>486</v>
      </c>
      <c r="C433" s="18" t="s">
        <v>13</v>
      </c>
      <c r="D433" s="18">
        <f t="shared" si="14"/>
        <v>371</v>
      </c>
      <c r="E433" s="18">
        <v>432</v>
      </c>
      <c r="F433" s="14">
        <v>5</v>
      </c>
      <c r="G433" s="14">
        <f>Sales_Table!$E433*F433</f>
        <v>2160</v>
      </c>
      <c r="H433" s="14" t="s">
        <v>2511</v>
      </c>
      <c r="I433" s="31">
        <f t="shared" si="13"/>
        <v>305</v>
      </c>
      <c r="J433" s="42">
        <f>YEAR(Table16[[#This Row],[Date]])</f>
        <v>2023</v>
      </c>
      <c r="K433" s="42" t="str">
        <f>TEXT(Table16[[#This Row],[Date]],"MMMM")</f>
        <v>January</v>
      </c>
    </row>
    <row r="434" spans="1:11" x14ac:dyDescent="0.3">
      <c r="A434" s="26" t="s">
        <v>2887</v>
      </c>
      <c r="B434" s="23" t="s">
        <v>487</v>
      </c>
      <c r="C434" s="23" t="s">
        <v>13</v>
      </c>
      <c r="D434" s="18">
        <f t="shared" si="14"/>
        <v>371</v>
      </c>
      <c r="E434" s="23">
        <v>432</v>
      </c>
      <c r="F434" s="22">
        <v>8</v>
      </c>
      <c r="G434" s="22">
        <f>Sales_Table!$E434*F434</f>
        <v>3456</v>
      </c>
      <c r="H434" s="22" t="s">
        <v>2510</v>
      </c>
      <c r="I434" s="30">
        <f t="shared" si="13"/>
        <v>488</v>
      </c>
      <c r="J434" s="42">
        <f>YEAR(Table16[[#This Row],[Date]])</f>
        <v>2024</v>
      </c>
      <c r="K434" s="42" t="str">
        <f>TEXT(Table16[[#This Row],[Date]],"MMMM")</f>
        <v>December</v>
      </c>
    </row>
    <row r="435" spans="1:11" x14ac:dyDescent="0.3">
      <c r="A435" s="16" t="s">
        <v>2893</v>
      </c>
      <c r="B435" s="18" t="s">
        <v>488</v>
      </c>
      <c r="C435" s="18" t="s">
        <v>13</v>
      </c>
      <c r="D435" s="18">
        <f t="shared" si="14"/>
        <v>371</v>
      </c>
      <c r="E435" s="18">
        <v>432</v>
      </c>
      <c r="F435" s="14">
        <v>5</v>
      </c>
      <c r="G435" s="14">
        <f>Sales_Table!$E435*F435</f>
        <v>2160</v>
      </c>
      <c r="H435" s="14" t="s">
        <v>2510</v>
      </c>
      <c r="I435" s="31">
        <f t="shared" si="13"/>
        <v>305</v>
      </c>
      <c r="J435" s="42">
        <f>YEAR(Table16[[#This Row],[Date]])</f>
        <v>2020</v>
      </c>
      <c r="K435" s="42" t="str">
        <f>TEXT(Table16[[#This Row],[Date]],"MMMM")</f>
        <v>June</v>
      </c>
    </row>
    <row r="436" spans="1:11" x14ac:dyDescent="0.3">
      <c r="A436" s="26" t="s">
        <v>2894</v>
      </c>
      <c r="B436" s="23" t="s">
        <v>489</v>
      </c>
      <c r="C436" s="23" t="s">
        <v>13</v>
      </c>
      <c r="D436" s="18">
        <f t="shared" si="14"/>
        <v>371</v>
      </c>
      <c r="E436" s="23">
        <v>432</v>
      </c>
      <c r="F436" s="22">
        <v>6</v>
      </c>
      <c r="G436" s="22">
        <f>Sales_Table!$E436*F436</f>
        <v>2592</v>
      </c>
      <c r="H436" s="22" t="s">
        <v>2521</v>
      </c>
      <c r="I436" s="30">
        <f t="shared" si="13"/>
        <v>366</v>
      </c>
      <c r="J436" s="42">
        <f>YEAR(Table16[[#This Row],[Date]])</f>
        <v>2024</v>
      </c>
      <c r="K436" s="42" t="str">
        <f>TEXT(Table16[[#This Row],[Date]],"MMMM")</f>
        <v>June</v>
      </c>
    </row>
    <row r="437" spans="1:11" x14ac:dyDescent="0.3">
      <c r="A437" s="16" t="s">
        <v>2895</v>
      </c>
      <c r="B437" s="18" t="s">
        <v>490</v>
      </c>
      <c r="C437" s="18" t="s">
        <v>13</v>
      </c>
      <c r="D437" s="18">
        <f t="shared" si="14"/>
        <v>371</v>
      </c>
      <c r="E437" s="18">
        <v>432</v>
      </c>
      <c r="F437" s="14">
        <v>3</v>
      </c>
      <c r="G437" s="14">
        <f>Sales_Table!$E437*F437</f>
        <v>1296</v>
      </c>
      <c r="H437" s="14" t="s">
        <v>2511</v>
      </c>
      <c r="I437" s="31">
        <f t="shared" si="13"/>
        <v>183</v>
      </c>
      <c r="J437" s="42">
        <f>YEAR(Table16[[#This Row],[Date]])</f>
        <v>2020</v>
      </c>
      <c r="K437" s="42" t="str">
        <f>TEXT(Table16[[#This Row],[Date]],"MMMM")</f>
        <v>October</v>
      </c>
    </row>
    <row r="438" spans="1:11" x14ac:dyDescent="0.3">
      <c r="A438" s="26" t="s">
        <v>2896</v>
      </c>
      <c r="B438" s="23" t="s">
        <v>491</v>
      </c>
      <c r="C438" s="23" t="s">
        <v>13</v>
      </c>
      <c r="D438" s="18">
        <f t="shared" si="14"/>
        <v>371</v>
      </c>
      <c r="E438" s="23">
        <v>432</v>
      </c>
      <c r="F438" s="22">
        <v>6</v>
      </c>
      <c r="G438" s="22">
        <f>Sales_Table!$E438*F438</f>
        <v>2592</v>
      </c>
      <c r="H438" s="22" t="s">
        <v>2510</v>
      </c>
      <c r="I438" s="30">
        <f t="shared" si="13"/>
        <v>366</v>
      </c>
      <c r="J438" s="42">
        <f>YEAR(Table16[[#This Row],[Date]])</f>
        <v>2020</v>
      </c>
      <c r="K438" s="42" t="str">
        <f>TEXT(Table16[[#This Row],[Date]],"MMMM")</f>
        <v>September</v>
      </c>
    </row>
    <row r="439" spans="1:11" x14ac:dyDescent="0.3">
      <c r="A439" s="16" t="s">
        <v>2897</v>
      </c>
      <c r="B439" s="18" t="s">
        <v>492</v>
      </c>
      <c r="C439" s="18" t="s">
        <v>13</v>
      </c>
      <c r="D439" s="18">
        <f t="shared" si="14"/>
        <v>371</v>
      </c>
      <c r="E439" s="18">
        <v>432</v>
      </c>
      <c r="F439" s="14">
        <v>8</v>
      </c>
      <c r="G439" s="14">
        <f>Sales_Table!$E439*F439</f>
        <v>3456</v>
      </c>
      <c r="H439" s="14" t="s">
        <v>2521</v>
      </c>
      <c r="I439" s="31">
        <f t="shared" si="13"/>
        <v>488</v>
      </c>
      <c r="J439" s="42">
        <f>YEAR(Table16[[#This Row],[Date]])</f>
        <v>2020</v>
      </c>
      <c r="K439" s="42" t="str">
        <f>TEXT(Table16[[#This Row],[Date]],"MMMM")</f>
        <v>February</v>
      </c>
    </row>
    <row r="440" spans="1:11" x14ac:dyDescent="0.3">
      <c r="A440" s="26" t="s">
        <v>2898</v>
      </c>
      <c r="B440" s="23" t="s">
        <v>493</v>
      </c>
      <c r="C440" s="23" t="s">
        <v>42</v>
      </c>
      <c r="D440" s="18">
        <f t="shared" si="14"/>
        <v>415</v>
      </c>
      <c r="E440" s="23">
        <v>400</v>
      </c>
      <c r="F440" s="22">
        <v>8</v>
      </c>
      <c r="G440" s="22">
        <f>Sales_Table!$E440*F440</f>
        <v>3200</v>
      </c>
      <c r="H440" s="22" t="s">
        <v>2515</v>
      </c>
      <c r="I440" s="30">
        <f t="shared" si="13"/>
        <v>-120</v>
      </c>
      <c r="J440" s="42">
        <f>YEAR(Table16[[#This Row],[Date]])</f>
        <v>2022</v>
      </c>
      <c r="K440" s="42" t="str">
        <f>TEXT(Table16[[#This Row],[Date]],"MMMM")</f>
        <v>June</v>
      </c>
    </row>
    <row r="441" spans="1:11" x14ac:dyDescent="0.3">
      <c r="A441" s="16" t="s">
        <v>2899</v>
      </c>
      <c r="B441" s="18" t="s">
        <v>494</v>
      </c>
      <c r="C441" s="18" t="s">
        <v>42</v>
      </c>
      <c r="D441" s="18">
        <f t="shared" si="14"/>
        <v>415</v>
      </c>
      <c r="E441" s="18">
        <v>400</v>
      </c>
      <c r="F441" s="14">
        <v>10</v>
      </c>
      <c r="G441" s="14">
        <f>Sales_Table!$E441*F441</f>
        <v>4000</v>
      </c>
      <c r="H441" s="14" t="s">
        <v>2515</v>
      </c>
      <c r="I441" s="31">
        <f t="shared" si="13"/>
        <v>-150</v>
      </c>
      <c r="J441" s="42">
        <f>YEAR(Table16[[#This Row],[Date]])</f>
        <v>2020</v>
      </c>
      <c r="K441" s="42" t="str">
        <f>TEXT(Table16[[#This Row],[Date]],"MMMM")</f>
        <v>September</v>
      </c>
    </row>
    <row r="442" spans="1:11" x14ac:dyDescent="0.3">
      <c r="A442" s="26" t="s">
        <v>2900</v>
      </c>
      <c r="B442" s="23" t="s">
        <v>495</v>
      </c>
      <c r="C442" s="23" t="s">
        <v>42</v>
      </c>
      <c r="D442" s="18">
        <f t="shared" si="14"/>
        <v>415</v>
      </c>
      <c r="E442" s="23">
        <v>400</v>
      </c>
      <c r="F442" s="22">
        <v>3</v>
      </c>
      <c r="G442" s="22">
        <f>Sales_Table!$E442*F442</f>
        <v>1200</v>
      </c>
      <c r="H442" s="22" t="s">
        <v>2510</v>
      </c>
      <c r="I442" s="30">
        <f t="shared" si="13"/>
        <v>-45</v>
      </c>
      <c r="J442" s="42">
        <f>YEAR(Table16[[#This Row],[Date]])</f>
        <v>2021</v>
      </c>
      <c r="K442" s="42" t="str">
        <f>TEXT(Table16[[#This Row],[Date]],"MMMM")</f>
        <v>June</v>
      </c>
    </row>
    <row r="443" spans="1:11" x14ac:dyDescent="0.3">
      <c r="A443" s="16" t="s">
        <v>2777</v>
      </c>
      <c r="B443" s="18" t="s">
        <v>496</v>
      </c>
      <c r="C443" s="18" t="s">
        <v>42</v>
      </c>
      <c r="D443" s="18">
        <f t="shared" si="14"/>
        <v>415</v>
      </c>
      <c r="E443" s="18">
        <v>400</v>
      </c>
      <c r="F443" s="14">
        <v>1</v>
      </c>
      <c r="G443" s="14">
        <f>Sales_Table!$E443*F443</f>
        <v>400</v>
      </c>
      <c r="H443" s="14" t="s">
        <v>2515</v>
      </c>
      <c r="I443" s="31">
        <f t="shared" si="13"/>
        <v>-15</v>
      </c>
      <c r="J443" s="42">
        <f>YEAR(Table16[[#This Row],[Date]])</f>
        <v>2020</v>
      </c>
      <c r="K443" s="42" t="str">
        <f>TEXT(Table16[[#This Row],[Date]],"MMMM")</f>
        <v>September</v>
      </c>
    </row>
    <row r="444" spans="1:11" x14ac:dyDescent="0.3">
      <c r="A444" s="26" t="s">
        <v>2744</v>
      </c>
      <c r="B444" s="23" t="s">
        <v>497</v>
      </c>
      <c r="C444" s="23" t="s">
        <v>42</v>
      </c>
      <c r="D444" s="18">
        <f t="shared" si="14"/>
        <v>415</v>
      </c>
      <c r="E444" s="23">
        <v>400</v>
      </c>
      <c r="F444" s="22">
        <v>1</v>
      </c>
      <c r="G444" s="22">
        <f>Sales_Table!$E444*F444</f>
        <v>400</v>
      </c>
      <c r="H444" s="22" t="s">
        <v>2515</v>
      </c>
      <c r="I444" s="30">
        <f t="shared" si="13"/>
        <v>-15</v>
      </c>
      <c r="J444" s="42">
        <f>YEAR(Table16[[#This Row],[Date]])</f>
        <v>2024</v>
      </c>
      <c r="K444" s="42" t="str">
        <f>TEXT(Table16[[#This Row],[Date]],"MMMM")</f>
        <v>November</v>
      </c>
    </row>
    <row r="445" spans="1:11" x14ac:dyDescent="0.3">
      <c r="A445" s="16" t="s">
        <v>2901</v>
      </c>
      <c r="B445" s="18" t="s">
        <v>498</v>
      </c>
      <c r="C445" s="18" t="s">
        <v>42</v>
      </c>
      <c r="D445" s="18">
        <f t="shared" si="14"/>
        <v>415</v>
      </c>
      <c r="E445" s="18">
        <v>400</v>
      </c>
      <c r="F445" s="14">
        <v>5</v>
      </c>
      <c r="G445" s="14">
        <f>Sales_Table!$E445*F445</f>
        <v>2000</v>
      </c>
      <c r="H445" s="14" t="s">
        <v>2510</v>
      </c>
      <c r="I445" s="31">
        <f t="shared" si="13"/>
        <v>-75</v>
      </c>
      <c r="J445" s="42">
        <f>YEAR(Table16[[#This Row],[Date]])</f>
        <v>2024</v>
      </c>
      <c r="K445" s="42" t="str">
        <f>TEXT(Table16[[#This Row],[Date]],"MMMM")</f>
        <v>November</v>
      </c>
    </row>
    <row r="446" spans="1:11" x14ac:dyDescent="0.3">
      <c r="A446" s="26" t="s">
        <v>2902</v>
      </c>
      <c r="B446" s="23" t="s">
        <v>499</v>
      </c>
      <c r="C446" s="23" t="s">
        <v>42</v>
      </c>
      <c r="D446" s="18">
        <f t="shared" si="14"/>
        <v>415</v>
      </c>
      <c r="E446" s="23">
        <v>400</v>
      </c>
      <c r="F446" s="22">
        <v>2</v>
      </c>
      <c r="G446" s="22">
        <f>Sales_Table!$E446*F446</f>
        <v>800</v>
      </c>
      <c r="H446" s="22" t="s">
        <v>2515</v>
      </c>
      <c r="I446" s="30">
        <f t="shared" si="13"/>
        <v>-30</v>
      </c>
      <c r="J446" s="42">
        <f>YEAR(Table16[[#This Row],[Date]])</f>
        <v>2022</v>
      </c>
      <c r="K446" s="42" t="str">
        <f>TEXT(Table16[[#This Row],[Date]],"MMMM")</f>
        <v>September</v>
      </c>
    </row>
    <row r="447" spans="1:11" x14ac:dyDescent="0.3">
      <c r="A447" s="16" t="s">
        <v>2903</v>
      </c>
      <c r="B447" s="18" t="s">
        <v>500</v>
      </c>
      <c r="C447" s="18" t="s">
        <v>42</v>
      </c>
      <c r="D447" s="18">
        <f t="shared" si="14"/>
        <v>415</v>
      </c>
      <c r="E447" s="18">
        <v>400</v>
      </c>
      <c r="F447" s="14">
        <v>6</v>
      </c>
      <c r="G447" s="14">
        <f>Sales_Table!$E447*F447</f>
        <v>2400</v>
      </c>
      <c r="H447" s="14" t="s">
        <v>2510</v>
      </c>
      <c r="I447" s="31">
        <f t="shared" si="13"/>
        <v>-90</v>
      </c>
      <c r="J447" s="42">
        <f>YEAR(Table16[[#This Row],[Date]])</f>
        <v>2025</v>
      </c>
      <c r="K447" s="42" t="str">
        <f>TEXT(Table16[[#This Row],[Date]],"MMMM")</f>
        <v>April</v>
      </c>
    </row>
    <row r="448" spans="1:11" x14ac:dyDescent="0.3">
      <c r="A448" s="26" t="s">
        <v>2904</v>
      </c>
      <c r="B448" s="23" t="s">
        <v>501</v>
      </c>
      <c r="C448" s="23" t="s">
        <v>42</v>
      </c>
      <c r="D448" s="18">
        <f t="shared" si="14"/>
        <v>415</v>
      </c>
      <c r="E448" s="23">
        <v>400</v>
      </c>
      <c r="F448" s="22">
        <v>9</v>
      </c>
      <c r="G448" s="22">
        <f>Sales_Table!$E448*F448</f>
        <v>3600</v>
      </c>
      <c r="H448" s="22" t="s">
        <v>2521</v>
      </c>
      <c r="I448" s="30">
        <f t="shared" si="13"/>
        <v>-135</v>
      </c>
      <c r="J448" s="42">
        <f>YEAR(Table16[[#This Row],[Date]])</f>
        <v>2023</v>
      </c>
      <c r="K448" s="42" t="str">
        <f>TEXT(Table16[[#This Row],[Date]],"MMMM")</f>
        <v>June</v>
      </c>
    </row>
    <row r="449" spans="1:11" x14ac:dyDescent="0.3">
      <c r="A449" s="16" t="s">
        <v>2905</v>
      </c>
      <c r="B449" s="18" t="s">
        <v>502</v>
      </c>
      <c r="C449" s="18" t="s">
        <v>42</v>
      </c>
      <c r="D449" s="18">
        <f t="shared" si="14"/>
        <v>415</v>
      </c>
      <c r="E449" s="18">
        <v>400</v>
      </c>
      <c r="F449" s="14">
        <v>4</v>
      </c>
      <c r="G449" s="14">
        <f>Sales_Table!$E449*F449</f>
        <v>1600</v>
      </c>
      <c r="H449" s="14" t="s">
        <v>2521</v>
      </c>
      <c r="I449" s="31">
        <f t="shared" si="13"/>
        <v>-60</v>
      </c>
      <c r="J449" s="42">
        <f>YEAR(Table16[[#This Row],[Date]])</f>
        <v>2024</v>
      </c>
      <c r="K449" s="42" t="str">
        <f>TEXT(Table16[[#This Row],[Date]],"MMMM")</f>
        <v>August</v>
      </c>
    </row>
    <row r="450" spans="1:11" x14ac:dyDescent="0.3">
      <c r="A450" s="26" t="s">
        <v>2906</v>
      </c>
      <c r="B450" s="23" t="s">
        <v>503</v>
      </c>
      <c r="C450" s="23" t="s">
        <v>42</v>
      </c>
      <c r="D450" s="18">
        <f t="shared" si="14"/>
        <v>415</v>
      </c>
      <c r="E450" s="23">
        <v>400</v>
      </c>
      <c r="F450" s="22">
        <v>1</v>
      </c>
      <c r="G450" s="22">
        <f>Sales_Table!$E450*F450</f>
        <v>400</v>
      </c>
      <c r="H450" s="22" t="s">
        <v>2510</v>
      </c>
      <c r="I450" s="30">
        <f t="shared" si="13"/>
        <v>-15</v>
      </c>
      <c r="J450" s="42">
        <f>YEAR(Table16[[#This Row],[Date]])</f>
        <v>2023</v>
      </c>
      <c r="K450" s="42" t="str">
        <f>TEXT(Table16[[#This Row],[Date]],"MMMM")</f>
        <v>October</v>
      </c>
    </row>
    <row r="451" spans="1:11" x14ac:dyDescent="0.3">
      <c r="A451" s="16" t="s">
        <v>2907</v>
      </c>
      <c r="B451" s="18" t="s">
        <v>504</v>
      </c>
      <c r="C451" s="18" t="s">
        <v>42</v>
      </c>
      <c r="D451" s="18">
        <f t="shared" si="14"/>
        <v>415</v>
      </c>
      <c r="E451" s="18">
        <v>400</v>
      </c>
      <c r="F451" s="14">
        <v>1</v>
      </c>
      <c r="G451" s="14">
        <f>Sales_Table!$E451*F451</f>
        <v>400</v>
      </c>
      <c r="H451" s="14" t="s">
        <v>2510</v>
      </c>
      <c r="I451" s="31">
        <f t="shared" ref="I451:I514" si="15">G451-(D451*F451)</f>
        <v>-15</v>
      </c>
      <c r="J451" s="42">
        <f>YEAR(Table16[[#This Row],[Date]])</f>
        <v>2022</v>
      </c>
      <c r="K451" s="42" t="str">
        <f>TEXT(Table16[[#This Row],[Date]],"MMMM")</f>
        <v>July</v>
      </c>
    </row>
    <row r="452" spans="1:11" x14ac:dyDescent="0.3">
      <c r="A452" s="26" t="s">
        <v>2908</v>
      </c>
      <c r="B452" s="23" t="s">
        <v>505</v>
      </c>
      <c r="C452" s="23" t="s">
        <v>42</v>
      </c>
      <c r="D452" s="18">
        <f t="shared" si="14"/>
        <v>415</v>
      </c>
      <c r="E452" s="23">
        <v>400</v>
      </c>
      <c r="F452" s="22">
        <v>7</v>
      </c>
      <c r="G452" s="22">
        <f>Sales_Table!$E452*F452</f>
        <v>2800</v>
      </c>
      <c r="H452" s="22" t="s">
        <v>2521</v>
      </c>
      <c r="I452" s="30">
        <f t="shared" si="15"/>
        <v>-105</v>
      </c>
      <c r="J452" s="42">
        <f>YEAR(Table16[[#This Row],[Date]])</f>
        <v>2023</v>
      </c>
      <c r="K452" s="42" t="str">
        <f>TEXT(Table16[[#This Row],[Date]],"MMMM")</f>
        <v>October</v>
      </c>
    </row>
    <row r="453" spans="1:11" x14ac:dyDescent="0.3">
      <c r="A453" s="16" t="s">
        <v>2909</v>
      </c>
      <c r="B453" s="18" t="s">
        <v>506</v>
      </c>
      <c r="C453" s="18" t="s">
        <v>42</v>
      </c>
      <c r="D453" s="18">
        <f t="shared" si="14"/>
        <v>415</v>
      </c>
      <c r="E453" s="18">
        <v>400</v>
      </c>
      <c r="F453" s="14">
        <v>8</v>
      </c>
      <c r="G453" s="14">
        <f>Sales_Table!$E453*F453</f>
        <v>3200</v>
      </c>
      <c r="H453" s="14" t="s">
        <v>2511</v>
      </c>
      <c r="I453" s="31">
        <f t="shared" si="15"/>
        <v>-120</v>
      </c>
      <c r="J453" s="42">
        <f>YEAR(Table16[[#This Row],[Date]])</f>
        <v>2021</v>
      </c>
      <c r="K453" s="42" t="str">
        <f>TEXT(Table16[[#This Row],[Date]],"MMMM")</f>
        <v>April</v>
      </c>
    </row>
    <row r="454" spans="1:11" x14ac:dyDescent="0.3">
      <c r="A454" s="26" t="s">
        <v>2910</v>
      </c>
      <c r="B454" s="23" t="s">
        <v>507</v>
      </c>
      <c r="C454" s="23" t="s">
        <v>42</v>
      </c>
      <c r="D454" s="18">
        <f t="shared" si="14"/>
        <v>415</v>
      </c>
      <c r="E454" s="23">
        <v>400</v>
      </c>
      <c r="F454" s="22">
        <v>10</v>
      </c>
      <c r="G454" s="22">
        <f>Sales_Table!$E454*F454</f>
        <v>4000</v>
      </c>
      <c r="H454" s="22" t="s">
        <v>2515</v>
      </c>
      <c r="I454" s="30">
        <f t="shared" si="15"/>
        <v>-150</v>
      </c>
      <c r="J454" s="42">
        <f>YEAR(Table16[[#This Row],[Date]])</f>
        <v>2023</v>
      </c>
      <c r="K454" s="42" t="str">
        <f>TEXT(Table16[[#This Row],[Date]],"MMMM")</f>
        <v>September</v>
      </c>
    </row>
    <row r="455" spans="1:11" x14ac:dyDescent="0.3">
      <c r="A455" s="16" t="s">
        <v>2699</v>
      </c>
      <c r="B455" s="18" t="s">
        <v>508</v>
      </c>
      <c r="C455" s="18" t="s">
        <v>42</v>
      </c>
      <c r="D455" s="18">
        <f t="shared" si="14"/>
        <v>415</v>
      </c>
      <c r="E455" s="18">
        <v>400</v>
      </c>
      <c r="F455" s="14">
        <v>3</v>
      </c>
      <c r="G455" s="14">
        <f>Sales_Table!$E455*F455</f>
        <v>1200</v>
      </c>
      <c r="H455" s="14" t="s">
        <v>2511</v>
      </c>
      <c r="I455" s="31">
        <f t="shared" si="15"/>
        <v>-45</v>
      </c>
      <c r="J455" s="42">
        <f>YEAR(Table16[[#This Row],[Date]])</f>
        <v>2025</v>
      </c>
      <c r="K455" s="42" t="str">
        <f>TEXT(Table16[[#This Row],[Date]],"MMMM")</f>
        <v>April</v>
      </c>
    </row>
    <row r="456" spans="1:11" x14ac:dyDescent="0.3">
      <c r="A456" s="26" t="s">
        <v>2911</v>
      </c>
      <c r="B456" s="23" t="s">
        <v>509</v>
      </c>
      <c r="C456" s="23" t="s">
        <v>42</v>
      </c>
      <c r="D456" s="18">
        <f t="shared" si="14"/>
        <v>415</v>
      </c>
      <c r="E456" s="23">
        <v>400</v>
      </c>
      <c r="F456" s="22">
        <v>2</v>
      </c>
      <c r="G456" s="22">
        <f>Sales_Table!$E456*F456</f>
        <v>800</v>
      </c>
      <c r="H456" s="22" t="s">
        <v>2510</v>
      </c>
      <c r="I456" s="30">
        <f t="shared" si="15"/>
        <v>-30</v>
      </c>
      <c r="J456" s="42">
        <f>YEAR(Table16[[#This Row],[Date]])</f>
        <v>2024</v>
      </c>
      <c r="K456" s="42" t="str">
        <f>TEXT(Table16[[#This Row],[Date]],"MMMM")</f>
        <v>August</v>
      </c>
    </row>
    <row r="457" spans="1:11" x14ac:dyDescent="0.3">
      <c r="A457" s="16" t="s">
        <v>2912</v>
      </c>
      <c r="B457" s="18" t="s">
        <v>510</v>
      </c>
      <c r="C457" s="18" t="s">
        <v>42</v>
      </c>
      <c r="D457" s="18">
        <f t="shared" si="14"/>
        <v>415</v>
      </c>
      <c r="E457" s="18">
        <v>400</v>
      </c>
      <c r="F457" s="14">
        <v>4</v>
      </c>
      <c r="G457" s="14">
        <f>Sales_Table!$E457*F457</f>
        <v>1600</v>
      </c>
      <c r="H457" s="14" t="s">
        <v>2521</v>
      </c>
      <c r="I457" s="31">
        <f t="shared" si="15"/>
        <v>-60</v>
      </c>
      <c r="J457" s="42">
        <f>YEAR(Table16[[#This Row],[Date]])</f>
        <v>2022</v>
      </c>
      <c r="K457" s="42" t="str">
        <f>TEXT(Table16[[#This Row],[Date]],"MMMM")</f>
        <v>October</v>
      </c>
    </row>
    <row r="458" spans="1:11" x14ac:dyDescent="0.3">
      <c r="A458" s="26" t="s">
        <v>2913</v>
      </c>
      <c r="B458" s="23" t="s">
        <v>511</v>
      </c>
      <c r="C458" s="23" t="s">
        <v>5</v>
      </c>
      <c r="D458" s="18">
        <f t="shared" si="14"/>
        <v>508</v>
      </c>
      <c r="E458" s="23">
        <v>810</v>
      </c>
      <c r="F458" s="22">
        <v>2</v>
      </c>
      <c r="G458" s="22">
        <f>Sales_Table!$E458*F458</f>
        <v>1620</v>
      </c>
      <c r="H458" s="22" t="s">
        <v>2521</v>
      </c>
      <c r="I458" s="30">
        <f t="shared" si="15"/>
        <v>604</v>
      </c>
      <c r="J458" s="42">
        <f>YEAR(Table16[[#This Row],[Date]])</f>
        <v>2020</v>
      </c>
      <c r="K458" s="42" t="str">
        <f>TEXT(Table16[[#This Row],[Date]],"MMMM")</f>
        <v>September</v>
      </c>
    </row>
    <row r="459" spans="1:11" x14ac:dyDescent="0.3">
      <c r="A459" s="16" t="s">
        <v>2914</v>
      </c>
      <c r="B459" s="18" t="s">
        <v>512</v>
      </c>
      <c r="C459" s="18" t="s">
        <v>5</v>
      </c>
      <c r="D459" s="18">
        <f t="shared" si="14"/>
        <v>508</v>
      </c>
      <c r="E459" s="18">
        <v>810</v>
      </c>
      <c r="F459" s="14">
        <v>5</v>
      </c>
      <c r="G459" s="14">
        <f>Sales_Table!$E459*F459</f>
        <v>4050</v>
      </c>
      <c r="H459" s="14" t="s">
        <v>2510</v>
      </c>
      <c r="I459" s="31">
        <f t="shared" si="15"/>
        <v>1510</v>
      </c>
      <c r="J459" s="42">
        <f>YEAR(Table16[[#This Row],[Date]])</f>
        <v>2024</v>
      </c>
      <c r="K459" s="42" t="str">
        <f>TEXT(Table16[[#This Row],[Date]],"MMMM")</f>
        <v>June</v>
      </c>
    </row>
    <row r="460" spans="1:11" x14ac:dyDescent="0.3">
      <c r="A460" s="26" t="s">
        <v>2915</v>
      </c>
      <c r="B460" s="23" t="s">
        <v>513</v>
      </c>
      <c r="C460" s="23" t="s">
        <v>5</v>
      </c>
      <c r="D460" s="18">
        <f t="shared" si="14"/>
        <v>508</v>
      </c>
      <c r="E460" s="23">
        <v>810</v>
      </c>
      <c r="F460" s="22">
        <v>3</v>
      </c>
      <c r="G460" s="22">
        <f>Sales_Table!$E460*F460</f>
        <v>2430</v>
      </c>
      <c r="H460" s="22" t="s">
        <v>2511</v>
      </c>
      <c r="I460" s="30">
        <f t="shared" si="15"/>
        <v>906</v>
      </c>
      <c r="J460" s="42">
        <f>YEAR(Table16[[#This Row],[Date]])</f>
        <v>2022</v>
      </c>
      <c r="K460" s="42" t="str">
        <f>TEXT(Table16[[#This Row],[Date]],"MMMM")</f>
        <v>September</v>
      </c>
    </row>
    <row r="461" spans="1:11" x14ac:dyDescent="0.3">
      <c r="A461" s="16" t="s">
        <v>2916</v>
      </c>
      <c r="B461" s="18" t="s">
        <v>514</v>
      </c>
      <c r="C461" s="18" t="s">
        <v>5</v>
      </c>
      <c r="D461" s="18">
        <f t="shared" si="14"/>
        <v>508</v>
      </c>
      <c r="E461" s="18">
        <v>810</v>
      </c>
      <c r="F461" s="14">
        <v>4</v>
      </c>
      <c r="G461" s="14">
        <f>Sales_Table!$E461*F461</f>
        <v>3240</v>
      </c>
      <c r="H461" s="14" t="s">
        <v>2511</v>
      </c>
      <c r="I461" s="31">
        <f t="shared" si="15"/>
        <v>1208</v>
      </c>
      <c r="J461" s="42">
        <f>YEAR(Table16[[#This Row],[Date]])</f>
        <v>2022</v>
      </c>
      <c r="K461" s="42" t="str">
        <f>TEXT(Table16[[#This Row],[Date]],"MMMM")</f>
        <v>November</v>
      </c>
    </row>
    <row r="462" spans="1:11" x14ac:dyDescent="0.3">
      <c r="A462" s="26" t="s">
        <v>2917</v>
      </c>
      <c r="B462" s="23" t="s">
        <v>515</v>
      </c>
      <c r="C462" s="23" t="s">
        <v>5</v>
      </c>
      <c r="D462" s="18">
        <f t="shared" si="14"/>
        <v>508</v>
      </c>
      <c r="E462" s="23">
        <v>810</v>
      </c>
      <c r="F462" s="22">
        <v>8</v>
      </c>
      <c r="G462" s="22">
        <f>Sales_Table!$E462*F462</f>
        <v>6480</v>
      </c>
      <c r="H462" s="22" t="s">
        <v>2515</v>
      </c>
      <c r="I462" s="30">
        <f t="shared" si="15"/>
        <v>2416</v>
      </c>
      <c r="J462" s="42">
        <f>YEAR(Table16[[#This Row],[Date]])</f>
        <v>2022</v>
      </c>
      <c r="K462" s="42" t="str">
        <f>TEXT(Table16[[#This Row],[Date]],"MMMM")</f>
        <v>June</v>
      </c>
    </row>
    <row r="463" spans="1:11" x14ac:dyDescent="0.3">
      <c r="A463" s="16" t="s">
        <v>2856</v>
      </c>
      <c r="B463" s="18" t="s">
        <v>516</v>
      </c>
      <c r="C463" s="18" t="s">
        <v>5</v>
      </c>
      <c r="D463" s="18">
        <f t="shared" si="14"/>
        <v>508</v>
      </c>
      <c r="E463" s="18">
        <v>810</v>
      </c>
      <c r="F463" s="14">
        <v>10</v>
      </c>
      <c r="G463" s="14">
        <f>Sales_Table!$E463*F463</f>
        <v>8100</v>
      </c>
      <c r="H463" s="14" t="s">
        <v>2511</v>
      </c>
      <c r="I463" s="31">
        <f t="shared" si="15"/>
        <v>3020</v>
      </c>
      <c r="J463" s="42">
        <f>YEAR(Table16[[#This Row],[Date]])</f>
        <v>2024</v>
      </c>
      <c r="K463" s="42" t="str">
        <f>TEXT(Table16[[#This Row],[Date]],"MMMM")</f>
        <v>February</v>
      </c>
    </row>
    <row r="464" spans="1:11" x14ac:dyDescent="0.3">
      <c r="A464" s="26" t="s">
        <v>2726</v>
      </c>
      <c r="B464" s="23" t="s">
        <v>517</v>
      </c>
      <c r="C464" s="23" t="s">
        <v>5</v>
      </c>
      <c r="D464" s="18">
        <f t="shared" si="14"/>
        <v>508</v>
      </c>
      <c r="E464" s="23">
        <v>810</v>
      </c>
      <c r="F464" s="22">
        <v>4</v>
      </c>
      <c r="G464" s="22">
        <f>Sales_Table!$E464*F464</f>
        <v>3240</v>
      </c>
      <c r="H464" s="22" t="s">
        <v>2521</v>
      </c>
      <c r="I464" s="30">
        <f t="shared" si="15"/>
        <v>1208</v>
      </c>
      <c r="J464" s="42">
        <f>YEAR(Table16[[#This Row],[Date]])</f>
        <v>2021</v>
      </c>
      <c r="K464" s="42" t="str">
        <f>TEXT(Table16[[#This Row],[Date]],"MMMM")</f>
        <v>January</v>
      </c>
    </row>
    <row r="465" spans="1:11" x14ac:dyDescent="0.3">
      <c r="A465" s="16" t="s">
        <v>2918</v>
      </c>
      <c r="B465" s="18" t="s">
        <v>518</v>
      </c>
      <c r="C465" s="18" t="s">
        <v>5</v>
      </c>
      <c r="D465" s="18">
        <f t="shared" ref="D465:D528" si="16">IF(C465="P122",183,IF(C465="P123",371,IF(C465="P124",415,IF(C465="P125",508,IF(C465="P126",358,IF(C465="P127",712,IF(C465="P128",126,IF(C465="P129",280,IF(C465="P130",695,IF(C465="P131",216,IF(C465="P132",540,IF(C465="P133",181,IF(C465="P134",353,IF(C465="P135",226,IF(C465="P136",604,IF(C465="P137",97,IF(C465="P138",465,IF(C465="P139",637,IF(C465="P140",307,0)))))))))))))))))))</f>
        <v>508</v>
      </c>
      <c r="E465" s="18">
        <v>810</v>
      </c>
      <c r="F465" s="14">
        <v>4</v>
      </c>
      <c r="G465" s="14">
        <f>Sales_Table!$E465*F465</f>
        <v>3240</v>
      </c>
      <c r="H465" s="14" t="s">
        <v>2510</v>
      </c>
      <c r="I465" s="31">
        <f t="shared" si="15"/>
        <v>1208</v>
      </c>
      <c r="J465" s="42">
        <f>YEAR(Table16[[#This Row],[Date]])</f>
        <v>2024</v>
      </c>
      <c r="K465" s="42" t="str">
        <f>TEXT(Table16[[#This Row],[Date]],"MMMM")</f>
        <v>July</v>
      </c>
    </row>
    <row r="466" spans="1:11" x14ac:dyDescent="0.3">
      <c r="A466" s="26" t="s">
        <v>2919</v>
      </c>
      <c r="B466" s="23" t="s">
        <v>519</v>
      </c>
      <c r="C466" s="23" t="s">
        <v>5</v>
      </c>
      <c r="D466" s="18">
        <f t="shared" si="16"/>
        <v>508</v>
      </c>
      <c r="E466" s="23">
        <v>810</v>
      </c>
      <c r="F466" s="22">
        <v>10</v>
      </c>
      <c r="G466" s="22">
        <f>Sales_Table!$E466*F466</f>
        <v>8100</v>
      </c>
      <c r="H466" s="22" t="s">
        <v>2510</v>
      </c>
      <c r="I466" s="30">
        <f t="shared" si="15"/>
        <v>3020</v>
      </c>
      <c r="J466" s="42">
        <f>YEAR(Table16[[#This Row],[Date]])</f>
        <v>2024</v>
      </c>
      <c r="K466" s="42" t="str">
        <f>TEXT(Table16[[#This Row],[Date]],"MMMM")</f>
        <v>December</v>
      </c>
    </row>
    <row r="467" spans="1:11" x14ac:dyDescent="0.3">
      <c r="A467" s="16" t="s">
        <v>2920</v>
      </c>
      <c r="B467" s="18" t="s">
        <v>520</v>
      </c>
      <c r="C467" s="18" t="s">
        <v>5</v>
      </c>
      <c r="D467" s="18">
        <f t="shared" si="16"/>
        <v>508</v>
      </c>
      <c r="E467" s="18">
        <v>810</v>
      </c>
      <c r="F467" s="14">
        <v>4</v>
      </c>
      <c r="G467" s="14">
        <f>Sales_Table!$E467*F467</f>
        <v>3240</v>
      </c>
      <c r="H467" s="14" t="s">
        <v>2521</v>
      </c>
      <c r="I467" s="31">
        <f t="shared" si="15"/>
        <v>1208</v>
      </c>
      <c r="J467" s="42">
        <f>YEAR(Table16[[#This Row],[Date]])</f>
        <v>2020</v>
      </c>
      <c r="K467" s="42" t="str">
        <f>TEXT(Table16[[#This Row],[Date]],"MMMM")</f>
        <v>November</v>
      </c>
    </row>
    <row r="468" spans="1:11" x14ac:dyDescent="0.3">
      <c r="A468" s="26" t="s">
        <v>2921</v>
      </c>
      <c r="B468" s="23" t="s">
        <v>521</v>
      </c>
      <c r="C468" s="23" t="s">
        <v>5</v>
      </c>
      <c r="D468" s="18">
        <f t="shared" si="16"/>
        <v>508</v>
      </c>
      <c r="E468" s="23">
        <v>810</v>
      </c>
      <c r="F468" s="22">
        <v>2</v>
      </c>
      <c r="G468" s="22">
        <f>Sales_Table!$E468*F468</f>
        <v>1620</v>
      </c>
      <c r="H468" s="22" t="s">
        <v>2521</v>
      </c>
      <c r="I468" s="30">
        <f t="shared" si="15"/>
        <v>604</v>
      </c>
      <c r="J468" s="42">
        <f>YEAR(Table16[[#This Row],[Date]])</f>
        <v>2023</v>
      </c>
      <c r="K468" s="42" t="str">
        <f>TEXT(Table16[[#This Row],[Date]],"MMMM")</f>
        <v>September</v>
      </c>
    </row>
    <row r="469" spans="1:11" x14ac:dyDescent="0.3">
      <c r="A469" s="16" t="s">
        <v>2922</v>
      </c>
      <c r="B469" s="18" t="s">
        <v>522</v>
      </c>
      <c r="C469" s="18" t="s">
        <v>5</v>
      </c>
      <c r="D469" s="18">
        <f t="shared" si="16"/>
        <v>508</v>
      </c>
      <c r="E469" s="18">
        <v>810</v>
      </c>
      <c r="F469" s="14">
        <v>8</v>
      </c>
      <c r="G469" s="14">
        <f>Sales_Table!$E469*F469</f>
        <v>6480</v>
      </c>
      <c r="H469" s="14" t="s">
        <v>2511</v>
      </c>
      <c r="I469" s="31">
        <f t="shared" si="15"/>
        <v>2416</v>
      </c>
      <c r="J469" s="42">
        <f>YEAR(Table16[[#This Row],[Date]])</f>
        <v>2022</v>
      </c>
      <c r="K469" s="42" t="str">
        <f>TEXT(Table16[[#This Row],[Date]],"MMMM")</f>
        <v>August</v>
      </c>
    </row>
    <row r="470" spans="1:11" x14ac:dyDescent="0.3">
      <c r="A470" s="26" t="s">
        <v>2923</v>
      </c>
      <c r="B470" s="23" t="s">
        <v>523</v>
      </c>
      <c r="C470" s="23" t="s">
        <v>5</v>
      </c>
      <c r="D470" s="18">
        <f t="shared" si="16"/>
        <v>508</v>
      </c>
      <c r="E470" s="23">
        <v>810</v>
      </c>
      <c r="F470" s="22">
        <v>8</v>
      </c>
      <c r="G470" s="22">
        <f>Sales_Table!$E470*F470</f>
        <v>6480</v>
      </c>
      <c r="H470" s="22" t="s">
        <v>2521</v>
      </c>
      <c r="I470" s="30">
        <f t="shared" si="15"/>
        <v>2416</v>
      </c>
      <c r="J470" s="42">
        <f>YEAR(Table16[[#This Row],[Date]])</f>
        <v>2020</v>
      </c>
      <c r="K470" s="42" t="str">
        <f>TEXT(Table16[[#This Row],[Date]],"MMMM")</f>
        <v>April</v>
      </c>
    </row>
    <row r="471" spans="1:11" x14ac:dyDescent="0.3">
      <c r="A471" s="16" t="s">
        <v>2924</v>
      </c>
      <c r="B471" s="18" t="s">
        <v>524</v>
      </c>
      <c r="C471" s="18" t="s">
        <v>5</v>
      </c>
      <c r="D471" s="18">
        <f t="shared" si="16"/>
        <v>508</v>
      </c>
      <c r="E471" s="18">
        <v>810</v>
      </c>
      <c r="F471" s="14">
        <v>8</v>
      </c>
      <c r="G471" s="14">
        <f>Sales_Table!$E471*F471</f>
        <v>6480</v>
      </c>
      <c r="H471" s="14" t="s">
        <v>2515</v>
      </c>
      <c r="I471" s="31">
        <f t="shared" si="15"/>
        <v>2416</v>
      </c>
      <c r="J471" s="42">
        <f>YEAR(Table16[[#This Row],[Date]])</f>
        <v>2021</v>
      </c>
      <c r="K471" s="42" t="str">
        <f>TEXT(Table16[[#This Row],[Date]],"MMMM")</f>
        <v>January</v>
      </c>
    </row>
    <row r="472" spans="1:11" x14ac:dyDescent="0.3">
      <c r="A472" s="26" t="s">
        <v>2925</v>
      </c>
      <c r="B472" s="23" t="s">
        <v>525</v>
      </c>
      <c r="C472" s="23" t="s">
        <v>5</v>
      </c>
      <c r="D472" s="18">
        <f t="shared" si="16"/>
        <v>508</v>
      </c>
      <c r="E472" s="23">
        <v>810</v>
      </c>
      <c r="F472" s="22">
        <v>2</v>
      </c>
      <c r="G472" s="22">
        <f>Sales_Table!$E472*F472</f>
        <v>1620</v>
      </c>
      <c r="H472" s="22" t="s">
        <v>2511</v>
      </c>
      <c r="I472" s="30">
        <f t="shared" si="15"/>
        <v>604</v>
      </c>
      <c r="J472" s="42">
        <f>YEAR(Table16[[#This Row],[Date]])</f>
        <v>2024</v>
      </c>
      <c r="K472" s="42" t="str">
        <f>TEXT(Table16[[#This Row],[Date]],"MMMM")</f>
        <v>May</v>
      </c>
    </row>
    <row r="473" spans="1:11" x14ac:dyDescent="0.3">
      <c r="A473" s="16" t="s">
        <v>2926</v>
      </c>
      <c r="B473" s="18" t="s">
        <v>526</v>
      </c>
      <c r="C473" s="18" t="s">
        <v>5</v>
      </c>
      <c r="D473" s="18">
        <f t="shared" si="16"/>
        <v>508</v>
      </c>
      <c r="E473" s="18">
        <v>810</v>
      </c>
      <c r="F473" s="14">
        <v>5</v>
      </c>
      <c r="G473" s="14">
        <f>Sales_Table!$E473*F473</f>
        <v>4050</v>
      </c>
      <c r="H473" s="14" t="s">
        <v>2510</v>
      </c>
      <c r="I473" s="31">
        <f t="shared" si="15"/>
        <v>1510</v>
      </c>
      <c r="J473" s="42">
        <f>YEAR(Table16[[#This Row],[Date]])</f>
        <v>2025</v>
      </c>
      <c r="K473" s="42" t="str">
        <f>TEXT(Table16[[#This Row],[Date]],"MMMM")</f>
        <v>February</v>
      </c>
    </row>
    <row r="474" spans="1:11" x14ac:dyDescent="0.3">
      <c r="A474" s="26" t="s">
        <v>2927</v>
      </c>
      <c r="B474" s="23" t="s">
        <v>527</v>
      </c>
      <c r="C474" s="23" t="s">
        <v>5</v>
      </c>
      <c r="D474" s="18">
        <f t="shared" si="16"/>
        <v>508</v>
      </c>
      <c r="E474" s="23">
        <v>810</v>
      </c>
      <c r="F474" s="22">
        <v>2</v>
      </c>
      <c r="G474" s="22">
        <f>Sales_Table!$E474*F474</f>
        <v>1620</v>
      </c>
      <c r="H474" s="22" t="s">
        <v>2511</v>
      </c>
      <c r="I474" s="30">
        <f t="shared" si="15"/>
        <v>604</v>
      </c>
      <c r="J474" s="42">
        <f>YEAR(Table16[[#This Row],[Date]])</f>
        <v>2023</v>
      </c>
      <c r="K474" s="42" t="str">
        <f>TEXT(Table16[[#This Row],[Date]],"MMMM")</f>
        <v>June</v>
      </c>
    </row>
    <row r="475" spans="1:11" x14ac:dyDescent="0.3">
      <c r="A475" s="16" t="s">
        <v>2928</v>
      </c>
      <c r="B475" s="18" t="s">
        <v>528</v>
      </c>
      <c r="C475" s="18" t="s">
        <v>5</v>
      </c>
      <c r="D475" s="18">
        <f t="shared" si="16"/>
        <v>508</v>
      </c>
      <c r="E475" s="18">
        <v>810</v>
      </c>
      <c r="F475" s="14">
        <v>10</v>
      </c>
      <c r="G475" s="14">
        <f>Sales_Table!$E475*F475</f>
        <v>8100</v>
      </c>
      <c r="H475" s="14" t="s">
        <v>2521</v>
      </c>
      <c r="I475" s="31">
        <f t="shared" si="15"/>
        <v>3020</v>
      </c>
      <c r="J475" s="42">
        <f>YEAR(Table16[[#This Row],[Date]])</f>
        <v>2023</v>
      </c>
      <c r="K475" s="42" t="str">
        <f>TEXT(Table16[[#This Row],[Date]],"MMMM")</f>
        <v>March</v>
      </c>
    </row>
    <row r="476" spans="1:11" x14ac:dyDescent="0.3">
      <c r="A476" s="26" t="s">
        <v>2651</v>
      </c>
      <c r="B476" s="23" t="s">
        <v>529</v>
      </c>
      <c r="C476" s="23" t="s">
        <v>5</v>
      </c>
      <c r="D476" s="18">
        <f t="shared" si="16"/>
        <v>508</v>
      </c>
      <c r="E476" s="23">
        <v>810</v>
      </c>
      <c r="F476" s="22">
        <v>8</v>
      </c>
      <c r="G476" s="22">
        <f>Sales_Table!$E476*F476</f>
        <v>6480</v>
      </c>
      <c r="H476" s="22" t="s">
        <v>2521</v>
      </c>
      <c r="I476" s="30">
        <f t="shared" si="15"/>
        <v>2416</v>
      </c>
      <c r="J476" s="42">
        <f>YEAR(Table16[[#This Row],[Date]])</f>
        <v>2021</v>
      </c>
      <c r="K476" s="42" t="str">
        <f>TEXT(Table16[[#This Row],[Date]],"MMMM")</f>
        <v>May</v>
      </c>
    </row>
    <row r="477" spans="1:11" x14ac:dyDescent="0.3">
      <c r="A477" s="16" t="s">
        <v>2929</v>
      </c>
      <c r="B477" s="18" t="s">
        <v>530</v>
      </c>
      <c r="C477" s="18" t="s">
        <v>5</v>
      </c>
      <c r="D477" s="18">
        <f t="shared" si="16"/>
        <v>508</v>
      </c>
      <c r="E477" s="18">
        <v>810</v>
      </c>
      <c r="F477" s="14">
        <v>1</v>
      </c>
      <c r="G477" s="14">
        <f>Sales_Table!$E477*F477</f>
        <v>810</v>
      </c>
      <c r="H477" s="14" t="s">
        <v>2515</v>
      </c>
      <c r="I477" s="31">
        <f t="shared" si="15"/>
        <v>302</v>
      </c>
      <c r="J477" s="42">
        <f>YEAR(Table16[[#This Row],[Date]])</f>
        <v>2020</v>
      </c>
      <c r="K477" s="42" t="str">
        <f>TEXT(Table16[[#This Row],[Date]],"MMMM")</f>
        <v>October</v>
      </c>
    </row>
    <row r="478" spans="1:11" x14ac:dyDescent="0.3">
      <c r="A478" s="26" t="s">
        <v>2690</v>
      </c>
      <c r="B478" s="23" t="s">
        <v>531</v>
      </c>
      <c r="C478" s="23" t="s">
        <v>5</v>
      </c>
      <c r="D478" s="18">
        <f t="shared" si="16"/>
        <v>508</v>
      </c>
      <c r="E478" s="23">
        <v>810</v>
      </c>
      <c r="F478" s="22">
        <v>8</v>
      </c>
      <c r="G478" s="22">
        <f>Sales_Table!$E478*F478</f>
        <v>6480</v>
      </c>
      <c r="H478" s="22" t="s">
        <v>2521</v>
      </c>
      <c r="I478" s="30">
        <f t="shared" si="15"/>
        <v>2416</v>
      </c>
      <c r="J478" s="42">
        <f>YEAR(Table16[[#This Row],[Date]])</f>
        <v>2022</v>
      </c>
      <c r="K478" s="42" t="str">
        <f>TEXT(Table16[[#This Row],[Date]],"MMMM")</f>
        <v>May</v>
      </c>
    </row>
    <row r="479" spans="1:11" x14ac:dyDescent="0.3">
      <c r="A479" s="16" t="s">
        <v>2930</v>
      </c>
      <c r="B479" s="18" t="s">
        <v>532</v>
      </c>
      <c r="C479" s="18" t="s">
        <v>5</v>
      </c>
      <c r="D479" s="18">
        <f t="shared" si="16"/>
        <v>508</v>
      </c>
      <c r="E479" s="18">
        <v>810</v>
      </c>
      <c r="F479" s="14">
        <v>2</v>
      </c>
      <c r="G479" s="14">
        <f>Sales_Table!$E479*F479</f>
        <v>1620</v>
      </c>
      <c r="H479" s="14" t="s">
        <v>2515</v>
      </c>
      <c r="I479" s="31">
        <f t="shared" si="15"/>
        <v>604</v>
      </c>
      <c r="J479" s="42">
        <f>YEAR(Table16[[#This Row],[Date]])</f>
        <v>2023</v>
      </c>
      <c r="K479" s="42" t="str">
        <f>TEXT(Table16[[#This Row],[Date]],"MMMM")</f>
        <v>November</v>
      </c>
    </row>
    <row r="480" spans="1:11" x14ac:dyDescent="0.3">
      <c r="A480" s="26" t="s">
        <v>2931</v>
      </c>
      <c r="B480" s="23" t="s">
        <v>533</v>
      </c>
      <c r="C480" s="23" t="s">
        <v>5</v>
      </c>
      <c r="D480" s="18">
        <f t="shared" si="16"/>
        <v>508</v>
      </c>
      <c r="E480" s="23">
        <v>810</v>
      </c>
      <c r="F480" s="22">
        <v>2</v>
      </c>
      <c r="G480" s="22">
        <f>Sales_Table!$E480*F480</f>
        <v>1620</v>
      </c>
      <c r="H480" s="22" t="s">
        <v>2521</v>
      </c>
      <c r="I480" s="30">
        <f t="shared" si="15"/>
        <v>604</v>
      </c>
      <c r="J480" s="42">
        <f>YEAR(Table16[[#This Row],[Date]])</f>
        <v>2023</v>
      </c>
      <c r="K480" s="42" t="str">
        <f>TEXT(Table16[[#This Row],[Date]],"MMMM")</f>
        <v>July</v>
      </c>
    </row>
    <row r="481" spans="1:11" x14ac:dyDescent="0.3">
      <c r="A481" s="16" t="s">
        <v>2932</v>
      </c>
      <c r="B481" s="18" t="s">
        <v>534</v>
      </c>
      <c r="C481" s="18" t="s">
        <v>27</v>
      </c>
      <c r="D481" s="18">
        <f t="shared" si="16"/>
        <v>358</v>
      </c>
      <c r="E481" s="18">
        <v>480</v>
      </c>
      <c r="F481" s="14">
        <v>10</v>
      </c>
      <c r="G481" s="14">
        <f>Sales_Table!$E481*F481</f>
        <v>4800</v>
      </c>
      <c r="H481" s="14" t="s">
        <v>2510</v>
      </c>
      <c r="I481" s="31">
        <f t="shared" si="15"/>
        <v>1220</v>
      </c>
      <c r="J481" s="42">
        <f>YEAR(Table16[[#This Row],[Date]])</f>
        <v>2025</v>
      </c>
      <c r="K481" s="42" t="str">
        <f>TEXT(Table16[[#This Row],[Date]],"MMMM")</f>
        <v>May</v>
      </c>
    </row>
    <row r="482" spans="1:11" x14ac:dyDescent="0.3">
      <c r="A482" s="26" t="s">
        <v>2933</v>
      </c>
      <c r="B482" s="23" t="s">
        <v>535</v>
      </c>
      <c r="C482" s="23" t="s">
        <v>27</v>
      </c>
      <c r="D482" s="18">
        <f t="shared" si="16"/>
        <v>358</v>
      </c>
      <c r="E482" s="23">
        <v>480</v>
      </c>
      <c r="F482" s="22">
        <v>7</v>
      </c>
      <c r="G482" s="22">
        <f>Sales_Table!$E482*F482</f>
        <v>3360</v>
      </c>
      <c r="H482" s="22" t="s">
        <v>2510</v>
      </c>
      <c r="I482" s="30">
        <f t="shared" si="15"/>
        <v>854</v>
      </c>
      <c r="J482" s="42">
        <f>YEAR(Table16[[#This Row],[Date]])</f>
        <v>2024</v>
      </c>
      <c r="K482" s="42" t="str">
        <f>TEXT(Table16[[#This Row],[Date]],"MMMM")</f>
        <v>May</v>
      </c>
    </row>
    <row r="483" spans="1:11" x14ac:dyDescent="0.3">
      <c r="A483" s="16" t="s">
        <v>2934</v>
      </c>
      <c r="B483" s="18" t="s">
        <v>536</v>
      </c>
      <c r="C483" s="18" t="s">
        <v>27</v>
      </c>
      <c r="D483" s="18">
        <f t="shared" si="16"/>
        <v>358</v>
      </c>
      <c r="E483" s="18">
        <v>480</v>
      </c>
      <c r="F483" s="14">
        <v>5</v>
      </c>
      <c r="G483" s="14">
        <f>Sales_Table!$E483*F483</f>
        <v>2400</v>
      </c>
      <c r="H483" s="14" t="s">
        <v>2521</v>
      </c>
      <c r="I483" s="31">
        <f t="shared" si="15"/>
        <v>610</v>
      </c>
      <c r="J483" s="42">
        <f>YEAR(Table16[[#This Row],[Date]])</f>
        <v>2020</v>
      </c>
      <c r="K483" s="42" t="str">
        <f>TEXT(Table16[[#This Row],[Date]],"MMMM")</f>
        <v>February</v>
      </c>
    </row>
    <row r="484" spans="1:11" x14ac:dyDescent="0.3">
      <c r="A484" s="26" t="s">
        <v>2935</v>
      </c>
      <c r="B484" s="23" t="s">
        <v>537</v>
      </c>
      <c r="C484" s="23" t="s">
        <v>27</v>
      </c>
      <c r="D484" s="18">
        <f t="shared" si="16"/>
        <v>358</v>
      </c>
      <c r="E484" s="23">
        <v>480</v>
      </c>
      <c r="F484" s="22">
        <v>9</v>
      </c>
      <c r="G484" s="22">
        <f>Sales_Table!$E484*F484</f>
        <v>4320</v>
      </c>
      <c r="H484" s="22" t="s">
        <v>2510</v>
      </c>
      <c r="I484" s="30">
        <f t="shared" si="15"/>
        <v>1098</v>
      </c>
      <c r="J484" s="42">
        <f>YEAR(Table16[[#This Row],[Date]])</f>
        <v>2023</v>
      </c>
      <c r="K484" s="42" t="str">
        <f>TEXT(Table16[[#This Row],[Date]],"MMMM")</f>
        <v>January</v>
      </c>
    </row>
    <row r="485" spans="1:11" x14ac:dyDescent="0.3">
      <c r="A485" s="16" t="s">
        <v>2936</v>
      </c>
      <c r="B485" s="18" t="s">
        <v>538</v>
      </c>
      <c r="C485" s="18" t="s">
        <v>27</v>
      </c>
      <c r="D485" s="18">
        <f t="shared" si="16"/>
        <v>358</v>
      </c>
      <c r="E485" s="18">
        <v>480</v>
      </c>
      <c r="F485" s="14">
        <v>5</v>
      </c>
      <c r="G485" s="14">
        <f>Sales_Table!$E485*F485</f>
        <v>2400</v>
      </c>
      <c r="H485" s="14" t="s">
        <v>2521</v>
      </c>
      <c r="I485" s="31">
        <f t="shared" si="15"/>
        <v>610</v>
      </c>
      <c r="J485" s="42">
        <f>YEAR(Table16[[#This Row],[Date]])</f>
        <v>2024</v>
      </c>
      <c r="K485" s="42" t="str">
        <f>TEXT(Table16[[#This Row],[Date]],"MMMM")</f>
        <v>June</v>
      </c>
    </row>
    <row r="486" spans="1:11" x14ac:dyDescent="0.3">
      <c r="A486" s="26" t="s">
        <v>2937</v>
      </c>
      <c r="B486" s="23" t="s">
        <v>539</v>
      </c>
      <c r="C486" s="23" t="s">
        <v>27</v>
      </c>
      <c r="D486" s="18">
        <f t="shared" si="16"/>
        <v>358</v>
      </c>
      <c r="E486" s="23">
        <v>480</v>
      </c>
      <c r="F486" s="22">
        <v>6</v>
      </c>
      <c r="G486" s="22">
        <f>Sales_Table!$E486*F486</f>
        <v>2880</v>
      </c>
      <c r="H486" s="22" t="s">
        <v>2511</v>
      </c>
      <c r="I486" s="30">
        <f t="shared" si="15"/>
        <v>732</v>
      </c>
      <c r="J486" s="42">
        <f>YEAR(Table16[[#This Row],[Date]])</f>
        <v>2024</v>
      </c>
      <c r="K486" s="42" t="str">
        <f>TEXT(Table16[[#This Row],[Date]],"MMMM")</f>
        <v>April</v>
      </c>
    </row>
    <row r="487" spans="1:11" x14ac:dyDescent="0.3">
      <c r="A487" s="16" t="s">
        <v>2938</v>
      </c>
      <c r="B487" s="18" t="s">
        <v>540</v>
      </c>
      <c r="C487" s="18" t="s">
        <v>27</v>
      </c>
      <c r="D487" s="18">
        <f t="shared" si="16"/>
        <v>358</v>
      </c>
      <c r="E487" s="18">
        <v>480</v>
      </c>
      <c r="F487" s="14">
        <v>9</v>
      </c>
      <c r="G487" s="14">
        <f>Sales_Table!$E487*F487</f>
        <v>4320</v>
      </c>
      <c r="H487" s="14" t="s">
        <v>2511</v>
      </c>
      <c r="I487" s="31">
        <f t="shared" si="15"/>
        <v>1098</v>
      </c>
      <c r="J487" s="42">
        <f>YEAR(Table16[[#This Row],[Date]])</f>
        <v>2023</v>
      </c>
      <c r="K487" s="42" t="str">
        <f>TEXT(Table16[[#This Row],[Date]],"MMMM")</f>
        <v>March</v>
      </c>
    </row>
    <row r="488" spans="1:11" x14ac:dyDescent="0.3">
      <c r="A488" s="26" t="s">
        <v>2939</v>
      </c>
      <c r="B488" s="23" t="s">
        <v>541</v>
      </c>
      <c r="C488" s="23" t="s">
        <v>27</v>
      </c>
      <c r="D488" s="18">
        <f t="shared" si="16"/>
        <v>358</v>
      </c>
      <c r="E488" s="23">
        <v>480</v>
      </c>
      <c r="F488" s="22">
        <v>7</v>
      </c>
      <c r="G488" s="22">
        <f>Sales_Table!$E488*F488</f>
        <v>3360</v>
      </c>
      <c r="H488" s="22" t="s">
        <v>2511</v>
      </c>
      <c r="I488" s="30">
        <f t="shared" si="15"/>
        <v>854</v>
      </c>
      <c r="J488" s="42">
        <f>YEAR(Table16[[#This Row],[Date]])</f>
        <v>2022</v>
      </c>
      <c r="K488" s="42" t="str">
        <f>TEXT(Table16[[#This Row],[Date]],"MMMM")</f>
        <v>August</v>
      </c>
    </row>
    <row r="489" spans="1:11" x14ac:dyDescent="0.3">
      <c r="A489" s="16" t="s">
        <v>2940</v>
      </c>
      <c r="B489" s="18" t="s">
        <v>542</v>
      </c>
      <c r="C489" s="18" t="s">
        <v>27</v>
      </c>
      <c r="D489" s="18">
        <f t="shared" si="16"/>
        <v>358</v>
      </c>
      <c r="E489" s="18">
        <v>480</v>
      </c>
      <c r="F489" s="14">
        <v>5</v>
      </c>
      <c r="G489" s="14">
        <f>Sales_Table!$E489*F489</f>
        <v>2400</v>
      </c>
      <c r="H489" s="14" t="s">
        <v>2510</v>
      </c>
      <c r="I489" s="31">
        <f t="shared" si="15"/>
        <v>610</v>
      </c>
      <c r="J489" s="42">
        <f>YEAR(Table16[[#This Row],[Date]])</f>
        <v>2021</v>
      </c>
      <c r="K489" s="42" t="str">
        <f>TEXT(Table16[[#This Row],[Date]],"MMMM")</f>
        <v>April</v>
      </c>
    </row>
    <row r="490" spans="1:11" x14ac:dyDescent="0.3">
      <c r="A490" s="26" t="s">
        <v>2655</v>
      </c>
      <c r="B490" s="23" t="s">
        <v>543</v>
      </c>
      <c r="C490" s="23" t="s">
        <v>27</v>
      </c>
      <c r="D490" s="18">
        <f t="shared" si="16"/>
        <v>358</v>
      </c>
      <c r="E490" s="23">
        <v>480</v>
      </c>
      <c r="F490" s="22">
        <v>1</v>
      </c>
      <c r="G490" s="22">
        <f>Sales_Table!$E490*F490</f>
        <v>480</v>
      </c>
      <c r="H490" s="22" t="s">
        <v>2521</v>
      </c>
      <c r="I490" s="30">
        <f t="shared" si="15"/>
        <v>122</v>
      </c>
      <c r="J490" s="42">
        <f>YEAR(Table16[[#This Row],[Date]])</f>
        <v>2020</v>
      </c>
      <c r="K490" s="42" t="str">
        <f>TEXT(Table16[[#This Row],[Date]],"MMMM")</f>
        <v>July</v>
      </c>
    </row>
    <row r="491" spans="1:11" x14ac:dyDescent="0.3">
      <c r="A491" s="16" t="s">
        <v>2941</v>
      </c>
      <c r="B491" s="18" t="s">
        <v>544</v>
      </c>
      <c r="C491" s="18" t="s">
        <v>27</v>
      </c>
      <c r="D491" s="18">
        <f t="shared" si="16"/>
        <v>358</v>
      </c>
      <c r="E491" s="18">
        <v>480</v>
      </c>
      <c r="F491" s="14">
        <v>10</v>
      </c>
      <c r="G491" s="14">
        <f>Sales_Table!$E491*F491</f>
        <v>4800</v>
      </c>
      <c r="H491" s="14" t="s">
        <v>2510</v>
      </c>
      <c r="I491" s="31">
        <f t="shared" si="15"/>
        <v>1220</v>
      </c>
      <c r="J491" s="42">
        <f>YEAR(Table16[[#This Row],[Date]])</f>
        <v>2021</v>
      </c>
      <c r="K491" s="42" t="str">
        <f>TEXT(Table16[[#This Row],[Date]],"MMMM")</f>
        <v>January</v>
      </c>
    </row>
    <row r="492" spans="1:11" x14ac:dyDescent="0.3">
      <c r="A492" s="26" t="s">
        <v>2646</v>
      </c>
      <c r="B492" s="23" t="s">
        <v>545</v>
      </c>
      <c r="C492" s="23" t="s">
        <v>27</v>
      </c>
      <c r="D492" s="18">
        <f t="shared" si="16"/>
        <v>358</v>
      </c>
      <c r="E492" s="23">
        <v>480</v>
      </c>
      <c r="F492" s="22">
        <v>9</v>
      </c>
      <c r="G492" s="22">
        <f>Sales_Table!$E492*F492</f>
        <v>4320</v>
      </c>
      <c r="H492" s="22" t="s">
        <v>2511</v>
      </c>
      <c r="I492" s="30">
        <f t="shared" si="15"/>
        <v>1098</v>
      </c>
      <c r="J492" s="42">
        <f>YEAR(Table16[[#This Row],[Date]])</f>
        <v>2023</v>
      </c>
      <c r="K492" s="42" t="str">
        <f>TEXT(Table16[[#This Row],[Date]],"MMMM")</f>
        <v>July</v>
      </c>
    </row>
    <row r="493" spans="1:11" x14ac:dyDescent="0.3">
      <c r="A493" s="16" t="s">
        <v>2942</v>
      </c>
      <c r="B493" s="18" t="s">
        <v>546</v>
      </c>
      <c r="C493" s="18" t="s">
        <v>27</v>
      </c>
      <c r="D493" s="18">
        <f t="shared" si="16"/>
        <v>358</v>
      </c>
      <c r="E493" s="18">
        <v>480</v>
      </c>
      <c r="F493" s="14">
        <v>10</v>
      </c>
      <c r="G493" s="14">
        <f>Sales_Table!$E493*F493</f>
        <v>4800</v>
      </c>
      <c r="H493" s="14" t="s">
        <v>2511</v>
      </c>
      <c r="I493" s="31">
        <f t="shared" si="15"/>
        <v>1220</v>
      </c>
      <c r="J493" s="42">
        <f>YEAR(Table16[[#This Row],[Date]])</f>
        <v>2023</v>
      </c>
      <c r="K493" s="42" t="str">
        <f>TEXT(Table16[[#This Row],[Date]],"MMMM")</f>
        <v>January</v>
      </c>
    </row>
    <row r="494" spans="1:11" x14ac:dyDescent="0.3">
      <c r="A494" s="26" t="s">
        <v>2943</v>
      </c>
      <c r="B494" s="23" t="s">
        <v>547</v>
      </c>
      <c r="C494" s="23" t="s">
        <v>27</v>
      </c>
      <c r="D494" s="18">
        <f t="shared" si="16"/>
        <v>358</v>
      </c>
      <c r="E494" s="23">
        <v>480</v>
      </c>
      <c r="F494" s="22">
        <v>9</v>
      </c>
      <c r="G494" s="22">
        <f>Sales_Table!$E494*F494</f>
        <v>4320</v>
      </c>
      <c r="H494" s="22" t="s">
        <v>2511</v>
      </c>
      <c r="I494" s="30">
        <f t="shared" si="15"/>
        <v>1098</v>
      </c>
      <c r="J494" s="42">
        <f>YEAR(Table16[[#This Row],[Date]])</f>
        <v>2025</v>
      </c>
      <c r="K494" s="42" t="str">
        <f>TEXT(Table16[[#This Row],[Date]],"MMMM")</f>
        <v>May</v>
      </c>
    </row>
    <row r="495" spans="1:11" x14ac:dyDescent="0.3">
      <c r="A495" s="16" t="s">
        <v>2944</v>
      </c>
      <c r="B495" s="18" t="s">
        <v>548</v>
      </c>
      <c r="C495" s="18" t="s">
        <v>27</v>
      </c>
      <c r="D495" s="18">
        <f t="shared" si="16"/>
        <v>358</v>
      </c>
      <c r="E495" s="18">
        <v>480</v>
      </c>
      <c r="F495" s="14">
        <v>5</v>
      </c>
      <c r="G495" s="14">
        <f>Sales_Table!$E495*F495</f>
        <v>2400</v>
      </c>
      <c r="H495" s="14" t="s">
        <v>2510</v>
      </c>
      <c r="I495" s="31">
        <f t="shared" si="15"/>
        <v>610</v>
      </c>
      <c r="J495" s="42">
        <f>YEAR(Table16[[#This Row],[Date]])</f>
        <v>2021</v>
      </c>
      <c r="K495" s="42" t="str">
        <f>TEXT(Table16[[#This Row],[Date]],"MMMM")</f>
        <v>December</v>
      </c>
    </row>
    <row r="496" spans="1:11" x14ac:dyDescent="0.3">
      <c r="A496" s="26" t="s">
        <v>2945</v>
      </c>
      <c r="B496" s="23" t="s">
        <v>549</v>
      </c>
      <c r="C496" s="23" t="s">
        <v>27</v>
      </c>
      <c r="D496" s="18">
        <f t="shared" si="16"/>
        <v>358</v>
      </c>
      <c r="E496" s="23">
        <v>480</v>
      </c>
      <c r="F496" s="22">
        <v>1</v>
      </c>
      <c r="G496" s="22">
        <f>Sales_Table!$E496*F496</f>
        <v>480</v>
      </c>
      <c r="H496" s="22" t="s">
        <v>2515</v>
      </c>
      <c r="I496" s="30">
        <f t="shared" si="15"/>
        <v>122</v>
      </c>
      <c r="J496" s="42">
        <f>YEAR(Table16[[#This Row],[Date]])</f>
        <v>2025</v>
      </c>
      <c r="K496" s="42" t="str">
        <f>TEXT(Table16[[#This Row],[Date]],"MMMM")</f>
        <v>February</v>
      </c>
    </row>
    <row r="497" spans="1:11" x14ac:dyDescent="0.3">
      <c r="A497" s="16" t="s">
        <v>2946</v>
      </c>
      <c r="B497" s="18" t="s">
        <v>550</v>
      </c>
      <c r="C497" s="18" t="s">
        <v>27</v>
      </c>
      <c r="D497" s="18">
        <f t="shared" si="16"/>
        <v>358</v>
      </c>
      <c r="E497" s="18">
        <v>480</v>
      </c>
      <c r="F497" s="14">
        <v>3</v>
      </c>
      <c r="G497" s="14">
        <f>Sales_Table!$E497*F497</f>
        <v>1440</v>
      </c>
      <c r="H497" s="14" t="s">
        <v>2510</v>
      </c>
      <c r="I497" s="31">
        <f t="shared" si="15"/>
        <v>366</v>
      </c>
      <c r="J497" s="42">
        <f>YEAR(Table16[[#This Row],[Date]])</f>
        <v>2024</v>
      </c>
      <c r="K497" s="42" t="str">
        <f>TEXT(Table16[[#This Row],[Date]],"MMMM")</f>
        <v>February</v>
      </c>
    </row>
    <row r="498" spans="1:11" x14ac:dyDescent="0.3">
      <c r="A498" s="26" t="s">
        <v>2947</v>
      </c>
      <c r="B498" s="23" t="s">
        <v>551</v>
      </c>
      <c r="C498" s="23" t="s">
        <v>27</v>
      </c>
      <c r="D498" s="18">
        <f t="shared" si="16"/>
        <v>358</v>
      </c>
      <c r="E498" s="23">
        <v>480</v>
      </c>
      <c r="F498" s="22">
        <v>7</v>
      </c>
      <c r="G498" s="22">
        <f>Sales_Table!$E498*F498</f>
        <v>3360</v>
      </c>
      <c r="H498" s="22" t="s">
        <v>2511</v>
      </c>
      <c r="I498" s="30">
        <f t="shared" si="15"/>
        <v>854</v>
      </c>
      <c r="J498" s="42">
        <f>YEAR(Table16[[#This Row],[Date]])</f>
        <v>2023</v>
      </c>
      <c r="K498" s="42" t="str">
        <f>TEXT(Table16[[#This Row],[Date]],"MMMM")</f>
        <v>August</v>
      </c>
    </row>
    <row r="499" spans="1:11" x14ac:dyDescent="0.3">
      <c r="A499" s="16" t="s">
        <v>2948</v>
      </c>
      <c r="B499" s="18" t="s">
        <v>552</v>
      </c>
      <c r="C499" s="18" t="s">
        <v>27</v>
      </c>
      <c r="D499" s="18">
        <f t="shared" si="16"/>
        <v>358</v>
      </c>
      <c r="E499" s="18">
        <v>480</v>
      </c>
      <c r="F499" s="14">
        <v>3</v>
      </c>
      <c r="G499" s="14">
        <f>Sales_Table!$E499*F499</f>
        <v>1440</v>
      </c>
      <c r="H499" s="14" t="s">
        <v>2521</v>
      </c>
      <c r="I499" s="31">
        <f t="shared" si="15"/>
        <v>366</v>
      </c>
      <c r="J499" s="42">
        <f>YEAR(Table16[[#This Row],[Date]])</f>
        <v>2024</v>
      </c>
      <c r="K499" s="42" t="str">
        <f>TEXT(Table16[[#This Row],[Date]],"MMMM")</f>
        <v>June</v>
      </c>
    </row>
    <row r="500" spans="1:11" x14ac:dyDescent="0.3">
      <c r="A500" s="26" t="s">
        <v>2949</v>
      </c>
      <c r="B500" s="23" t="s">
        <v>553</v>
      </c>
      <c r="C500" s="23" t="s">
        <v>27</v>
      </c>
      <c r="D500" s="18">
        <f t="shared" si="16"/>
        <v>358</v>
      </c>
      <c r="E500" s="23">
        <v>480</v>
      </c>
      <c r="F500" s="22">
        <v>6</v>
      </c>
      <c r="G500" s="22">
        <f>Sales_Table!$E500*F500</f>
        <v>2880</v>
      </c>
      <c r="H500" s="22" t="s">
        <v>2510</v>
      </c>
      <c r="I500" s="30">
        <f t="shared" si="15"/>
        <v>732</v>
      </c>
      <c r="J500" s="42">
        <f>YEAR(Table16[[#This Row],[Date]])</f>
        <v>2024</v>
      </c>
      <c r="K500" s="42" t="str">
        <f>TEXT(Table16[[#This Row],[Date]],"MMMM")</f>
        <v>March</v>
      </c>
    </row>
    <row r="501" spans="1:11" x14ac:dyDescent="0.3">
      <c r="A501" s="16" t="s">
        <v>2950</v>
      </c>
      <c r="B501" s="18" t="s">
        <v>554</v>
      </c>
      <c r="C501" s="18" t="s">
        <v>27</v>
      </c>
      <c r="D501" s="18">
        <f t="shared" si="16"/>
        <v>358</v>
      </c>
      <c r="E501" s="18">
        <v>480</v>
      </c>
      <c r="F501" s="14">
        <v>7</v>
      </c>
      <c r="G501" s="14">
        <f>Sales_Table!$E501*F501</f>
        <v>3360</v>
      </c>
      <c r="H501" s="14" t="s">
        <v>2515</v>
      </c>
      <c r="I501" s="31">
        <f t="shared" si="15"/>
        <v>854</v>
      </c>
      <c r="J501" s="42">
        <f>YEAR(Table16[[#This Row],[Date]])</f>
        <v>2023</v>
      </c>
      <c r="K501" s="42" t="str">
        <f>TEXT(Table16[[#This Row],[Date]],"MMMM")</f>
        <v>November</v>
      </c>
    </row>
    <row r="502" spans="1:11" x14ac:dyDescent="0.3">
      <c r="A502" s="26" t="s">
        <v>2951</v>
      </c>
      <c r="B502" s="23" t="s">
        <v>555</v>
      </c>
      <c r="C502" s="23" t="s">
        <v>27</v>
      </c>
      <c r="D502" s="18">
        <f t="shared" si="16"/>
        <v>358</v>
      </c>
      <c r="E502" s="23">
        <v>480</v>
      </c>
      <c r="F502" s="22">
        <v>4</v>
      </c>
      <c r="G502" s="22">
        <f>Sales_Table!$E502*F502</f>
        <v>1920</v>
      </c>
      <c r="H502" s="22" t="s">
        <v>2515</v>
      </c>
      <c r="I502" s="30">
        <f t="shared" si="15"/>
        <v>488</v>
      </c>
      <c r="J502" s="42">
        <f>YEAR(Table16[[#This Row],[Date]])</f>
        <v>2020</v>
      </c>
      <c r="K502" s="42" t="str">
        <f>TEXT(Table16[[#This Row],[Date]],"MMMM")</f>
        <v>March</v>
      </c>
    </row>
    <row r="503" spans="1:11" x14ac:dyDescent="0.3">
      <c r="A503" s="16" t="s">
        <v>2621</v>
      </c>
      <c r="B503" s="18" t="s">
        <v>556</v>
      </c>
      <c r="C503" s="18" t="s">
        <v>38</v>
      </c>
      <c r="D503" s="18">
        <f t="shared" si="16"/>
        <v>712</v>
      </c>
      <c r="E503" s="18">
        <f t="shared" ref="E503:E534" si="17">IF(C503="P127",800,IF(C503="P128",180,IF(C503="P129",220,0)))</f>
        <v>800</v>
      </c>
      <c r="F503" s="14">
        <v>9</v>
      </c>
      <c r="G503" s="14">
        <f>Sales_Table!$E503*F503</f>
        <v>7200</v>
      </c>
      <c r="H503" s="14" t="s">
        <v>2521</v>
      </c>
      <c r="I503" s="31">
        <f t="shared" si="15"/>
        <v>792</v>
      </c>
      <c r="J503" s="42">
        <f>YEAR(Table16[[#This Row],[Date]])</f>
        <v>2022</v>
      </c>
      <c r="K503" s="42" t="str">
        <f>TEXT(Table16[[#This Row],[Date]],"MMMM")</f>
        <v>July</v>
      </c>
    </row>
    <row r="504" spans="1:11" x14ac:dyDescent="0.3">
      <c r="A504" s="26" t="s">
        <v>2952</v>
      </c>
      <c r="B504" s="23" t="s">
        <v>557</v>
      </c>
      <c r="C504" s="23" t="s">
        <v>38</v>
      </c>
      <c r="D504" s="18">
        <f t="shared" si="16"/>
        <v>712</v>
      </c>
      <c r="E504" s="23">
        <f t="shared" si="17"/>
        <v>800</v>
      </c>
      <c r="F504" s="22">
        <v>2</v>
      </c>
      <c r="G504" s="22">
        <f>Sales_Table!$E504*F504</f>
        <v>1600</v>
      </c>
      <c r="H504" s="22" t="s">
        <v>2515</v>
      </c>
      <c r="I504" s="30">
        <f t="shared" si="15"/>
        <v>176</v>
      </c>
      <c r="J504" s="42">
        <f>YEAR(Table16[[#This Row],[Date]])</f>
        <v>2024</v>
      </c>
      <c r="K504" s="42" t="str">
        <f>TEXT(Table16[[#This Row],[Date]],"MMMM")</f>
        <v>December</v>
      </c>
    </row>
    <row r="505" spans="1:11" x14ac:dyDescent="0.3">
      <c r="A505" s="16" t="s">
        <v>2953</v>
      </c>
      <c r="B505" s="18" t="s">
        <v>558</v>
      </c>
      <c r="C505" s="18" t="s">
        <v>38</v>
      </c>
      <c r="D505" s="18">
        <f t="shared" si="16"/>
        <v>712</v>
      </c>
      <c r="E505" s="18">
        <f t="shared" si="17"/>
        <v>800</v>
      </c>
      <c r="F505" s="14">
        <v>10</v>
      </c>
      <c r="G505" s="14">
        <f>Sales_Table!$E505*F505</f>
        <v>8000</v>
      </c>
      <c r="H505" s="14" t="s">
        <v>2510</v>
      </c>
      <c r="I505" s="31">
        <f t="shared" si="15"/>
        <v>880</v>
      </c>
      <c r="J505" s="42">
        <f>YEAR(Table16[[#This Row],[Date]])</f>
        <v>2024</v>
      </c>
      <c r="K505" s="42" t="str">
        <f>TEXT(Table16[[#This Row],[Date]],"MMMM")</f>
        <v>November</v>
      </c>
    </row>
    <row r="506" spans="1:11" x14ac:dyDescent="0.3">
      <c r="A506" s="26" t="s">
        <v>2954</v>
      </c>
      <c r="B506" s="23" t="s">
        <v>559</v>
      </c>
      <c r="C506" s="23" t="s">
        <v>38</v>
      </c>
      <c r="D506" s="18">
        <f t="shared" si="16"/>
        <v>712</v>
      </c>
      <c r="E506" s="23">
        <f t="shared" si="17"/>
        <v>800</v>
      </c>
      <c r="F506" s="22">
        <v>5</v>
      </c>
      <c r="G506" s="22">
        <f>Sales_Table!$E506*F506</f>
        <v>4000</v>
      </c>
      <c r="H506" s="22" t="s">
        <v>2515</v>
      </c>
      <c r="I506" s="30">
        <f t="shared" si="15"/>
        <v>440</v>
      </c>
      <c r="J506" s="42">
        <f>YEAR(Table16[[#This Row],[Date]])</f>
        <v>2022</v>
      </c>
      <c r="K506" s="42" t="str">
        <f>TEXT(Table16[[#This Row],[Date]],"MMMM")</f>
        <v>August</v>
      </c>
    </row>
    <row r="507" spans="1:11" x14ac:dyDescent="0.3">
      <c r="A507" s="16" t="s">
        <v>2559</v>
      </c>
      <c r="B507" s="18" t="s">
        <v>560</v>
      </c>
      <c r="C507" s="18" t="s">
        <v>38</v>
      </c>
      <c r="D507" s="18">
        <f t="shared" si="16"/>
        <v>712</v>
      </c>
      <c r="E507" s="18">
        <f t="shared" si="17"/>
        <v>800</v>
      </c>
      <c r="F507" s="14">
        <v>9</v>
      </c>
      <c r="G507" s="14">
        <f>Sales_Table!$E507*F507</f>
        <v>7200</v>
      </c>
      <c r="H507" s="14" t="s">
        <v>2510</v>
      </c>
      <c r="I507" s="31">
        <f t="shared" si="15"/>
        <v>792</v>
      </c>
      <c r="J507" s="42">
        <f>YEAR(Table16[[#This Row],[Date]])</f>
        <v>2024</v>
      </c>
      <c r="K507" s="42" t="str">
        <f>TEXT(Table16[[#This Row],[Date]],"MMMM")</f>
        <v>March</v>
      </c>
    </row>
    <row r="508" spans="1:11" x14ac:dyDescent="0.3">
      <c r="A508" s="26" t="s">
        <v>2955</v>
      </c>
      <c r="B508" s="23" t="s">
        <v>561</v>
      </c>
      <c r="C508" s="23" t="s">
        <v>38</v>
      </c>
      <c r="D508" s="18">
        <f t="shared" si="16"/>
        <v>712</v>
      </c>
      <c r="E508" s="23">
        <f t="shared" si="17"/>
        <v>800</v>
      </c>
      <c r="F508" s="22">
        <v>6</v>
      </c>
      <c r="G508" s="22">
        <f>Sales_Table!$E508*F508</f>
        <v>4800</v>
      </c>
      <c r="H508" s="22" t="s">
        <v>2511</v>
      </c>
      <c r="I508" s="30">
        <f t="shared" si="15"/>
        <v>528</v>
      </c>
      <c r="J508" s="42">
        <f>YEAR(Table16[[#This Row],[Date]])</f>
        <v>2020</v>
      </c>
      <c r="K508" s="42" t="str">
        <f>TEXT(Table16[[#This Row],[Date]],"MMMM")</f>
        <v>November</v>
      </c>
    </row>
    <row r="509" spans="1:11" x14ac:dyDescent="0.3">
      <c r="A509" s="16" t="s">
        <v>2956</v>
      </c>
      <c r="B509" s="18" t="s">
        <v>562</v>
      </c>
      <c r="C509" s="18" t="s">
        <v>38</v>
      </c>
      <c r="D509" s="18">
        <f t="shared" si="16"/>
        <v>712</v>
      </c>
      <c r="E509" s="18">
        <f t="shared" si="17"/>
        <v>800</v>
      </c>
      <c r="F509" s="14">
        <v>2</v>
      </c>
      <c r="G509" s="14">
        <f>Sales_Table!$E509*F509</f>
        <v>1600</v>
      </c>
      <c r="H509" s="14" t="s">
        <v>2521</v>
      </c>
      <c r="I509" s="31">
        <f t="shared" si="15"/>
        <v>176</v>
      </c>
      <c r="J509" s="42">
        <f>YEAR(Table16[[#This Row],[Date]])</f>
        <v>2020</v>
      </c>
      <c r="K509" s="42" t="str">
        <f>TEXT(Table16[[#This Row],[Date]],"MMMM")</f>
        <v>April</v>
      </c>
    </row>
    <row r="510" spans="1:11" x14ac:dyDescent="0.3">
      <c r="A510" s="26" t="s">
        <v>2957</v>
      </c>
      <c r="B510" s="23" t="s">
        <v>563</v>
      </c>
      <c r="C510" s="23" t="s">
        <v>38</v>
      </c>
      <c r="D510" s="18">
        <f t="shared" si="16"/>
        <v>712</v>
      </c>
      <c r="E510" s="23">
        <f t="shared" si="17"/>
        <v>800</v>
      </c>
      <c r="F510" s="22">
        <v>7</v>
      </c>
      <c r="G510" s="22">
        <f>Sales_Table!$E510*F510</f>
        <v>5600</v>
      </c>
      <c r="H510" s="22" t="s">
        <v>2510</v>
      </c>
      <c r="I510" s="30">
        <f t="shared" si="15"/>
        <v>616</v>
      </c>
      <c r="J510" s="42">
        <f>YEAR(Table16[[#This Row],[Date]])</f>
        <v>2021</v>
      </c>
      <c r="K510" s="42" t="str">
        <f>TEXT(Table16[[#This Row],[Date]],"MMMM")</f>
        <v>June</v>
      </c>
    </row>
    <row r="511" spans="1:11" x14ac:dyDescent="0.3">
      <c r="A511" s="16" t="s">
        <v>2914</v>
      </c>
      <c r="B511" s="18" t="s">
        <v>564</v>
      </c>
      <c r="C511" s="18" t="s">
        <v>38</v>
      </c>
      <c r="D511" s="18">
        <f t="shared" si="16"/>
        <v>712</v>
      </c>
      <c r="E511" s="18">
        <f t="shared" si="17"/>
        <v>800</v>
      </c>
      <c r="F511" s="14">
        <v>4</v>
      </c>
      <c r="G511" s="14">
        <f>Sales_Table!$E511*F511</f>
        <v>3200</v>
      </c>
      <c r="H511" s="14" t="s">
        <v>2515</v>
      </c>
      <c r="I511" s="31">
        <f t="shared" si="15"/>
        <v>352</v>
      </c>
      <c r="J511" s="42">
        <f>YEAR(Table16[[#This Row],[Date]])</f>
        <v>2024</v>
      </c>
      <c r="K511" s="42" t="str">
        <f>TEXT(Table16[[#This Row],[Date]],"MMMM")</f>
        <v>June</v>
      </c>
    </row>
    <row r="512" spans="1:11" x14ac:dyDescent="0.3">
      <c r="A512" s="26" t="s">
        <v>2958</v>
      </c>
      <c r="B512" s="23" t="s">
        <v>565</v>
      </c>
      <c r="C512" s="23" t="s">
        <v>38</v>
      </c>
      <c r="D512" s="18">
        <f t="shared" si="16"/>
        <v>712</v>
      </c>
      <c r="E512" s="23">
        <f t="shared" si="17"/>
        <v>800</v>
      </c>
      <c r="F512" s="22">
        <v>3</v>
      </c>
      <c r="G512" s="22">
        <f>Sales_Table!$E512*F512</f>
        <v>2400</v>
      </c>
      <c r="H512" s="22" t="s">
        <v>2510</v>
      </c>
      <c r="I512" s="30">
        <f t="shared" si="15"/>
        <v>264</v>
      </c>
      <c r="J512" s="42">
        <f>YEAR(Table16[[#This Row],[Date]])</f>
        <v>2020</v>
      </c>
      <c r="K512" s="42" t="str">
        <f>TEXT(Table16[[#This Row],[Date]],"MMMM")</f>
        <v>February</v>
      </c>
    </row>
    <row r="513" spans="1:11" x14ac:dyDescent="0.3">
      <c r="A513" s="16" t="s">
        <v>2959</v>
      </c>
      <c r="B513" s="18" t="s">
        <v>566</v>
      </c>
      <c r="C513" s="18" t="s">
        <v>38</v>
      </c>
      <c r="D513" s="18">
        <f t="shared" si="16"/>
        <v>712</v>
      </c>
      <c r="E513" s="18">
        <f t="shared" si="17"/>
        <v>800</v>
      </c>
      <c r="F513" s="14">
        <v>3</v>
      </c>
      <c r="G513" s="14">
        <f>Sales_Table!$E513*F513</f>
        <v>2400</v>
      </c>
      <c r="H513" s="14" t="s">
        <v>2510</v>
      </c>
      <c r="I513" s="31">
        <f t="shared" si="15"/>
        <v>264</v>
      </c>
      <c r="J513" s="42">
        <f>YEAR(Table16[[#This Row],[Date]])</f>
        <v>2021</v>
      </c>
      <c r="K513" s="42" t="str">
        <f>TEXT(Table16[[#This Row],[Date]],"MMMM")</f>
        <v>August</v>
      </c>
    </row>
    <row r="514" spans="1:11" x14ac:dyDescent="0.3">
      <c r="A514" s="26" t="s">
        <v>2960</v>
      </c>
      <c r="B514" s="23" t="s">
        <v>567</v>
      </c>
      <c r="C514" s="23" t="s">
        <v>38</v>
      </c>
      <c r="D514" s="18">
        <f t="shared" si="16"/>
        <v>712</v>
      </c>
      <c r="E514" s="23">
        <f t="shared" si="17"/>
        <v>800</v>
      </c>
      <c r="F514" s="22">
        <v>5</v>
      </c>
      <c r="G514" s="22">
        <f>Sales_Table!$E514*F514</f>
        <v>4000</v>
      </c>
      <c r="H514" s="22" t="s">
        <v>2510</v>
      </c>
      <c r="I514" s="30">
        <f t="shared" si="15"/>
        <v>440</v>
      </c>
      <c r="J514" s="42">
        <f>YEAR(Table16[[#This Row],[Date]])</f>
        <v>2022</v>
      </c>
      <c r="K514" s="42" t="str">
        <f>TEXT(Table16[[#This Row],[Date]],"MMMM")</f>
        <v>March</v>
      </c>
    </row>
    <row r="515" spans="1:11" x14ac:dyDescent="0.3">
      <c r="A515" s="16" t="s">
        <v>2961</v>
      </c>
      <c r="B515" s="18" t="s">
        <v>568</v>
      </c>
      <c r="C515" s="18" t="s">
        <v>38</v>
      </c>
      <c r="D515" s="18">
        <f t="shared" si="16"/>
        <v>712</v>
      </c>
      <c r="E515" s="18">
        <f t="shared" si="17"/>
        <v>800</v>
      </c>
      <c r="F515" s="14">
        <v>4</v>
      </c>
      <c r="G515" s="14">
        <f>Sales_Table!$E515*F515</f>
        <v>3200</v>
      </c>
      <c r="H515" s="14" t="s">
        <v>2510</v>
      </c>
      <c r="I515" s="31">
        <f t="shared" ref="I515:I578" si="18">G515-(D515*F515)</f>
        <v>352</v>
      </c>
      <c r="J515" s="42">
        <f>YEAR(Table16[[#This Row],[Date]])</f>
        <v>2021</v>
      </c>
      <c r="K515" s="42" t="str">
        <f>TEXT(Table16[[#This Row],[Date]],"MMMM")</f>
        <v>June</v>
      </c>
    </row>
    <row r="516" spans="1:11" x14ac:dyDescent="0.3">
      <c r="A516" s="26" t="s">
        <v>2861</v>
      </c>
      <c r="B516" s="23" t="s">
        <v>569</v>
      </c>
      <c r="C516" s="23" t="s">
        <v>38</v>
      </c>
      <c r="D516" s="18">
        <f t="shared" si="16"/>
        <v>712</v>
      </c>
      <c r="E516" s="23">
        <f t="shared" si="17"/>
        <v>800</v>
      </c>
      <c r="F516" s="22">
        <v>9</v>
      </c>
      <c r="G516" s="22">
        <f>Sales_Table!$E516*F516</f>
        <v>7200</v>
      </c>
      <c r="H516" s="22" t="s">
        <v>2511</v>
      </c>
      <c r="I516" s="30">
        <f t="shared" si="18"/>
        <v>792</v>
      </c>
      <c r="J516" s="42">
        <f>YEAR(Table16[[#This Row],[Date]])</f>
        <v>2022</v>
      </c>
      <c r="K516" s="42" t="str">
        <f>TEXT(Table16[[#This Row],[Date]],"MMMM")</f>
        <v>January</v>
      </c>
    </row>
    <row r="517" spans="1:11" x14ac:dyDescent="0.3">
      <c r="A517" s="16" t="s">
        <v>2962</v>
      </c>
      <c r="B517" s="18" t="s">
        <v>570</v>
      </c>
      <c r="C517" s="18" t="s">
        <v>38</v>
      </c>
      <c r="D517" s="18">
        <f t="shared" si="16"/>
        <v>712</v>
      </c>
      <c r="E517" s="18">
        <f t="shared" si="17"/>
        <v>800</v>
      </c>
      <c r="F517" s="14">
        <v>7</v>
      </c>
      <c r="G517" s="14">
        <f>Sales_Table!$E517*F517</f>
        <v>5600</v>
      </c>
      <c r="H517" s="14" t="s">
        <v>2521</v>
      </c>
      <c r="I517" s="31">
        <f t="shared" si="18"/>
        <v>616</v>
      </c>
      <c r="J517" s="42">
        <f>YEAR(Table16[[#This Row],[Date]])</f>
        <v>2020</v>
      </c>
      <c r="K517" s="42" t="str">
        <f>TEXT(Table16[[#This Row],[Date]],"MMMM")</f>
        <v>March</v>
      </c>
    </row>
    <row r="518" spans="1:11" x14ac:dyDescent="0.3">
      <c r="A518" s="26" t="s">
        <v>2963</v>
      </c>
      <c r="B518" s="23" t="s">
        <v>571</v>
      </c>
      <c r="C518" s="23" t="s">
        <v>38</v>
      </c>
      <c r="D518" s="18">
        <f t="shared" si="16"/>
        <v>712</v>
      </c>
      <c r="E518" s="23">
        <f t="shared" si="17"/>
        <v>800</v>
      </c>
      <c r="F518" s="22">
        <v>3</v>
      </c>
      <c r="G518" s="22">
        <f>Sales_Table!$E518*F518</f>
        <v>2400</v>
      </c>
      <c r="H518" s="22" t="s">
        <v>2515</v>
      </c>
      <c r="I518" s="30">
        <f t="shared" si="18"/>
        <v>264</v>
      </c>
      <c r="J518" s="42">
        <f>YEAR(Table16[[#This Row],[Date]])</f>
        <v>2024</v>
      </c>
      <c r="K518" s="42" t="str">
        <f>TEXT(Table16[[#This Row],[Date]],"MMMM")</f>
        <v>May</v>
      </c>
    </row>
    <row r="519" spans="1:11" x14ac:dyDescent="0.3">
      <c r="A519" s="16" t="s">
        <v>2964</v>
      </c>
      <c r="B519" s="18" t="s">
        <v>572</v>
      </c>
      <c r="C519" s="18" t="s">
        <v>9</v>
      </c>
      <c r="D519" s="18">
        <f t="shared" si="16"/>
        <v>126</v>
      </c>
      <c r="E519" s="18">
        <f t="shared" si="17"/>
        <v>180</v>
      </c>
      <c r="F519" s="14">
        <v>4</v>
      </c>
      <c r="G519" s="14">
        <f>Sales_Table!$E519*F519</f>
        <v>720</v>
      </c>
      <c r="H519" s="14" t="s">
        <v>2515</v>
      </c>
      <c r="I519" s="31">
        <f t="shared" si="18"/>
        <v>216</v>
      </c>
      <c r="J519" s="42">
        <f>YEAR(Table16[[#This Row],[Date]])</f>
        <v>2024</v>
      </c>
      <c r="K519" s="42" t="str">
        <f>TEXT(Table16[[#This Row],[Date]],"MMMM")</f>
        <v>November</v>
      </c>
    </row>
    <row r="520" spans="1:11" x14ac:dyDescent="0.3">
      <c r="A520" s="26" t="s">
        <v>2965</v>
      </c>
      <c r="B520" s="23" t="s">
        <v>573</v>
      </c>
      <c r="C520" s="23" t="s">
        <v>9</v>
      </c>
      <c r="D520" s="18">
        <f t="shared" si="16"/>
        <v>126</v>
      </c>
      <c r="E520" s="23">
        <f t="shared" si="17"/>
        <v>180</v>
      </c>
      <c r="F520" s="22">
        <v>9</v>
      </c>
      <c r="G520" s="22">
        <f>Sales_Table!$E520*F520</f>
        <v>1620</v>
      </c>
      <c r="H520" s="22" t="s">
        <v>2510</v>
      </c>
      <c r="I520" s="30">
        <f t="shared" si="18"/>
        <v>486</v>
      </c>
      <c r="J520" s="42">
        <f>YEAR(Table16[[#This Row],[Date]])</f>
        <v>2024</v>
      </c>
      <c r="K520" s="42" t="str">
        <f>TEXT(Table16[[#This Row],[Date]],"MMMM")</f>
        <v>November</v>
      </c>
    </row>
    <row r="521" spans="1:11" x14ac:dyDescent="0.3">
      <c r="A521" s="16" t="s">
        <v>2966</v>
      </c>
      <c r="B521" s="18" t="s">
        <v>574</v>
      </c>
      <c r="C521" s="18" t="s">
        <v>9</v>
      </c>
      <c r="D521" s="18">
        <f t="shared" si="16"/>
        <v>126</v>
      </c>
      <c r="E521" s="18">
        <f t="shared" si="17"/>
        <v>180</v>
      </c>
      <c r="F521" s="14">
        <v>3</v>
      </c>
      <c r="G521" s="14">
        <f>Sales_Table!$E521*F521</f>
        <v>540</v>
      </c>
      <c r="H521" s="14" t="s">
        <v>2511</v>
      </c>
      <c r="I521" s="31">
        <f t="shared" si="18"/>
        <v>162</v>
      </c>
      <c r="J521" s="42">
        <f>YEAR(Table16[[#This Row],[Date]])</f>
        <v>2021</v>
      </c>
      <c r="K521" s="42" t="str">
        <f>TEXT(Table16[[#This Row],[Date]],"MMMM")</f>
        <v>February</v>
      </c>
    </row>
    <row r="522" spans="1:11" x14ac:dyDescent="0.3">
      <c r="A522" s="26" t="s">
        <v>2702</v>
      </c>
      <c r="B522" s="23" t="s">
        <v>575</v>
      </c>
      <c r="C522" s="23" t="s">
        <v>9</v>
      </c>
      <c r="D522" s="18">
        <f t="shared" si="16"/>
        <v>126</v>
      </c>
      <c r="E522" s="23">
        <f t="shared" si="17"/>
        <v>180</v>
      </c>
      <c r="F522" s="22">
        <v>9</v>
      </c>
      <c r="G522" s="22">
        <f>Sales_Table!$E522*F522</f>
        <v>1620</v>
      </c>
      <c r="H522" s="22" t="s">
        <v>2521</v>
      </c>
      <c r="I522" s="30">
        <f t="shared" si="18"/>
        <v>486</v>
      </c>
      <c r="J522" s="42">
        <f>YEAR(Table16[[#This Row],[Date]])</f>
        <v>2023</v>
      </c>
      <c r="K522" s="42" t="str">
        <f>TEXT(Table16[[#This Row],[Date]],"MMMM")</f>
        <v>February</v>
      </c>
    </row>
    <row r="523" spans="1:11" x14ac:dyDescent="0.3">
      <c r="A523" s="16" t="s">
        <v>2967</v>
      </c>
      <c r="B523" s="18" t="s">
        <v>576</v>
      </c>
      <c r="C523" s="18" t="s">
        <v>9</v>
      </c>
      <c r="D523" s="18">
        <f t="shared" si="16"/>
        <v>126</v>
      </c>
      <c r="E523" s="18">
        <f t="shared" si="17"/>
        <v>180</v>
      </c>
      <c r="F523" s="14">
        <v>5</v>
      </c>
      <c r="G523" s="14">
        <f>Sales_Table!$E523*F523</f>
        <v>900</v>
      </c>
      <c r="H523" s="14" t="s">
        <v>2521</v>
      </c>
      <c r="I523" s="31">
        <f t="shared" si="18"/>
        <v>270</v>
      </c>
      <c r="J523" s="42">
        <f>YEAR(Table16[[#This Row],[Date]])</f>
        <v>2022</v>
      </c>
      <c r="K523" s="42" t="str">
        <f>TEXT(Table16[[#This Row],[Date]],"MMMM")</f>
        <v>December</v>
      </c>
    </row>
    <row r="524" spans="1:11" x14ac:dyDescent="0.3">
      <c r="A524" s="26" t="s">
        <v>2528</v>
      </c>
      <c r="B524" s="23" t="s">
        <v>577</v>
      </c>
      <c r="C524" s="23" t="s">
        <v>9</v>
      </c>
      <c r="D524" s="18">
        <f t="shared" si="16"/>
        <v>126</v>
      </c>
      <c r="E524" s="23">
        <f t="shared" si="17"/>
        <v>180</v>
      </c>
      <c r="F524" s="22">
        <v>3</v>
      </c>
      <c r="G524" s="22">
        <f>Sales_Table!$E524*F524</f>
        <v>540</v>
      </c>
      <c r="H524" s="22" t="s">
        <v>2511</v>
      </c>
      <c r="I524" s="30">
        <f t="shared" si="18"/>
        <v>162</v>
      </c>
      <c r="J524" s="42">
        <f>YEAR(Table16[[#This Row],[Date]])</f>
        <v>2020</v>
      </c>
      <c r="K524" s="42" t="str">
        <f>TEXT(Table16[[#This Row],[Date]],"MMMM")</f>
        <v>June</v>
      </c>
    </row>
    <row r="525" spans="1:11" x14ac:dyDescent="0.3">
      <c r="A525" s="16" t="s">
        <v>2968</v>
      </c>
      <c r="B525" s="18" t="s">
        <v>578</v>
      </c>
      <c r="C525" s="18" t="s">
        <v>9</v>
      </c>
      <c r="D525" s="18">
        <f t="shared" si="16"/>
        <v>126</v>
      </c>
      <c r="E525" s="18">
        <f t="shared" si="17"/>
        <v>180</v>
      </c>
      <c r="F525" s="14">
        <v>8</v>
      </c>
      <c r="G525" s="14">
        <f>Sales_Table!$E525*F525</f>
        <v>1440</v>
      </c>
      <c r="H525" s="14" t="s">
        <v>2515</v>
      </c>
      <c r="I525" s="31">
        <f t="shared" si="18"/>
        <v>432</v>
      </c>
      <c r="J525" s="42">
        <f>YEAR(Table16[[#This Row],[Date]])</f>
        <v>2023</v>
      </c>
      <c r="K525" s="42" t="str">
        <f>TEXT(Table16[[#This Row],[Date]],"MMMM")</f>
        <v>March</v>
      </c>
    </row>
    <row r="526" spans="1:11" x14ac:dyDescent="0.3">
      <c r="A526" s="26" t="s">
        <v>2969</v>
      </c>
      <c r="B526" s="23" t="s">
        <v>579</v>
      </c>
      <c r="C526" s="23" t="s">
        <v>9</v>
      </c>
      <c r="D526" s="18">
        <f t="shared" si="16"/>
        <v>126</v>
      </c>
      <c r="E526" s="23">
        <f t="shared" si="17"/>
        <v>180</v>
      </c>
      <c r="F526" s="22">
        <v>8</v>
      </c>
      <c r="G526" s="22">
        <f>Sales_Table!$E526*F526</f>
        <v>1440</v>
      </c>
      <c r="H526" s="22" t="s">
        <v>2521</v>
      </c>
      <c r="I526" s="30">
        <f t="shared" si="18"/>
        <v>432</v>
      </c>
      <c r="J526" s="42">
        <f>YEAR(Table16[[#This Row],[Date]])</f>
        <v>2022</v>
      </c>
      <c r="K526" s="42" t="str">
        <f>TEXT(Table16[[#This Row],[Date]],"MMMM")</f>
        <v>December</v>
      </c>
    </row>
    <row r="527" spans="1:11" x14ac:dyDescent="0.3">
      <c r="A527" s="16" t="s">
        <v>2970</v>
      </c>
      <c r="B527" s="18" t="s">
        <v>580</v>
      </c>
      <c r="C527" s="18" t="s">
        <v>9</v>
      </c>
      <c r="D527" s="18">
        <f t="shared" si="16"/>
        <v>126</v>
      </c>
      <c r="E527" s="18">
        <f t="shared" si="17"/>
        <v>180</v>
      </c>
      <c r="F527" s="14">
        <v>3</v>
      </c>
      <c r="G527" s="14">
        <f>Sales_Table!$E527*F527</f>
        <v>540</v>
      </c>
      <c r="H527" s="14" t="s">
        <v>2511</v>
      </c>
      <c r="I527" s="31">
        <f t="shared" si="18"/>
        <v>162</v>
      </c>
      <c r="J527" s="42">
        <f>YEAR(Table16[[#This Row],[Date]])</f>
        <v>2022</v>
      </c>
      <c r="K527" s="42" t="str">
        <f>TEXT(Table16[[#This Row],[Date]],"MMMM")</f>
        <v>September</v>
      </c>
    </row>
    <row r="528" spans="1:11" x14ac:dyDescent="0.3">
      <c r="A528" s="26" t="s">
        <v>2971</v>
      </c>
      <c r="B528" s="23" t="s">
        <v>581</v>
      </c>
      <c r="C528" s="23" t="s">
        <v>9</v>
      </c>
      <c r="D528" s="18">
        <f t="shared" si="16"/>
        <v>126</v>
      </c>
      <c r="E528" s="23">
        <f t="shared" si="17"/>
        <v>180</v>
      </c>
      <c r="F528" s="22">
        <v>7</v>
      </c>
      <c r="G528" s="22">
        <f>Sales_Table!$E528*F528</f>
        <v>1260</v>
      </c>
      <c r="H528" s="22" t="s">
        <v>2510</v>
      </c>
      <c r="I528" s="30">
        <f t="shared" si="18"/>
        <v>378</v>
      </c>
      <c r="J528" s="42">
        <f>YEAR(Table16[[#This Row],[Date]])</f>
        <v>2021</v>
      </c>
      <c r="K528" s="42" t="str">
        <f>TEXT(Table16[[#This Row],[Date]],"MMMM")</f>
        <v>April</v>
      </c>
    </row>
    <row r="529" spans="1:11" x14ac:dyDescent="0.3">
      <c r="A529" s="16" t="s">
        <v>2889</v>
      </c>
      <c r="B529" s="18" t="s">
        <v>582</v>
      </c>
      <c r="C529" s="18" t="s">
        <v>9</v>
      </c>
      <c r="D529" s="18">
        <f t="shared" ref="D529:D592" si="19">IF(C529="P122",183,IF(C529="P123",371,IF(C529="P124",415,IF(C529="P125",508,IF(C529="P126",358,IF(C529="P127",712,IF(C529="P128",126,IF(C529="P129",280,IF(C529="P130",695,IF(C529="P131",216,IF(C529="P132",540,IF(C529="P133",181,IF(C529="P134",353,IF(C529="P135",226,IF(C529="P136",604,IF(C529="P137",97,IF(C529="P138",465,IF(C529="P139",637,IF(C529="P140",307,0)))))))))))))))))))</f>
        <v>126</v>
      </c>
      <c r="E529" s="18">
        <f t="shared" si="17"/>
        <v>180</v>
      </c>
      <c r="F529" s="14">
        <v>6</v>
      </c>
      <c r="G529" s="14">
        <f>Sales_Table!$E529*F529</f>
        <v>1080</v>
      </c>
      <c r="H529" s="14" t="s">
        <v>2511</v>
      </c>
      <c r="I529" s="31">
        <f t="shared" si="18"/>
        <v>324</v>
      </c>
      <c r="J529" s="42">
        <f>YEAR(Table16[[#This Row],[Date]])</f>
        <v>2022</v>
      </c>
      <c r="K529" s="42" t="str">
        <f>TEXT(Table16[[#This Row],[Date]],"MMMM")</f>
        <v>October</v>
      </c>
    </row>
    <row r="530" spans="1:11" x14ac:dyDescent="0.3">
      <c r="A530" s="26" t="s">
        <v>2972</v>
      </c>
      <c r="B530" s="23" t="s">
        <v>583</v>
      </c>
      <c r="C530" s="23" t="s">
        <v>9</v>
      </c>
      <c r="D530" s="18">
        <f t="shared" si="19"/>
        <v>126</v>
      </c>
      <c r="E530" s="23">
        <f t="shared" si="17"/>
        <v>180</v>
      </c>
      <c r="F530" s="22">
        <v>7</v>
      </c>
      <c r="G530" s="22">
        <f>Sales_Table!$E530*F530</f>
        <v>1260</v>
      </c>
      <c r="H530" s="22" t="s">
        <v>2515</v>
      </c>
      <c r="I530" s="30">
        <f t="shared" si="18"/>
        <v>378</v>
      </c>
      <c r="J530" s="42">
        <f>YEAR(Table16[[#This Row],[Date]])</f>
        <v>2020</v>
      </c>
      <c r="K530" s="42" t="str">
        <f>TEXT(Table16[[#This Row],[Date]],"MMMM")</f>
        <v>June</v>
      </c>
    </row>
    <row r="531" spans="1:11" x14ac:dyDescent="0.3">
      <c r="A531" s="16" t="s">
        <v>2748</v>
      </c>
      <c r="B531" s="18" t="s">
        <v>584</v>
      </c>
      <c r="C531" s="18" t="s">
        <v>9</v>
      </c>
      <c r="D531" s="18">
        <f t="shared" si="19"/>
        <v>126</v>
      </c>
      <c r="E531" s="18">
        <f t="shared" si="17"/>
        <v>180</v>
      </c>
      <c r="F531" s="14">
        <v>1</v>
      </c>
      <c r="G531" s="14">
        <f>Sales_Table!$E531*F531</f>
        <v>180</v>
      </c>
      <c r="H531" s="14" t="s">
        <v>2511</v>
      </c>
      <c r="I531" s="31">
        <f t="shared" si="18"/>
        <v>54</v>
      </c>
      <c r="J531" s="42">
        <f>YEAR(Table16[[#This Row],[Date]])</f>
        <v>2024</v>
      </c>
      <c r="K531" s="42" t="str">
        <f>TEXT(Table16[[#This Row],[Date]],"MMMM")</f>
        <v>December</v>
      </c>
    </row>
    <row r="532" spans="1:11" x14ac:dyDescent="0.3">
      <c r="A532" s="26" t="s">
        <v>2973</v>
      </c>
      <c r="B532" s="23" t="s">
        <v>585</v>
      </c>
      <c r="C532" s="23" t="s">
        <v>9</v>
      </c>
      <c r="D532" s="18">
        <f t="shared" si="19"/>
        <v>126</v>
      </c>
      <c r="E532" s="23">
        <f t="shared" si="17"/>
        <v>180</v>
      </c>
      <c r="F532" s="22">
        <v>3</v>
      </c>
      <c r="G532" s="22">
        <f>Sales_Table!$E532*F532</f>
        <v>540</v>
      </c>
      <c r="H532" s="22" t="s">
        <v>2515</v>
      </c>
      <c r="I532" s="30">
        <f t="shared" si="18"/>
        <v>162</v>
      </c>
      <c r="J532" s="42">
        <f>YEAR(Table16[[#This Row],[Date]])</f>
        <v>2022</v>
      </c>
      <c r="K532" s="42" t="str">
        <f>TEXT(Table16[[#This Row],[Date]],"MMMM")</f>
        <v>November</v>
      </c>
    </row>
    <row r="533" spans="1:11" x14ac:dyDescent="0.3">
      <c r="A533" s="16" t="s">
        <v>2974</v>
      </c>
      <c r="B533" s="18" t="s">
        <v>586</v>
      </c>
      <c r="C533" s="18" t="s">
        <v>9</v>
      </c>
      <c r="D533" s="18">
        <f t="shared" si="19"/>
        <v>126</v>
      </c>
      <c r="E533" s="18">
        <f t="shared" si="17"/>
        <v>180</v>
      </c>
      <c r="F533" s="14">
        <v>9</v>
      </c>
      <c r="G533" s="14">
        <f>Sales_Table!$E533*F533</f>
        <v>1620</v>
      </c>
      <c r="H533" s="14" t="s">
        <v>2521</v>
      </c>
      <c r="I533" s="31">
        <f t="shared" si="18"/>
        <v>486</v>
      </c>
      <c r="J533" s="42">
        <f>YEAR(Table16[[#This Row],[Date]])</f>
        <v>2024</v>
      </c>
      <c r="K533" s="42" t="str">
        <f>TEXT(Table16[[#This Row],[Date]],"MMMM")</f>
        <v>March</v>
      </c>
    </row>
    <row r="534" spans="1:11" x14ac:dyDescent="0.3">
      <c r="A534" s="26" t="s">
        <v>2975</v>
      </c>
      <c r="B534" s="23" t="s">
        <v>587</v>
      </c>
      <c r="C534" s="23" t="s">
        <v>9</v>
      </c>
      <c r="D534" s="18">
        <f t="shared" si="19"/>
        <v>126</v>
      </c>
      <c r="E534" s="23">
        <f t="shared" si="17"/>
        <v>180</v>
      </c>
      <c r="F534" s="22">
        <v>7</v>
      </c>
      <c r="G534" s="22">
        <f>Sales_Table!$E534*F534</f>
        <v>1260</v>
      </c>
      <c r="H534" s="22" t="s">
        <v>2521</v>
      </c>
      <c r="I534" s="30">
        <f t="shared" si="18"/>
        <v>378</v>
      </c>
      <c r="J534" s="42">
        <f>YEAR(Table16[[#This Row],[Date]])</f>
        <v>2020</v>
      </c>
      <c r="K534" s="42" t="str">
        <f>TEXT(Table16[[#This Row],[Date]],"MMMM")</f>
        <v>November</v>
      </c>
    </row>
    <row r="535" spans="1:11" x14ac:dyDescent="0.3">
      <c r="A535" s="16" t="s">
        <v>2790</v>
      </c>
      <c r="B535" s="18" t="s">
        <v>588</v>
      </c>
      <c r="C535" s="18" t="s">
        <v>9</v>
      </c>
      <c r="D535" s="18">
        <f t="shared" si="19"/>
        <v>126</v>
      </c>
      <c r="E535" s="18">
        <f t="shared" ref="E535:E564" si="20">IF(C535="P127",800,IF(C535="P128",180,IF(C535="P129",220,0)))</f>
        <v>180</v>
      </c>
      <c r="F535" s="14">
        <v>10</v>
      </c>
      <c r="G535" s="14">
        <f>Sales_Table!$E535*F535</f>
        <v>1800</v>
      </c>
      <c r="H535" s="14" t="s">
        <v>2515</v>
      </c>
      <c r="I535" s="31">
        <f t="shared" si="18"/>
        <v>540</v>
      </c>
      <c r="J535" s="42">
        <f>YEAR(Table16[[#This Row],[Date]])</f>
        <v>2020</v>
      </c>
      <c r="K535" s="42" t="str">
        <f>TEXT(Table16[[#This Row],[Date]],"MMMM")</f>
        <v>August</v>
      </c>
    </row>
    <row r="536" spans="1:11" x14ac:dyDescent="0.3">
      <c r="A536" s="26" t="s">
        <v>2976</v>
      </c>
      <c r="B536" s="23" t="s">
        <v>589</v>
      </c>
      <c r="C536" s="23" t="s">
        <v>18</v>
      </c>
      <c r="D536" s="18">
        <f t="shared" si="19"/>
        <v>280</v>
      </c>
      <c r="E536" s="23">
        <f t="shared" si="20"/>
        <v>220</v>
      </c>
      <c r="F536" s="22">
        <v>6</v>
      </c>
      <c r="G536" s="22">
        <f>Sales_Table!$E536*F536</f>
        <v>1320</v>
      </c>
      <c r="H536" s="22" t="s">
        <v>2510</v>
      </c>
      <c r="I536" s="30">
        <f t="shared" si="18"/>
        <v>-360</v>
      </c>
      <c r="J536" s="42">
        <f>YEAR(Table16[[#This Row],[Date]])</f>
        <v>2021</v>
      </c>
      <c r="K536" s="42" t="str">
        <f>TEXT(Table16[[#This Row],[Date]],"MMMM")</f>
        <v>October</v>
      </c>
    </row>
    <row r="537" spans="1:11" x14ac:dyDescent="0.3">
      <c r="A537" s="16" t="s">
        <v>2641</v>
      </c>
      <c r="B537" s="18" t="s">
        <v>590</v>
      </c>
      <c r="C537" s="18" t="s">
        <v>18</v>
      </c>
      <c r="D537" s="18">
        <f t="shared" si="19"/>
        <v>280</v>
      </c>
      <c r="E537" s="18">
        <f t="shared" si="20"/>
        <v>220</v>
      </c>
      <c r="F537" s="14">
        <v>1</v>
      </c>
      <c r="G537" s="14">
        <f>Sales_Table!$E537*F537</f>
        <v>220</v>
      </c>
      <c r="H537" s="14" t="s">
        <v>2521</v>
      </c>
      <c r="I537" s="31">
        <f t="shared" si="18"/>
        <v>-60</v>
      </c>
      <c r="J537" s="42">
        <f>YEAR(Table16[[#This Row],[Date]])</f>
        <v>2022</v>
      </c>
      <c r="K537" s="42" t="str">
        <f>TEXT(Table16[[#This Row],[Date]],"MMMM")</f>
        <v>July</v>
      </c>
    </row>
    <row r="538" spans="1:11" x14ac:dyDescent="0.3">
      <c r="A538" s="26" t="s">
        <v>2977</v>
      </c>
      <c r="B538" s="23" t="s">
        <v>591</v>
      </c>
      <c r="C538" s="23" t="s">
        <v>18</v>
      </c>
      <c r="D538" s="18">
        <f t="shared" si="19"/>
        <v>280</v>
      </c>
      <c r="E538" s="23">
        <f t="shared" si="20"/>
        <v>220</v>
      </c>
      <c r="F538" s="22">
        <v>4</v>
      </c>
      <c r="G538" s="22">
        <f>Sales_Table!$E538*F538</f>
        <v>880</v>
      </c>
      <c r="H538" s="22" t="s">
        <v>2510</v>
      </c>
      <c r="I538" s="30">
        <f t="shared" si="18"/>
        <v>-240</v>
      </c>
      <c r="J538" s="42">
        <f>YEAR(Table16[[#This Row],[Date]])</f>
        <v>2025</v>
      </c>
      <c r="K538" s="42" t="str">
        <f>TEXT(Table16[[#This Row],[Date]],"MMMM")</f>
        <v>May</v>
      </c>
    </row>
    <row r="539" spans="1:11" x14ac:dyDescent="0.3">
      <c r="A539" s="16" t="s">
        <v>2978</v>
      </c>
      <c r="B539" s="18" t="s">
        <v>592</v>
      </c>
      <c r="C539" s="18" t="s">
        <v>18</v>
      </c>
      <c r="D539" s="18">
        <f t="shared" si="19"/>
        <v>280</v>
      </c>
      <c r="E539" s="18">
        <f t="shared" si="20"/>
        <v>220</v>
      </c>
      <c r="F539" s="14">
        <v>5</v>
      </c>
      <c r="G539" s="14">
        <f>Sales_Table!$E539*F539</f>
        <v>1100</v>
      </c>
      <c r="H539" s="14" t="s">
        <v>2511</v>
      </c>
      <c r="I539" s="31">
        <f t="shared" si="18"/>
        <v>-300</v>
      </c>
      <c r="J539" s="42">
        <f>YEAR(Table16[[#This Row],[Date]])</f>
        <v>2021</v>
      </c>
      <c r="K539" s="42" t="str">
        <f>TEXT(Table16[[#This Row],[Date]],"MMMM")</f>
        <v>March</v>
      </c>
    </row>
    <row r="540" spans="1:11" x14ac:dyDescent="0.3">
      <c r="A540" s="26" t="s">
        <v>2979</v>
      </c>
      <c r="B540" s="23" t="s">
        <v>593</v>
      </c>
      <c r="C540" s="23" t="s">
        <v>18</v>
      </c>
      <c r="D540" s="18">
        <f t="shared" si="19"/>
        <v>280</v>
      </c>
      <c r="E540" s="23">
        <f t="shared" si="20"/>
        <v>220</v>
      </c>
      <c r="F540" s="22">
        <v>3</v>
      </c>
      <c r="G540" s="22">
        <f>Sales_Table!$E540*F540</f>
        <v>660</v>
      </c>
      <c r="H540" s="22" t="s">
        <v>2511</v>
      </c>
      <c r="I540" s="30">
        <f t="shared" si="18"/>
        <v>-180</v>
      </c>
      <c r="J540" s="42">
        <f>YEAR(Table16[[#This Row],[Date]])</f>
        <v>2021</v>
      </c>
      <c r="K540" s="42" t="str">
        <f>TEXT(Table16[[#This Row],[Date]],"MMMM")</f>
        <v>July</v>
      </c>
    </row>
    <row r="541" spans="1:11" x14ac:dyDescent="0.3">
      <c r="A541" s="16" t="s">
        <v>2980</v>
      </c>
      <c r="B541" s="18" t="s">
        <v>594</v>
      </c>
      <c r="C541" s="18" t="s">
        <v>18</v>
      </c>
      <c r="D541" s="18">
        <f t="shared" si="19"/>
        <v>280</v>
      </c>
      <c r="E541" s="18">
        <f t="shared" si="20"/>
        <v>220</v>
      </c>
      <c r="F541" s="14">
        <v>5</v>
      </c>
      <c r="G541" s="14">
        <f>Sales_Table!$E541*F541</f>
        <v>1100</v>
      </c>
      <c r="H541" s="14" t="s">
        <v>2511</v>
      </c>
      <c r="I541" s="31">
        <f t="shared" si="18"/>
        <v>-300</v>
      </c>
      <c r="J541" s="42">
        <f>YEAR(Table16[[#This Row],[Date]])</f>
        <v>2022</v>
      </c>
      <c r="K541" s="42" t="str">
        <f>TEXT(Table16[[#This Row],[Date]],"MMMM")</f>
        <v>June</v>
      </c>
    </row>
    <row r="542" spans="1:11" x14ac:dyDescent="0.3">
      <c r="A542" s="26" t="s">
        <v>2981</v>
      </c>
      <c r="B542" s="23" t="s">
        <v>595</v>
      </c>
      <c r="C542" s="23" t="s">
        <v>18</v>
      </c>
      <c r="D542" s="18">
        <f t="shared" si="19"/>
        <v>280</v>
      </c>
      <c r="E542" s="23">
        <f t="shared" si="20"/>
        <v>220</v>
      </c>
      <c r="F542" s="22">
        <v>5</v>
      </c>
      <c r="G542" s="22">
        <f>Sales_Table!$E542*F542</f>
        <v>1100</v>
      </c>
      <c r="H542" s="22" t="s">
        <v>2510</v>
      </c>
      <c r="I542" s="30">
        <f t="shared" si="18"/>
        <v>-300</v>
      </c>
      <c r="J542" s="42">
        <f>YEAR(Table16[[#This Row],[Date]])</f>
        <v>2024</v>
      </c>
      <c r="K542" s="42" t="str">
        <f>TEXT(Table16[[#This Row],[Date]],"MMMM")</f>
        <v>February</v>
      </c>
    </row>
    <row r="543" spans="1:11" x14ac:dyDescent="0.3">
      <c r="A543" s="16" t="s">
        <v>2702</v>
      </c>
      <c r="B543" s="18" t="s">
        <v>596</v>
      </c>
      <c r="C543" s="18" t="s">
        <v>18</v>
      </c>
      <c r="D543" s="18">
        <f t="shared" si="19"/>
        <v>280</v>
      </c>
      <c r="E543" s="18">
        <f t="shared" si="20"/>
        <v>220</v>
      </c>
      <c r="F543" s="14">
        <v>1</v>
      </c>
      <c r="G543" s="14">
        <f>Sales_Table!$E543*F543</f>
        <v>220</v>
      </c>
      <c r="H543" s="14" t="s">
        <v>2521</v>
      </c>
      <c r="I543" s="31">
        <f t="shared" si="18"/>
        <v>-60</v>
      </c>
      <c r="J543" s="42">
        <f>YEAR(Table16[[#This Row],[Date]])</f>
        <v>2023</v>
      </c>
      <c r="K543" s="42" t="str">
        <f>TEXT(Table16[[#This Row],[Date]],"MMMM")</f>
        <v>February</v>
      </c>
    </row>
    <row r="544" spans="1:11" x14ac:dyDescent="0.3">
      <c r="A544" s="26" t="s">
        <v>2587</v>
      </c>
      <c r="B544" s="23" t="s">
        <v>597</v>
      </c>
      <c r="C544" s="23" t="s">
        <v>18</v>
      </c>
      <c r="D544" s="18">
        <f t="shared" si="19"/>
        <v>280</v>
      </c>
      <c r="E544" s="23">
        <f t="shared" si="20"/>
        <v>220</v>
      </c>
      <c r="F544" s="22">
        <v>2</v>
      </c>
      <c r="G544" s="22">
        <f>Sales_Table!$E544*F544</f>
        <v>440</v>
      </c>
      <c r="H544" s="22" t="s">
        <v>2510</v>
      </c>
      <c r="I544" s="30">
        <f t="shared" si="18"/>
        <v>-120</v>
      </c>
      <c r="J544" s="42">
        <f>YEAR(Table16[[#This Row],[Date]])</f>
        <v>2025</v>
      </c>
      <c r="K544" s="42" t="str">
        <f>TEXT(Table16[[#This Row],[Date]],"MMMM")</f>
        <v>March</v>
      </c>
    </row>
    <row r="545" spans="1:11" x14ac:dyDescent="0.3">
      <c r="A545" s="16" t="s">
        <v>2982</v>
      </c>
      <c r="B545" s="18" t="s">
        <v>598</v>
      </c>
      <c r="C545" s="18" t="s">
        <v>18</v>
      </c>
      <c r="D545" s="18">
        <f t="shared" si="19"/>
        <v>280</v>
      </c>
      <c r="E545" s="18">
        <f t="shared" si="20"/>
        <v>220</v>
      </c>
      <c r="F545" s="14">
        <v>3</v>
      </c>
      <c r="G545" s="14">
        <f>Sales_Table!$E545*F545</f>
        <v>660</v>
      </c>
      <c r="H545" s="14" t="s">
        <v>2510</v>
      </c>
      <c r="I545" s="31">
        <f t="shared" si="18"/>
        <v>-180</v>
      </c>
      <c r="J545" s="42">
        <f>YEAR(Table16[[#This Row],[Date]])</f>
        <v>2021</v>
      </c>
      <c r="K545" s="42" t="str">
        <f>TEXT(Table16[[#This Row],[Date]],"MMMM")</f>
        <v>November</v>
      </c>
    </row>
    <row r="546" spans="1:11" x14ac:dyDescent="0.3">
      <c r="A546" s="26" t="s">
        <v>2983</v>
      </c>
      <c r="B546" s="23" t="s">
        <v>599</v>
      </c>
      <c r="C546" s="23" t="s">
        <v>18</v>
      </c>
      <c r="D546" s="18">
        <f t="shared" si="19"/>
        <v>280</v>
      </c>
      <c r="E546" s="23">
        <f t="shared" si="20"/>
        <v>220</v>
      </c>
      <c r="F546" s="22">
        <v>7</v>
      </c>
      <c r="G546" s="22">
        <f>Sales_Table!$E546*F546</f>
        <v>1540</v>
      </c>
      <c r="H546" s="22" t="s">
        <v>2511</v>
      </c>
      <c r="I546" s="30">
        <f t="shared" si="18"/>
        <v>-420</v>
      </c>
      <c r="J546" s="42">
        <f>YEAR(Table16[[#This Row],[Date]])</f>
        <v>2023</v>
      </c>
      <c r="K546" s="42" t="str">
        <f>TEXT(Table16[[#This Row],[Date]],"MMMM")</f>
        <v>March</v>
      </c>
    </row>
    <row r="547" spans="1:11" x14ac:dyDescent="0.3">
      <c r="A547" s="16" t="s">
        <v>2984</v>
      </c>
      <c r="B547" s="18" t="s">
        <v>600</v>
      </c>
      <c r="C547" s="18" t="s">
        <v>18</v>
      </c>
      <c r="D547" s="18">
        <f t="shared" si="19"/>
        <v>280</v>
      </c>
      <c r="E547" s="18">
        <f t="shared" si="20"/>
        <v>220</v>
      </c>
      <c r="F547" s="14">
        <v>1</v>
      </c>
      <c r="G547" s="14">
        <f>Sales_Table!$E547*F547</f>
        <v>220</v>
      </c>
      <c r="H547" s="14" t="s">
        <v>2521</v>
      </c>
      <c r="I547" s="31">
        <f t="shared" si="18"/>
        <v>-60</v>
      </c>
      <c r="J547" s="42">
        <f>YEAR(Table16[[#This Row],[Date]])</f>
        <v>2024</v>
      </c>
      <c r="K547" s="42" t="str">
        <f>TEXT(Table16[[#This Row],[Date]],"MMMM")</f>
        <v>July</v>
      </c>
    </row>
    <row r="548" spans="1:11" x14ac:dyDescent="0.3">
      <c r="A548" s="26" t="s">
        <v>2985</v>
      </c>
      <c r="B548" s="23" t="s">
        <v>601</v>
      </c>
      <c r="C548" s="23" t="s">
        <v>18</v>
      </c>
      <c r="D548" s="18">
        <f t="shared" si="19"/>
        <v>280</v>
      </c>
      <c r="E548" s="23">
        <f t="shared" si="20"/>
        <v>220</v>
      </c>
      <c r="F548" s="22">
        <v>10</v>
      </c>
      <c r="G548" s="22">
        <f>Sales_Table!$E548*F548</f>
        <v>2200</v>
      </c>
      <c r="H548" s="22" t="s">
        <v>2515</v>
      </c>
      <c r="I548" s="30">
        <f t="shared" si="18"/>
        <v>-600</v>
      </c>
      <c r="J548" s="42">
        <f>YEAR(Table16[[#This Row],[Date]])</f>
        <v>2021</v>
      </c>
      <c r="K548" s="42" t="str">
        <f>TEXT(Table16[[#This Row],[Date]],"MMMM")</f>
        <v>June</v>
      </c>
    </row>
    <row r="549" spans="1:11" x14ac:dyDescent="0.3">
      <c r="A549" s="16" t="s">
        <v>2986</v>
      </c>
      <c r="B549" s="18" t="s">
        <v>602</v>
      </c>
      <c r="C549" s="18" t="s">
        <v>18</v>
      </c>
      <c r="D549" s="18">
        <f t="shared" si="19"/>
        <v>280</v>
      </c>
      <c r="E549" s="18">
        <f t="shared" si="20"/>
        <v>220</v>
      </c>
      <c r="F549" s="14">
        <v>5</v>
      </c>
      <c r="G549" s="14">
        <f>Sales_Table!$E549*F549</f>
        <v>1100</v>
      </c>
      <c r="H549" s="14" t="s">
        <v>2521</v>
      </c>
      <c r="I549" s="31">
        <f t="shared" si="18"/>
        <v>-300</v>
      </c>
      <c r="J549" s="42">
        <f>YEAR(Table16[[#This Row],[Date]])</f>
        <v>2023</v>
      </c>
      <c r="K549" s="42" t="str">
        <f>TEXT(Table16[[#This Row],[Date]],"MMMM")</f>
        <v>August</v>
      </c>
    </row>
    <row r="550" spans="1:11" x14ac:dyDescent="0.3">
      <c r="A550" s="26" t="s">
        <v>2589</v>
      </c>
      <c r="B550" s="23" t="s">
        <v>603</v>
      </c>
      <c r="C550" s="23" t="s">
        <v>18</v>
      </c>
      <c r="D550" s="18">
        <f t="shared" si="19"/>
        <v>280</v>
      </c>
      <c r="E550" s="23">
        <f t="shared" si="20"/>
        <v>220</v>
      </c>
      <c r="F550" s="22">
        <v>1</v>
      </c>
      <c r="G550" s="22">
        <f>Sales_Table!$E550*F550</f>
        <v>220</v>
      </c>
      <c r="H550" s="22" t="s">
        <v>2521</v>
      </c>
      <c r="I550" s="30">
        <f t="shared" si="18"/>
        <v>-60</v>
      </c>
      <c r="J550" s="42">
        <f>YEAR(Table16[[#This Row],[Date]])</f>
        <v>2022</v>
      </c>
      <c r="K550" s="42" t="str">
        <f>TEXT(Table16[[#This Row],[Date]],"MMMM")</f>
        <v>January</v>
      </c>
    </row>
    <row r="551" spans="1:11" x14ac:dyDescent="0.3">
      <c r="A551" s="16" t="s">
        <v>2684</v>
      </c>
      <c r="B551" s="18" t="s">
        <v>604</v>
      </c>
      <c r="C551" s="18" t="s">
        <v>18</v>
      </c>
      <c r="D551" s="18">
        <f t="shared" si="19"/>
        <v>280</v>
      </c>
      <c r="E551" s="18">
        <f t="shared" si="20"/>
        <v>220</v>
      </c>
      <c r="F551" s="14">
        <v>10</v>
      </c>
      <c r="G551" s="14">
        <f>Sales_Table!$E551*F551</f>
        <v>2200</v>
      </c>
      <c r="H551" s="14" t="s">
        <v>2515</v>
      </c>
      <c r="I551" s="31">
        <f t="shared" si="18"/>
        <v>-600</v>
      </c>
      <c r="J551" s="42">
        <f>YEAR(Table16[[#This Row],[Date]])</f>
        <v>2021</v>
      </c>
      <c r="K551" s="42" t="str">
        <f>TEXT(Table16[[#This Row],[Date]],"MMMM")</f>
        <v>September</v>
      </c>
    </row>
    <row r="552" spans="1:11" x14ac:dyDescent="0.3">
      <c r="A552" s="26" t="s">
        <v>2731</v>
      </c>
      <c r="B552" s="23" t="s">
        <v>605</v>
      </c>
      <c r="C552" s="23" t="s">
        <v>18</v>
      </c>
      <c r="D552" s="18">
        <f t="shared" si="19"/>
        <v>280</v>
      </c>
      <c r="E552" s="23">
        <f t="shared" si="20"/>
        <v>220</v>
      </c>
      <c r="F552" s="22">
        <v>10</v>
      </c>
      <c r="G552" s="22">
        <f>Sales_Table!$E552*F552</f>
        <v>2200</v>
      </c>
      <c r="H552" s="22" t="s">
        <v>2515</v>
      </c>
      <c r="I552" s="30">
        <f t="shared" si="18"/>
        <v>-600</v>
      </c>
      <c r="J552" s="42">
        <f>YEAR(Table16[[#This Row],[Date]])</f>
        <v>2025</v>
      </c>
      <c r="K552" s="42" t="str">
        <f>TEXT(Table16[[#This Row],[Date]],"MMMM")</f>
        <v>April</v>
      </c>
    </row>
    <row r="553" spans="1:11" x14ac:dyDescent="0.3">
      <c r="A553" s="16" t="s">
        <v>2987</v>
      </c>
      <c r="B553" s="18" t="s">
        <v>606</v>
      </c>
      <c r="C553" s="18" t="s">
        <v>18</v>
      </c>
      <c r="D553" s="18">
        <f t="shared" si="19"/>
        <v>280</v>
      </c>
      <c r="E553" s="18">
        <f t="shared" si="20"/>
        <v>220</v>
      </c>
      <c r="F553" s="14">
        <v>5</v>
      </c>
      <c r="G553" s="14">
        <f>Sales_Table!$E553*F553</f>
        <v>1100</v>
      </c>
      <c r="H553" s="14" t="s">
        <v>2511</v>
      </c>
      <c r="I553" s="31">
        <f t="shared" si="18"/>
        <v>-300</v>
      </c>
      <c r="J553" s="42">
        <f>YEAR(Table16[[#This Row],[Date]])</f>
        <v>2022</v>
      </c>
      <c r="K553" s="42" t="str">
        <f>TEXT(Table16[[#This Row],[Date]],"MMMM")</f>
        <v>August</v>
      </c>
    </row>
    <row r="554" spans="1:11" x14ac:dyDescent="0.3">
      <c r="A554" s="26" t="s">
        <v>2988</v>
      </c>
      <c r="B554" s="23" t="s">
        <v>607</v>
      </c>
      <c r="C554" s="23" t="s">
        <v>18</v>
      </c>
      <c r="D554" s="18">
        <f t="shared" si="19"/>
        <v>280</v>
      </c>
      <c r="E554" s="23">
        <f t="shared" si="20"/>
        <v>220</v>
      </c>
      <c r="F554" s="22">
        <v>3</v>
      </c>
      <c r="G554" s="22">
        <f>Sales_Table!$E554*F554</f>
        <v>660</v>
      </c>
      <c r="H554" s="22" t="s">
        <v>2521</v>
      </c>
      <c r="I554" s="30">
        <f t="shared" si="18"/>
        <v>-180</v>
      </c>
      <c r="J554" s="42">
        <f>YEAR(Table16[[#This Row],[Date]])</f>
        <v>2024</v>
      </c>
      <c r="K554" s="42" t="str">
        <f>TEXT(Table16[[#This Row],[Date]],"MMMM")</f>
        <v>April</v>
      </c>
    </row>
    <row r="555" spans="1:11" x14ac:dyDescent="0.3">
      <c r="A555" s="16" t="s">
        <v>2989</v>
      </c>
      <c r="B555" s="18" t="s">
        <v>608</v>
      </c>
      <c r="C555" s="18" t="s">
        <v>18</v>
      </c>
      <c r="D555" s="18">
        <f t="shared" si="19"/>
        <v>280</v>
      </c>
      <c r="E555" s="18">
        <f t="shared" si="20"/>
        <v>220</v>
      </c>
      <c r="F555" s="14">
        <v>6</v>
      </c>
      <c r="G555" s="14">
        <f>Sales_Table!$E555*F555</f>
        <v>1320</v>
      </c>
      <c r="H555" s="14" t="s">
        <v>2510</v>
      </c>
      <c r="I555" s="31">
        <f t="shared" si="18"/>
        <v>-360</v>
      </c>
      <c r="J555" s="42">
        <f>YEAR(Table16[[#This Row],[Date]])</f>
        <v>2023</v>
      </c>
      <c r="K555" s="42" t="str">
        <f>TEXT(Table16[[#This Row],[Date]],"MMMM")</f>
        <v>March</v>
      </c>
    </row>
    <row r="556" spans="1:11" x14ac:dyDescent="0.3">
      <c r="A556" s="26" t="s">
        <v>2529</v>
      </c>
      <c r="B556" s="23" t="s">
        <v>609</v>
      </c>
      <c r="C556" s="23" t="s">
        <v>18</v>
      </c>
      <c r="D556" s="18">
        <f t="shared" si="19"/>
        <v>280</v>
      </c>
      <c r="E556" s="23">
        <f t="shared" si="20"/>
        <v>220</v>
      </c>
      <c r="F556" s="22">
        <v>5</v>
      </c>
      <c r="G556" s="22">
        <f>Sales_Table!$E556*F556</f>
        <v>1100</v>
      </c>
      <c r="H556" s="22" t="s">
        <v>2511</v>
      </c>
      <c r="I556" s="30">
        <f t="shared" si="18"/>
        <v>-300</v>
      </c>
      <c r="J556" s="42">
        <f>YEAR(Table16[[#This Row],[Date]])</f>
        <v>2025</v>
      </c>
      <c r="K556" s="42" t="str">
        <f>TEXT(Table16[[#This Row],[Date]],"MMMM")</f>
        <v>March</v>
      </c>
    </row>
    <row r="557" spans="1:11" x14ac:dyDescent="0.3">
      <c r="A557" s="16" t="s">
        <v>2680</v>
      </c>
      <c r="B557" s="18" t="s">
        <v>610</v>
      </c>
      <c r="C557" s="18" t="s">
        <v>18</v>
      </c>
      <c r="D557" s="18">
        <f t="shared" si="19"/>
        <v>280</v>
      </c>
      <c r="E557" s="18">
        <f t="shared" si="20"/>
        <v>220</v>
      </c>
      <c r="F557" s="14">
        <v>1</v>
      </c>
      <c r="G557" s="14">
        <f>Sales_Table!$E557*F557</f>
        <v>220</v>
      </c>
      <c r="H557" s="14" t="s">
        <v>2515</v>
      </c>
      <c r="I557" s="31">
        <f t="shared" si="18"/>
        <v>-60</v>
      </c>
      <c r="J557" s="42">
        <f>YEAR(Table16[[#This Row],[Date]])</f>
        <v>2021</v>
      </c>
      <c r="K557" s="42" t="str">
        <f>TEXT(Table16[[#This Row],[Date]],"MMMM")</f>
        <v>October</v>
      </c>
    </row>
    <row r="558" spans="1:11" x14ac:dyDescent="0.3">
      <c r="A558" s="26" t="s">
        <v>2990</v>
      </c>
      <c r="B558" s="23" t="s">
        <v>611</v>
      </c>
      <c r="C558" s="23" t="s">
        <v>18</v>
      </c>
      <c r="D558" s="18">
        <f t="shared" si="19"/>
        <v>280</v>
      </c>
      <c r="E558" s="23">
        <f t="shared" si="20"/>
        <v>220</v>
      </c>
      <c r="F558" s="22">
        <v>10</v>
      </c>
      <c r="G558" s="22">
        <f>Sales_Table!$E558*F558</f>
        <v>2200</v>
      </c>
      <c r="H558" s="22" t="s">
        <v>2510</v>
      </c>
      <c r="I558" s="30">
        <f t="shared" si="18"/>
        <v>-600</v>
      </c>
      <c r="J558" s="42">
        <f>YEAR(Table16[[#This Row],[Date]])</f>
        <v>2025</v>
      </c>
      <c r="K558" s="42" t="str">
        <f>TEXT(Table16[[#This Row],[Date]],"MMMM")</f>
        <v>March</v>
      </c>
    </row>
    <row r="559" spans="1:11" x14ac:dyDescent="0.3">
      <c r="A559" s="16" t="s">
        <v>2945</v>
      </c>
      <c r="B559" s="18" t="s">
        <v>612</v>
      </c>
      <c r="C559" s="18" t="s">
        <v>18</v>
      </c>
      <c r="D559" s="18">
        <f t="shared" si="19"/>
        <v>280</v>
      </c>
      <c r="E559" s="18">
        <f t="shared" si="20"/>
        <v>220</v>
      </c>
      <c r="F559" s="14">
        <v>7</v>
      </c>
      <c r="G559" s="14">
        <f>Sales_Table!$E559*F559</f>
        <v>1540</v>
      </c>
      <c r="H559" s="14" t="s">
        <v>2515</v>
      </c>
      <c r="I559" s="31">
        <f t="shared" si="18"/>
        <v>-420</v>
      </c>
      <c r="J559" s="42">
        <f>YEAR(Table16[[#This Row],[Date]])</f>
        <v>2025</v>
      </c>
      <c r="K559" s="42" t="str">
        <f>TEXT(Table16[[#This Row],[Date]],"MMMM")</f>
        <v>February</v>
      </c>
    </row>
    <row r="560" spans="1:11" x14ac:dyDescent="0.3">
      <c r="A560" s="26" t="s">
        <v>2991</v>
      </c>
      <c r="B560" s="23" t="s">
        <v>613</v>
      </c>
      <c r="C560" s="23" t="s">
        <v>18</v>
      </c>
      <c r="D560" s="18">
        <f t="shared" si="19"/>
        <v>280</v>
      </c>
      <c r="E560" s="23">
        <f t="shared" si="20"/>
        <v>220</v>
      </c>
      <c r="F560" s="22">
        <v>8</v>
      </c>
      <c r="G560" s="22">
        <f>Sales_Table!$E560*F560</f>
        <v>1760</v>
      </c>
      <c r="H560" s="22" t="s">
        <v>2511</v>
      </c>
      <c r="I560" s="30">
        <f t="shared" si="18"/>
        <v>-480</v>
      </c>
      <c r="J560" s="42">
        <f>YEAR(Table16[[#This Row],[Date]])</f>
        <v>2023</v>
      </c>
      <c r="K560" s="42" t="str">
        <f>TEXT(Table16[[#This Row],[Date]],"MMMM")</f>
        <v>August</v>
      </c>
    </row>
    <row r="561" spans="1:11" x14ac:dyDescent="0.3">
      <c r="A561" s="16" t="s">
        <v>2943</v>
      </c>
      <c r="B561" s="18" t="s">
        <v>614</v>
      </c>
      <c r="C561" s="18" t="s">
        <v>18</v>
      </c>
      <c r="D561" s="18">
        <f t="shared" si="19"/>
        <v>280</v>
      </c>
      <c r="E561" s="18">
        <f t="shared" si="20"/>
        <v>220</v>
      </c>
      <c r="F561" s="14">
        <v>5</v>
      </c>
      <c r="G561" s="14">
        <f>Sales_Table!$E561*F561</f>
        <v>1100</v>
      </c>
      <c r="H561" s="14" t="s">
        <v>2521</v>
      </c>
      <c r="I561" s="31">
        <f t="shared" si="18"/>
        <v>-300</v>
      </c>
      <c r="J561" s="42">
        <f>YEAR(Table16[[#This Row],[Date]])</f>
        <v>2025</v>
      </c>
      <c r="K561" s="42" t="str">
        <f>TEXT(Table16[[#This Row],[Date]],"MMMM")</f>
        <v>May</v>
      </c>
    </row>
    <row r="562" spans="1:11" x14ac:dyDescent="0.3">
      <c r="A562" s="26" t="s">
        <v>2992</v>
      </c>
      <c r="B562" s="23" t="s">
        <v>615</v>
      </c>
      <c r="C562" s="23" t="s">
        <v>18</v>
      </c>
      <c r="D562" s="18">
        <f t="shared" si="19"/>
        <v>280</v>
      </c>
      <c r="E562" s="23">
        <f t="shared" si="20"/>
        <v>220</v>
      </c>
      <c r="F562" s="22">
        <v>6</v>
      </c>
      <c r="G562" s="22">
        <f>Sales_Table!$E562*F562</f>
        <v>1320</v>
      </c>
      <c r="H562" s="22" t="s">
        <v>2521</v>
      </c>
      <c r="I562" s="30">
        <f t="shared" si="18"/>
        <v>-360</v>
      </c>
      <c r="J562" s="42">
        <f>YEAR(Table16[[#This Row],[Date]])</f>
        <v>2024</v>
      </c>
      <c r="K562" s="42" t="str">
        <f>TEXT(Table16[[#This Row],[Date]],"MMMM")</f>
        <v>October</v>
      </c>
    </row>
    <row r="563" spans="1:11" x14ac:dyDescent="0.3">
      <c r="A563" s="16" t="s">
        <v>2993</v>
      </c>
      <c r="B563" s="18" t="s">
        <v>616</v>
      </c>
      <c r="C563" s="18" t="s">
        <v>18</v>
      </c>
      <c r="D563" s="18">
        <f t="shared" si="19"/>
        <v>280</v>
      </c>
      <c r="E563" s="18">
        <f t="shared" si="20"/>
        <v>220</v>
      </c>
      <c r="F563" s="14">
        <v>4</v>
      </c>
      <c r="G563" s="14">
        <f>Sales_Table!$E563*F563</f>
        <v>880</v>
      </c>
      <c r="H563" s="14" t="s">
        <v>2511</v>
      </c>
      <c r="I563" s="31">
        <f t="shared" si="18"/>
        <v>-240</v>
      </c>
      <c r="J563" s="42">
        <f>YEAR(Table16[[#This Row],[Date]])</f>
        <v>2024</v>
      </c>
      <c r="K563" s="42" t="str">
        <f>TEXT(Table16[[#This Row],[Date]],"MMMM")</f>
        <v>September</v>
      </c>
    </row>
    <row r="564" spans="1:11" x14ac:dyDescent="0.3">
      <c r="A564" s="26" t="s">
        <v>2760</v>
      </c>
      <c r="B564" s="23" t="s">
        <v>617</v>
      </c>
      <c r="C564" s="23" t="s">
        <v>18</v>
      </c>
      <c r="D564" s="18">
        <f t="shared" si="19"/>
        <v>280</v>
      </c>
      <c r="E564" s="23">
        <f t="shared" si="20"/>
        <v>220</v>
      </c>
      <c r="F564" s="22">
        <v>3</v>
      </c>
      <c r="G564" s="22">
        <f>Sales_Table!$E564*F564</f>
        <v>660</v>
      </c>
      <c r="H564" s="22" t="s">
        <v>2511</v>
      </c>
      <c r="I564" s="30">
        <f t="shared" si="18"/>
        <v>-180</v>
      </c>
      <c r="J564" s="42">
        <f>YEAR(Table16[[#This Row],[Date]])</f>
        <v>2021</v>
      </c>
      <c r="K564" s="42" t="str">
        <f>TEXT(Table16[[#This Row],[Date]],"MMMM")</f>
        <v>March</v>
      </c>
    </row>
    <row r="565" spans="1:11" x14ac:dyDescent="0.3">
      <c r="A565" s="16" t="s">
        <v>2994</v>
      </c>
      <c r="B565" s="18" t="s">
        <v>618</v>
      </c>
      <c r="C565" s="18" t="s">
        <v>20</v>
      </c>
      <c r="D565" s="18">
        <f t="shared" si="19"/>
        <v>695</v>
      </c>
      <c r="E565" s="18">
        <f t="shared" ref="E565:E596" si="21">IF(C565="P130",715,IF(C565="P131",225,IF(C565="P132",580,IF(C565="P133",205,IF(C565="P134",250,IF(C565="P135",312,IF(C565="P136",460,IF(C565="P137",140,IF(C565="P138",400,0)))))))))</f>
        <v>715</v>
      </c>
      <c r="F565" s="14">
        <v>10</v>
      </c>
      <c r="G565" s="14">
        <f>Sales_Table!$E565*F565</f>
        <v>7150</v>
      </c>
      <c r="H565" s="14" t="s">
        <v>2515</v>
      </c>
      <c r="I565" s="31">
        <f t="shared" si="18"/>
        <v>200</v>
      </c>
      <c r="J565" s="42">
        <f>YEAR(Table16[[#This Row],[Date]])</f>
        <v>2023</v>
      </c>
      <c r="K565" s="42" t="str">
        <f>TEXT(Table16[[#This Row],[Date]],"MMMM")</f>
        <v>July</v>
      </c>
    </row>
    <row r="566" spans="1:11" x14ac:dyDescent="0.3">
      <c r="A566" s="26" t="s">
        <v>2995</v>
      </c>
      <c r="B566" s="23" t="s">
        <v>619</v>
      </c>
      <c r="C566" s="23" t="s">
        <v>20</v>
      </c>
      <c r="D566" s="18">
        <f t="shared" si="19"/>
        <v>695</v>
      </c>
      <c r="E566" s="23">
        <f t="shared" si="21"/>
        <v>715</v>
      </c>
      <c r="F566" s="22">
        <v>4</v>
      </c>
      <c r="G566" s="22">
        <f>Sales_Table!$E566*F566</f>
        <v>2860</v>
      </c>
      <c r="H566" s="22" t="s">
        <v>2510</v>
      </c>
      <c r="I566" s="30">
        <f t="shared" si="18"/>
        <v>80</v>
      </c>
      <c r="J566" s="42">
        <f>YEAR(Table16[[#This Row],[Date]])</f>
        <v>2021</v>
      </c>
      <c r="K566" s="42" t="str">
        <f>TEXT(Table16[[#This Row],[Date]],"MMMM")</f>
        <v>June</v>
      </c>
    </row>
    <row r="567" spans="1:11" x14ac:dyDescent="0.3">
      <c r="A567" s="16" t="s">
        <v>2671</v>
      </c>
      <c r="B567" s="18" t="s">
        <v>620</v>
      </c>
      <c r="C567" s="18" t="s">
        <v>20</v>
      </c>
      <c r="D567" s="18">
        <f t="shared" si="19"/>
        <v>695</v>
      </c>
      <c r="E567" s="18">
        <f t="shared" si="21"/>
        <v>715</v>
      </c>
      <c r="F567" s="14">
        <v>9</v>
      </c>
      <c r="G567" s="14">
        <f>Sales_Table!$E567*F567</f>
        <v>6435</v>
      </c>
      <c r="H567" s="14" t="s">
        <v>2510</v>
      </c>
      <c r="I567" s="31">
        <f t="shared" si="18"/>
        <v>180</v>
      </c>
      <c r="J567" s="42">
        <f>YEAR(Table16[[#This Row],[Date]])</f>
        <v>2024</v>
      </c>
      <c r="K567" s="42" t="str">
        <f>TEXT(Table16[[#This Row],[Date]],"MMMM")</f>
        <v>April</v>
      </c>
    </row>
    <row r="568" spans="1:11" x14ac:dyDescent="0.3">
      <c r="A568" s="26" t="s">
        <v>2996</v>
      </c>
      <c r="B568" s="23" t="s">
        <v>621</v>
      </c>
      <c r="C568" s="23" t="s">
        <v>20</v>
      </c>
      <c r="D568" s="18">
        <f t="shared" si="19"/>
        <v>695</v>
      </c>
      <c r="E568" s="23">
        <f t="shared" si="21"/>
        <v>715</v>
      </c>
      <c r="F568" s="22">
        <v>2</v>
      </c>
      <c r="G568" s="22">
        <f>Sales_Table!$E568*F568</f>
        <v>1430</v>
      </c>
      <c r="H568" s="22" t="s">
        <v>2515</v>
      </c>
      <c r="I568" s="30">
        <f t="shared" si="18"/>
        <v>40</v>
      </c>
      <c r="J568" s="42">
        <f>YEAR(Table16[[#This Row],[Date]])</f>
        <v>2024</v>
      </c>
      <c r="K568" s="42" t="str">
        <f>TEXT(Table16[[#This Row],[Date]],"MMMM")</f>
        <v>August</v>
      </c>
    </row>
    <row r="569" spans="1:11" x14ac:dyDescent="0.3">
      <c r="A569" s="16" t="s">
        <v>2562</v>
      </c>
      <c r="B569" s="18" t="s">
        <v>622</v>
      </c>
      <c r="C569" s="18" t="s">
        <v>20</v>
      </c>
      <c r="D569" s="18">
        <f t="shared" si="19"/>
        <v>695</v>
      </c>
      <c r="E569" s="18">
        <f t="shared" si="21"/>
        <v>715</v>
      </c>
      <c r="F569" s="14">
        <v>3</v>
      </c>
      <c r="G569" s="14">
        <f>Sales_Table!$E569*F569</f>
        <v>2145</v>
      </c>
      <c r="H569" s="14" t="s">
        <v>2511</v>
      </c>
      <c r="I569" s="31">
        <f t="shared" si="18"/>
        <v>60</v>
      </c>
      <c r="J569" s="42">
        <f>YEAR(Table16[[#This Row],[Date]])</f>
        <v>2023</v>
      </c>
      <c r="K569" s="42" t="str">
        <f>TEXT(Table16[[#This Row],[Date]],"MMMM")</f>
        <v>March</v>
      </c>
    </row>
    <row r="570" spans="1:11" x14ac:dyDescent="0.3">
      <c r="A570" s="26" t="s">
        <v>2604</v>
      </c>
      <c r="B570" s="23" t="s">
        <v>623</v>
      </c>
      <c r="C570" s="23" t="s">
        <v>20</v>
      </c>
      <c r="D570" s="18">
        <f t="shared" si="19"/>
        <v>695</v>
      </c>
      <c r="E570" s="23">
        <f t="shared" si="21"/>
        <v>715</v>
      </c>
      <c r="F570" s="22">
        <v>7</v>
      </c>
      <c r="G570" s="22">
        <f>Sales_Table!$E570*F570</f>
        <v>5005</v>
      </c>
      <c r="H570" s="22" t="s">
        <v>2511</v>
      </c>
      <c r="I570" s="30">
        <f t="shared" si="18"/>
        <v>140</v>
      </c>
      <c r="J570" s="42">
        <f>YEAR(Table16[[#This Row],[Date]])</f>
        <v>2021</v>
      </c>
      <c r="K570" s="42" t="str">
        <f>TEXT(Table16[[#This Row],[Date]],"MMMM")</f>
        <v>May</v>
      </c>
    </row>
    <row r="571" spans="1:11" x14ac:dyDescent="0.3">
      <c r="A571" s="16" t="s">
        <v>2997</v>
      </c>
      <c r="B571" s="18" t="s">
        <v>624</v>
      </c>
      <c r="C571" s="18" t="s">
        <v>20</v>
      </c>
      <c r="D571" s="18">
        <f t="shared" si="19"/>
        <v>695</v>
      </c>
      <c r="E571" s="18">
        <f t="shared" si="21"/>
        <v>715</v>
      </c>
      <c r="F571" s="14">
        <v>3</v>
      </c>
      <c r="G571" s="14">
        <f>Sales_Table!$E571*F571</f>
        <v>2145</v>
      </c>
      <c r="H571" s="14" t="s">
        <v>2515</v>
      </c>
      <c r="I571" s="31">
        <f t="shared" si="18"/>
        <v>60</v>
      </c>
      <c r="J571" s="42">
        <f>YEAR(Table16[[#This Row],[Date]])</f>
        <v>2023</v>
      </c>
      <c r="K571" s="42" t="str">
        <f>TEXT(Table16[[#This Row],[Date]],"MMMM")</f>
        <v>June</v>
      </c>
    </row>
    <row r="572" spans="1:11" x14ac:dyDescent="0.3">
      <c r="A572" s="26" t="s">
        <v>2998</v>
      </c>
      <c r="B572" s="23" t="s">
        <v>625</v>
      </c>
      <c r="C572" s="23" t="s">
        <v>20</v>
      </c>
      <c r="D572" s="18">
        <f t="shared" si="19"/>
        <v>695</v>
      </c>
      <c r="E572" s="23">
        <f t="shared" si="21"/>
        <v>715</v>
      </c>
      <c r="F572" s="22">
        <v>4</v>
      </c>
      <c r="G572" s="22">
        <f>Sales_Table!$E572*F572</f>
        <v>2860</v>
      </c>
      <c r="H572" s="22" t="s">
        <v>2511</v>
      </c>
      <c r="I572" s="30">
        <f t="shared" si="18"/>
        <v>80</v>
      </c>
      <c r="J572" s="42">
        <f>YEAR(Table16[[#This Row],[Date]])</f>
        <v>2024</v>
      </c>
      <c r="K572" s="42" t="str">
        <f>TEXT(Table16[[#This Row],[Date]],"MMMM")</f>
        <v>October</v>
      </c>
    </row>
    <row r="573" spans="1:11" x14ac:dyDescent="0.3">
      <c r="A573" s="16" t="s">
        <v>2546</v>
      </c>
      <c r="B573" s="18" t="s">
        <v>626</v>
      </c>
      <c r="C573" s="18" t="s">
        <v>20</v>
      </c>
      <c r="D573" s="18">
        <f t="shared" si="19"/>
        <v>695</v>
      </c>
      <c r="E573" s="18">
        <f t="shared" si="21"/>
        <v>715</v>
      </c>
      <c r="F573" s="14">
        <v>9</v>
      </c>
      <c r="G573" s="14">
        <f>Sales_Table!$E573*F573</f>
        <v>6435</v>
      </c>
      <c r="H573" s="14" t="s">
        <v>2511</v>
      </c>
      <c r="I573" s="31">
        <f t="shared" si="18"/>
        <v>180</v>
      </c>
      <c r="J573" s="42">
        <f>YEAR(Table16[[#This Row],[Date]])</f>
        <v>2020</v>
      </c>
      <c r="K573" s="42" t="str">
        <f>TEXT(Table16[[#This Row],[Date]],"MMMM")</f>
        <v>September</v>
      </c>
    </row>
    <row r="574" spans="1:11" x14ac:dyDescent="0.3">
      <c r="A574" s="26" t="s">
        <v>2999</v>
      </c>
      <c r="B574" s="23" t="s">
        <v>627</v>
      </c>
      <c r="C574" s="23" t="s">
        <v>20</v>
      </c>
      <c r="D574" s="18">
        <f t="shared" si="19"/>
        <v>695</v>
      </c>
      <c r="E574" s="23">
        <f t="shared" si="21"/>
        <v>715</v>
      </c>
      <c r="F574" s="22">
        <v>6</v>
      </c>
      <c r="G574" s="22">
        <f>Sales_Table!$E574*F574</f>
        <v>4290</v>
      </c>
      <c r="H574" s="22" t="s">
        <v>2511</v>
      </c>
      <c r="I574" s="30">
        <f t="shared" si="18"/>
        <v>120</v>
      </c>
      <c r="J574" s="42">
        <f>YEAR(Table16[[#This Row],[Date]])</f>
        <v>2020</v>
      </c>
      <c r="K574" s="42" t="str">
        <f>TEXT(Table16[[#This Row],[Date]],"MMMM")</f>
        <v>March</v>
      </c>
    </row>
    <row r="575" spans="1:11" x14ac:dyDescent="0.3">
      <c r="A575" s="16" t="s">
        <v>2672</v>
      </c>
      <c r="B575" s="18" t="s">
        <v>628</v>
      </c>
      <c r="C575" s="18" t="s">
        <v>20</v>
      </c>
      <c r="D575" s="18">
        <f t="shared" si="19"/>
        <v>695</v>
      </c>
      <c r="E575" s="18">
        <f t="shared" si="21"/>
        <v>715</v>
      </c>
      <c r="F575" s="14">
        <v>10</v>
      </c>
      <c r="G575" s="14">
        <f>Sales_Table!$E575*F575</f>
        <v>7150</v>
      </c>
      <c r="H575" s="14" t="s">
        <v>2521</v>
      </c>
      <c r="I575" s="31">
        <f t="shared" si="18"/>
        <v>200</v>
      </c>
      <c r="J575" s="42">
        <f>YEAR(Table16[[#This Row],[Date]])</f>
        <v>2021</v>
      </c>
      <c r="K575" s="42" t="str">
        <f>TEXT(Table16[[#This Row],[Date]],"MMMM")</f>
        <v>August</v>
      </c>
    </row>
    <row r="576" spans="1:11" x14ac:dyDescent="0.3">
      <c r="A576" s="26" t="s">
        <v>3000</v>
      </c>
      <c r="B576" s="23" t="s">
        <v>629</v>
      </c>
      <c r="C576" s="23" t="s">
        <v>20</v>
      </c>
      <c r="D576" s="18">
        <f t="shared" si="19"/>
        <v>695</v>
      </c>
      <c r="E576" s="23">
        <f t="shared" si="21"/>
        <v>715</v>
      </c>
      <c r="F576" s="22">
        <v>5</v>
      </c>
      <c r="G576" s="22">
        <f>Sales_Table!$E576*F576</f>
        <v>3575</v>
      </c>
      <c r="H576" s="22" t="s">
        <v>2521</v>
      </c>
      <c r="I576" s="30">
        <f t="shared" si="18"/>
        <v>100</v>
      </c>
      <c r="J576" s="42">
        <f>YEAR(Table16[[#This Row],[Date]])</f>
        <v>2021</v>
      </c>
      <c r="K576" s="42" t="str">
        <f>TEXT(Table16[[#This Row],[Date]],"MMMM")</f>
        <v>August</v>
      </c>
    </row>
    <row r="577" spans="1:11" x14ac:dyDescent="0.3">
      <c r="A577" s="16" t="s">
        <v>2523</v>
      </c>
      <c r="B577" s="18" t="s">
        <v>630</v>
      </c>
      <c r="C577" s="18" t="s">
        <v>20</v>
      </c>
      <c r="D577" s="18">
        <f t="shared" si="19"/>
        <v>695</v>
      </c>
      <c r="E577" s="18">
        <f t="shared" si="21"/>
        <v>715</v>
      </c>
      <c r="F577" s="14">
        <v>9</v>
      </c>
      <c r="G577" s="14">
        <f>Sales_Table!$E577*F577</f>
        <v>6435</v>
      </c>
      <c r="H577" s="14" t="s">
        <v>2511</v>
      </c>
      <c r="I577" s="31">
        <f t="shared" si="18"/>
        <v>180</v>
      </c>
      <c r="J577" s="42">
        <f>YEAR(Table16[[#This Row],[Date]])</f>
        <v>2023</v>
      </c>
      <c r="K577" s="42" t="str">
        <f>TEXT(Table16[[#This Row],[Date]],"MMMM")</f>
        <v>April</v>
      </c>
    </row>
    <row r="578" spans="1:11" x14ac:dyDescent="0.3">
      <c r="A578" s="26" t="s">
        <v>3001</v>
      </c>
      <c r="B578" s="23" t="s">
        <v>631</v>
      </c>
      <c r="C578" s="23" t="s">
        <v>20</v>
      </c>
      <c r="D578" s="18">
        <f t="shared" si="19"/>
        <v>695</v>
      </c>
      <c r="E578" s="23">
        <f t="shared" si="21"/>
        <v>715</v>
      </c>
      <c r="F578" s="22">
        <v>4</v>
      </c>
      <c r="G578" s="22">
        <f>Sales_Table!$E578*F578</f>
        <v>2860</v>
      </c>
      <c r="H578" s="22" t="s">
        <v>2521</v>
      </c>
      <c r="I578" s="30">
        <f t="shared" si="18"/>
        <v>80</v>
      </c>
      <c r="J578" s="42">
        <f>YEAR(Table16[[#This Row],[Date]])</f>
        <v>2020</v>
      </c>
      <c r="K578" s="42" t="str">
        <f>TEXT(Table16[[#This Row],[Date]],"MMMM")</f>
        <v>October</v>
      </c>
    </row>
    <row r="579" spans="1:11" x14ac:dyDescent="0.3">
      <c r="A579" s="16" t="s">
        <v>3002</v>
      </c>
      <c r="B579" s="18" t="s">
        <v>632</v>
      </c>
      <c r="C579" s="18" t="s">
        <v>20</v>
      </c>
      <c r="D579" s="18">
        <f t="shared" si="19"/>
        <v>695</v>
      </c>
      <c r="E579" s="18">
        <f t="shared" si="21"/>
        <v>715</v>
      </c>
      <c r="F579" s="14">
        <v>1</v>
      </c>
      <c r="G579" s="14">
        <f>Sales_Table!$E579*F579</f>
        <v>715</v>
      </c>
      <c r="H579" s="14" t="s">
        <v>2515</v>
      </c>
      <c r="I579" s="31">
        <f t="shared" ref="I579:I642" si="22">G579-(D579*F579)</f>
        <v>20</v>
      </c>
      <c r="J579" s="42">
        <f>YEAR(Table16[[#This Row],[Date]])</f>
        <v>2024</v>
      </c>
      <c r="K579" s="42" t="str">
        <f>TEXT(Table16[[#This Row],[Date]],"MMMM")</f>
        <v>December</v>
      </c>
    </row>
    <row r="580" spans="1:11" x14ac:dyDescent="0.3">
      <c r="A580" s="26" t="s">
        <v>3003</v>
      </c>
      <c r="B580" s="23" t="s">
        <v>633</v>
      </c>
      <c r="C580" s="23" t="s">
        <v>20</v>
      </c>
      <c r="D580" s="18">
        <f t="shared" si="19"/>
        <v>695</v>
      </c>
      <c r="E580" s="23">
        <f t="shared" si="21"/>
        <v>715</v>
      </c>
      <c r="F580" s="22">
        <v>6</v>
      </c>
      <c r="G580" s="22">
        <f>Sales_Table!$E580*F580</f>
        <v>4290</v>
      </c>
      <c r="H580" s="22" t="s">
        <v>2515</v>
      </c>
      <c r="I580" s="30">
        <f t="shared" si="22"/>
        <v>120</v>
      </c>
      <c r="J580" s="42">
        <f>YEAR(Table16[[#This Row],[Date]])</f>
        <v>2023</v>
      </c>
      <c r="K580" s="42" t="str">
        <f>TEXT(Table16[[#This Row],[Date]],"MMMM")</f>
        <v>June</v>
      </c>
    </row>
    <row r="581" spans="1:11" x14ac:dyDescent="0.3">
      <c r="A581" s="16" t="s">
        <v>2968</v>
      </c>
      <c r="B581" s="18" t="s">
        <v>634</v>
      </c>
      <c r="C581" s="18" t="s">
        <v>20</v>
      </c>
      <c r="D581" s="18">
        <f t="shared" si="19"/>
        <v>695</v>
      </c>
      <c r="E581" s="18">
        <f t="shared" si="21"/>
        <v>715</v>
      </c>
      <c r="F581" s="14">
        <v>10</v>
      </c>
      <c r="G581" s="14">
        <f>Sales_Table!$E581*F581</f>
        <v>7150</v>
      </c>
      <c r="H581" s="14" t="s">
        <v>2521</v>
      </c>
      <c r="I581" s="31">
        <f t="shared" si="22"/>
        <v>200</v>
      </c>
      <c r="J581" s="42">
        <f>YEAR(Table16[[#This Row],[Date]])</f>
        <v>2023</v>
      </c>
      <c r="K581" s="42" t="str">
        <f>TEXT(Table16[[#This Row],[Date]],"MMMM")</f>
        <v>March</v>
      </c>
    </row>
    <row r="582" spans="1:11" x14ac:dyDescent="0.3">
      <c r="A582" s="26" t="s">
        <v>3004</v>
      </c>
      <c r="B582" s="23" t="s">
        <v>635</v>
      </c>
      <c r="C582" s="23" t="s">
        <v>20</v>
      </c>
      <c r="D582" s="18">
        <f t="shared" si="19"/>
        <v>695</v>
      </c>
      <c r="E582" s="23">
        <f t="shared" si="21"/>
        <v>715</v>
      </c>
      <c r="F582" s="22">
        <v>6</v>
      </c>
      <c r="G582" s="22">
        <f>Sales_Table!$E582*F582</f>
        <v>4290</v>
      </c>
      <c r="H582" s="22" t="s">
        <v>2511</v>
      </c>
      <c r="I582" s="30">
        <f t="shared" si="22"/>
        <v>120</v>
      </c>
      <c r="J582" s="42">
        <f>YEAR(Table16[[#This Row],[Date]])</f>
        <v>2025</v>
      </c>
      <c r="K582" s="42" t="str">
        <f>TEXT(Table16[[#This Row],[Date]],"MMMM")</f>
        <v>March</v>
      </c>
    </row>
    <row r="583" spans="1:11" x14ac:dyDescent="0.3">
      <c r="A583" s="16" t="s">
        <v>3005</v>
      </c>
      <c r="B583" s="18" t="s">
        <v>636</v>
      </c>
      <c r="C583" s="18" t="s">
        <v>20</v>
      </c>
      <c r="D583" s="18">
        <f t="shared" si="19"/>
        <v>695</v>
      </c>
      <c r="E583" s="18">
        <f t="shared" si="21"/>
        <v>715</v>
      </c>
      <c r="F583" s="14">
        <v>5</v>
      </c>
      <c r="G583" s="14">
        <f>Sales_Table!$E583*F583</f>
        <v>3575</v>
      </c>
      <c r="H583" s="14" t="s">
        <v>2521</v>
      </c>
      <c r="I583" s="31">
        <f t="shared" si="22"/>
        <v>100</v>
      </c>
      <c r="J583" s="42">
        <f>YEAR(Table16[[#This Row],[Date]])</f>
        <v>2024</v>
      </c>
      <c r="K583" s="42" t="str">
        <f>TEXT(Table16[[#This Row],[Date]],"MMMM")</f>
        <v>April</v>
      </c>
    </row>
    <row r="584" spans="1:11" x14ac:dyDescent="0.3">
      <c r="A584" s="26" t="s">
        <v>3006</v>
      </c>
      <c r="B584" s="23" t="s">
        <v>637</v>
      </c>
      <c r="C584" s="23" t="s">
        <v>20</v>
      </c>
      <c r="D584" s="18">
        <f t="shared" si="19"/>
        <v>695</v>
      </c>
      <c r="E584" s="23">
        <f t="shared" si="21"/>
        <v>715</v>
      </c>
      <c r="F584" s="22">
        <v>6</v>
      </c>
      <c r="G584" s="22">
        <f>Sales_Table!$E584*F584</f>
        <v>4290</v>
      </c>
      <c r="H584" s="22" t="s">
        <v>2521</v>
      </c>
      <c r="I584" s="30">
        <f t="shared" si="22"/>
        <v>120</v>
      </c>
      <c r="J584" s="42">
        <f>YEAR(Table16[[#This Row],[Date]])</f>
        <v>2021</v>
      </c>
      <c r="K584" s="42" t="str">
        <f>TEXT(Table16[[#This Row],[Date]],"MMMM")</f>
        <v>July</v>
      </c>
    </row>
    <row r="585" spans="1:11" x14ac:dyDescent="0.3">
      <c r="A585" s="16" t="s">
        <v>2915</v>
      </c>
      <c r="B585" s="18" t="s">
        <v>638</v>
      </c>
      <c r="C585" s="18" t="s">
        <v>20</v>
      </c>
      <c r="D585" s="18">
        <f t="shared" si="19"/>
        <v>695</v>
      </c>
      <c r="E585" s="18">
        <f t="shared" si="21"/>
        <v>715</v>
      </c>
      <c r="F585" s="14">
        <v>3</v>
      </c>
      <c r="G585" s="14">
        <f>Sales_Table!$E585*F585</f>
        <v>2145</v>
      </c>
      <c r="H585" s="14" t="s">
        <v>2515</v>
      </c>
      <c r="I585" s="31">
        <f t="shared" si="22"/>
        <v>60</v>
      </c>
      <c r="J585" s="42">
        <f>YEAR(Table16[[#This Row],[Date]])</f>
        <v>2022</v>
      </c>
      <c r="K585" s="42" t="str">
        <f>TEXT(Table16[[#This Row],[Date]],"MMMM")</f>
        <v>September</v>
      </c>
    </row>
    <row r="586" spans="1:11" x14ac:dyDescent="0.3">
      <c r="A586" s="26" t="s">
        <v>3007</v>
      </c>
      <c r="B586" s="23" t="s">
        <v>639</v>
      </c>
      <c r="C586" s="23" t="s">
        <v>20</v>
      </c>
      <c r="D586" s="18">
        <f t="shared" si="19"/>
        <v>695</v>
      </c>
      <c r="E586" s="23">
        <f t="shared" si="21"/>
        <v>715</v>
      </c>
      <c r="F586" s="22">
        <v>6</v>
      </c>
      <c r="G586" s="22">
        <f>Sales_Table!$E586*F586</f>
        <v>4290</v>
      </c>
      <c r="H586" s="22" t="s">
        <v>2521</v>
      </c>
      <c r="I586" s="30">
        <f t="shared" si="22"/>
        <v>120</v>
      </c>
      <c r="J586" s="42">
        <f>YEAR(Table16[[#This Row],[Date]])</f>
        <v>2022</v>
      </c>
      <c r="K586" s="42" t="str">
        <f>TEXT(Table16[[#This Row],[Date]],"MMMM")</f>
        <v>April</v>
      </c>
    </row>
    <row r="587" spans="1:11" x14ac:dyDescent="0.3">
      <c r="A587" s="16" t="s">
        <v>2534</v>
      </c>
      <c r="B587" s="18" t="s">
        <v>640</v>
      </c>
      <c r="C587" s="18" t="s">
        <v>20</v>
      </c>
      <c r="D587" s="18">
        <f t="shared" si="19"/>
        <v>695</v>
      </c>
      <c r="E587" s="18">
        <f t="shared" si="21"/>
        <v>715</v>
      </c>
      <c r="F587" s="14">
        <v>9</v>
      </c>
      <c r="G587" s="14">
        <f>Sales_Table!$E587*F587</f>
        <v>6435</v>
      </c>
      <c r="H587" s="14" t="s">
        <v>2521</v>
      </c>
      <c r="I587" s="31">
        <f t="shared" si="22"/>
        <v>180</v>
      </c>
      <c r="J587" s="42">
        <f>YEAR(Table16[[#This Row],[Date]])</f>
        <v>2020</v>
      </c>
      <c r="K587" s="42" t="str">
        <f>TEXT(Table16[[#This Row],[Date]],"MMMM")</f>
        <v>October</v>
      </c>
    </row>
    <row r="588" spans="1:11" x14ac:dyDescent="0.3">
      <c r="A588" s="26" t="s">
        <v>3008</v>
      </c>
      <c r="B588" s="23" t="s">
        <v>641</v>
      </c>
      <c r="C588" s="23" t="s">
        <v>20</v>
      </c>
      <c r="D588" s="18">
        <f t="shared" si="19"/>
        <v>695</v>
      </c>
      <c r="E588" s="23">
        <f t="shared" si="21"/>
        <v>715</v>
      </c>
      <c r="F588" s="22">
        <v>6</v>
      </c>
      <c r="G588" s="22">
        <f>Sales_Table!$E588*F588</f>
        <v>4290</v>
      </c>
      <c r="H588" s="22" t="s">
        <v>2515</v>
      </c>
      <c r="I588" s="30">
        <f t="shared" si="22"/>
        <v>120</v>
      </c>
      <c r="J588" s="42">
        <f>YEAR(Table16[[#This Row],[Date]])</f>
        <v>2024</v>
      </c>
      <c r="K588" s="42" t="str">
        <f>TEXT(Table16[[#This Row],[Date]],"MMMM")</f>
        <v>May</v>
      </c>
    </row>
    <row r="589" spans="1:11" x14ac:dyDescent="0.3">
      <c r="A589" s="16" t="s">
        <v>3009</v>
      </c>
      <c r="B589" s="18" t="s">
        <v>642</v>
      </c>
      <c r="C589" s="18" t="s">
        <v>20</v>
      </c>
      <c r="D589" s="18">
        <f t="shared" si="19"/>
        <v>695</v>
      </c>
      <c r="E589" s="18">
        <f t="shared" si="21"/>
        <v>715</v>
      </c>
      <c r="F589" s="14">
        <v>10</v>
      </c>
      <c r="G589" s="14">
        <f>Sales_Table!$E589*F589</f>
        <v>7150</v>
      </c>
      <c r="H589" s="14" t="s">
        <v>2510</v>
      </c>
      <c r="I589" s="31">
        <f t="shared" si="22"/>
        <v>200</v>
      </c>
      <c r="J589" s="42">
        <f>YEAR(Table16[[#This Row],[Date]])</f>
        <v>2020</v>
      </c>
      <c r="K589" s="42" t="str">
        <f>TEXT(Table16[[#This Row],[Date]],"MMMM")</f>
        <v>November</v>
      </c>
    </row>
    <row r="590" spans="1:11" x14ac:dyDescent="0.3">
      <c r="A590" s="26" t="s">
        <v>3010</v>
      </c>
      <c r="B590" s="23" t="s">
        <v>643</v>
      </c>
      <c r="C590" s="23" t="s">
        <v>20</v>
      </c>
      <c r="D590" s="18">
        <f t="shared" si="19"/>
        <v>695</v>
      </c>
      <c r="E590" s="23">
        <f t="shared" si="21"/>
        <v>715</v>
      </c>
      <c r="F590" s="22">
        <v>4</v>
      </c>
      <c r="G590" s="22">
        <f>Sales_Table!$E590*F590</f>
        <v>2860</v>
      </c>
      <c r="H590" s="22" t="s">
        <v>2515</v>
      </c>
      <c r="I590" s="30">
        <f t="shared" si="22"/>
        <v>80</v>
      </c>
      <c r="J590" s="42">
        <f>YEAR(Table16[[#This Row],[Date]])</f>
        <v>2023</v>
      </c>
      <c r="K590" s="42" t="str">
        <f>TEXT(Table16[[#This Row],[Date]],"MMMM")</f>
        <v>November</v>
      </c>
    </row>
    <row r="591" spans="1:11" x14ac:dyDescent="0.3">
      <c r="A591" s="16" t="s">
        <v>3011</v>
      </c>
      <c r="B591" s="18" t="s">
        <v>644</v>
      </c>
      <c r="C591" s="18" t="s">
        <v>20</v>
      </c>
      <c r="D591" s="18">
        <f t="shared" si="19"/>
        <v>695</v>
      </c>
      <c r="E591" s="18">
        <f t="shared" si="21"/>
        <v>715</v>
      </c>
      <c r="F591" s="14">
        <v>4</v>
      </c>
      <c r="G591" s="14">
        <f>Sales_Table!$E591*F591</f>
        <v>2860</v>
      </c>
      <c r="H591" s="14" t="s">
        <v>2511</v>
      </c>
      <c r="I591" s="31">
        <f t="shared" si="22"/>
        <v>80</v>
      </c>
      <c r="J591" s="42">
        <f>YEAR(Table16[[#This Row],[Date]])</f>
        <v>2022</v>
      </c>
      <c r="K591" s="42" t="str">
        <f>TEXT(Table16[[#This Row],[Date]],"MMMM")</f>
        <v>December</v>
      </c>
    </row>
    <row r="592" spans="1:11" x14ac:dyDescent="0.3">
      <c r="A592" s="26" t="s">
        <v>2535</v>
      </c>
      <c r="B592" s="23" t="s">
        <v>645</v>
      </c>
      <c r="C592" s="23" t="s">
        <v>20</v>
      </c>
      <c r="D592" s="18">
        <f t="shared" si="19"/>
        <v>695</v>
      </c>
      <c r="E592" s="23">
        <f t="shared" si="21"/>
        <v>715</v>
      </c>
      <c r="F592" s="22">
        <v>1</v>
      </c>
      <c r="G592" s="22">
        <f>Sales_Table!$E592*F592</f>
        <v>715</v>
      </c>
      <c r="H592" s="22" t="s">
        <v>2511</v>
      </c>
      <c r="I592" s="30">
        <f t="shared" si="22"/>
        <v>20</v>
      </c>
      <c r="J592" s="42">
        <f>YEAR(Table16[[#This Row],[Date]])</f>
        <v>2021</v>
      </c>
      <c r="K592" s="42" t="str">
        <f>TEXT(Table16[[#This Row],[Date]],"MMMM")</f>
        <v>August</v>
      </c>
    </row>
    <row r="593" spans="1:11" x14ac:dyDescent="0.3">
      <c r="A593" s="16" t="s">
        <v>3012</v>
      </c>
      <c r="B593" s="18" t="s">
        <v>646</v>
      </c>
      <c r="C593" s="18" t="s">
        <v>20</v>
      </c>
      <c r="D593" s="18">
        <f t="shared" ref="D593:D656" si="23">IF(C593="P122",183,IF(C593="P123",371,IF(C593="P124",415,IF(C593="P125",508,IF(C593="P126",358,IF(C593="P127",712,IF(C593="P128",126,IF(C593="P129",280,IF(C593="P130",695,IF(C593="P131",216,IF(C593="P132",540,IF(C593="P133",181,IF(C593="P134",353,IF(C593="P135",226,IF(C593="P136",604,IF(C593="P137",97,IF(C593="P138",465,IF(C593="P139",637,IF(C593="P140",307,0)))))))))))))))))))</f>
        <v>695</v>
      </c>
      <c r="E593" s="18">
        <f t="shared" si="21"/>
        <v>715</v>
      </c>
      <c r="F593" s="14">
        <v>3</v>
      </c>
      <c r="G593" s="14">
        <f>Sales_Table!$E593*F593</f>
        <v>2145</v>
      </c>
      <c r="H593" s="14" t="s">
        <v>2511</v>
      </c>
      <c r="I593" s="31">
        <f t="shared" si="22"/>
        <v>60</v>
      </c>
      <c r="J593" s="42">
        <f>YEAR(Table16[[#This Row],[Date]])</f>
        <v>2022</v>
      </c>
      <c r="K593" s="42" t="str">
        <f>TEXT(Table16[[#This Row],[Date]],"MMMM")</f>
        <v>November</v>
      </c>
    </row>
    <row r="594" spans="1:11" x14ac:dyDescent="0.3">
      <c r="A594" s="26" t="s">
        <v>3013</v>
      </c>
      <c r="B594" s="23" t="s">
        <v>647</v>
      </c>
      <c r="C594" s="23" t="s">
        <v>20</v>
      </c>
      <c r="D594" s="18">
        <f t="shared" si="23"/>
        <v>695</v>
      </c>
      <c r="E594" s="23">
        <f t="shared" si="21"/>
        <v>715</v>
      </c>
      <c r="F594" s="22">
        <v>6</v>
      </c>
      <c r="G594" s="22">
        <f>Sales_Table!$E594*F594</f>
        <v>4290</v>
      </c>
      <c r="H594" s="22" t="s">
        <v>2521</v>
      </c>
      <c r="I594" s="30">
        <f t="shared" si="22"/>
        <v>120</v>
      </c>
      <c r="J594" s="42">
        <f>YEAR(Table16[[#This Row],[Date]])</f>
        <v>2022</v>
      </c>
      <c r="K594" s="42" t="str">
        <f>TEXT(Table16[[#This Row],[Date]],"MMMM")</f>
        <v>November</v>
      </c>
    </row>
    <row r="595" spans="1:11" x14ac:dyDescent="0.3">
      <c r="A595" s="16" t="s">
        <v>3014</v>
      </c>
      <c r="B595" s="18" t="s">
        <v>648</v>
      </c>
      <c r="C595" s="18" t="s">
        <v>16</v>
      </c>
      <c r="D595" s="18">
        <f t="shared" si="23"/>
        <v>216</v>
      </c>
      <c r="E595" s="18">
        <f t="shared" si="21"/>
        <v>225</v>
      </c>
      <c r="F595" s="14">
        <v>2</v>
      </c>
      <c r="G595" s="14">
        <f>Sales_Table!$E595*F595</f>
        <v>450</v>
      </c>
      <c r="H595" s="14" t="s">
        <v>2515</v>
      </c>
      <c r="I595" s="31">
        <f t="shared" si="22"/>
        <v>18</v>
      </c>
      <c r="J595" s="42">
        <f>YEAR(Table16[[#This Row],[Date]])</f>
        <v>2022</v>
      </c>
      <c r="K595" s="42" t="str">
        <f>TEXT(Table16[[#This Row],[Date]],"MMMM")</f>
        <v>July</v>
      </c>
    </row>
    <row r="596" spans="1:11" x14ac:dyDescent="0.3">
      <c r="A596" s="26" t="s">
        <v>3015</v>
      </c>
      <c r="B596" s="23" t="s">
        <v>649</v>
      </c>
      <c r="C596" s="23" t="s">
        <v>16</v>
      </c>
      <c r="D596" s="18">
        <f t="shared" si="23"/>
        <v>216</v>
      </c>
      <c r="E596" s="23">
        <f t="shared" si="21"/>
        <v>225</v>
      </c>
      <c r="F596" s="22">
        <v>9</v>
      </c>
      <c r="G596" s="22">
        <f>Sales_Table!$E596*F596</f>
        <v>2025</v>
      </c>
      <c r="H596" s="22" t="s">
        <v>2521</v>
      </c>
      <c r="I596" s="30">
        <f t="shared" si="22"/>
        <v>81</v>
      </c>
      <c r="J596" s="42">
        <f>YEAR(Table16[[#This Row],[Date]])</f>
        <v>2023</v>
      </c>
      <c r="K596" s="42" t="str">
        <f>TEXT(Table16[[#This Row],[Date]],"MMMM")</f>
        <v>January</v>
      </c>
    </row>
    <row r="597" spans="1:11" x14ac:dyDescent="0.3">
      <c r="A597" s="16" t="s">
        <v>3016</v>
      </c>
      <c r="B597" s="18" t="s">
        <v>650</v>
      </c>
      <c r="C597" s="18" t="s">
        <v>16</v>
      </c>
      <c r="D597" s="18">
        <f t="shared" si="23"/>
        <v>216</v>
      </c>
      <c r="E597" s="18">
        <f t="shared" ref="E597:E628" si="24">IF(C597="P130",715,IF(C597="P131",225,IF(C597="P132",580,IF(C597="P133",205,IF(C597="P134",250,IF(C597="P135",312,IF(C597="P136",460,IF(C597="P137",140,IF(C597="P138",400,0)))))))))</f>
        <v>225</v>
      </c>
      <c r="F597" s="14">
        <v>10</v>
      </c>
      <c r="G597" s="14">
        <f>Sales_Table!$E597*F597</f>
        <v>2250</v>
      </c>
      <c r="H597" s="14" t="s">
        <v>2521</v>
      </c>
      <c r="I597" s="31">
        <f t="shared" si="22"/>
        <v>90</v>
      </c>
      <c r="J597" s="42">
        <f>YEAR(Table16[[#This Row],[Date]])</f>
        <v>2023</v>
      </c>
      <c r="K597" s="42" t="str">
        <f>TEXT(Table16[[#This Row],[Date]],"MMMM")</f>
        <v>July</v>
      </c>
    </row>
    <row r="598" spans="1:11" x14ac:dyDescent="0.3">
      <c r="A598" s="26" t="s">
        <v>3017</v>
      </c>
      <c r="B598" s="23" t="s">
        <v>651</v>
      </c>
      <c r="C598" s="23" t="s">
        <v>16</v>
      </c>
      <c r="D598" s="18">
        <f t="shared" si="23"/>
        <v>216</v>
      </c>
      <c r="E598" s="23">
        <f t="shared" si="24"/>
        <v>225</v>
      </c>
      <c r="F598" s="22">
        <v>5</v>
      </c>
      <c r="G598" s="22">
        <f>Sales_Table!$E598*F598</f>
        <v>1125</v>
      </c>
      <c r="H598" s="22" t="s">
        <v>2511</v>
      </c>
      <c r="I598" s="30">
        <f t="shared" si="22"/>
        <v>45</v>
      </c>
      <c r="J598" s="42">
        <f>YEAR(Table16[[#This Row],[Date]])</f>
        <v>2020</v>
      </c>
      <c r="K598" s="42" t="str">
        <f>TEXT(Table16[[#This Row],[Date]],"MMMM")</f>
        <v>May</v>
      </c>
    </row>
    <row r="599" spans="1:11" x14ac:dyDescent="0.3">
      <c r="A599" s="16" t="s">
        <v>2555</v>
      </c>
      <c r="B599" s="18" t="s">
        <v>652</v>
      </c>
      <c r="C599" s="18" t="s">
        <v>16</v>
      </c>
      <c r="D599" s="18">
        <f t="shared" si="23"/>
        <v>216</v>
      </c>
      <c r="E599" s="18">
        <f t="shared" si="24"/>
        <v>225</v>
      </c>
      <c r="F599" s="14">
        <v>8</v>
      </c>
      <c r="G599" s="14">
        <f>Sales_Table!$E599*F599</f>
        <v>1800</v>
      </c>
      <c r="H599" s="14" t="s">
        <v>2521</v>
      </c>
      <c r="I599" s="31">
        <f t="shared" si="22"/>
        <v>72</v>
      </c>
      <c r="J599" s="42">
        <f>YEAR(Table16[[#This Row],[Date]])</f>
        <v>2025</v>
      </c>
      <c r="K599" s="42" t="str">
        <f>TEXT(Table16[[#This Row],[Date]],"MMMM")</f>
        <v>April</v>
      </c>
    </row>
    <row r="600" spans="1:11" x14ac:dyDescent="0.3">
      <c r="A600" s="26" t="s">
        <v>3018</v>
      </c>
      <c r="B600" s="23" t="s">
        <v>653</v>
      </c>
      <c r="C600" s="23" t="s">
        <v>16</v>
      </c>
      <c r="D600" s="18">
        <f t="shared" si="23"/>
        <v>216</v>
      </c>
      <c r="E600" s="23">
        <f t="shared" si="24"/>
        <v>225</v>
      </c>
      <c r="F600" s="22">
        <v>5</v>
      </c>
      <c r="G600" s="22">
        <f>Sales_Table!$E600*F600</f>
        <v>1125</v>
      </c>
      <c r="H600" s="22" t="s">
        <v>2511</v>
      </c>
      <c r="I600" s="30">
        <f t="shared" si="22"/>
        <v>45</v>
      </c>
      <c r="J600" s="42">
        <f>YEAR(Table16[[#This Row],[Date]])</f>
        <v>2020</v>
      </c>
      <c r="K600" s="42" t="str">
        <f>TEXT(Table16[[#This Row],[Date]],"MMMM")</f>
        <v>June</v>
      </c>
    </row>
    <row r="601" spans="1:11" x14ac:dyDescent="0.3">
      <c r="A601" s="16" t="s">
        <v>3019</v>
      </c>
      <c r="B601" s="18" t="s">
        <v>654</v>
      </c>
      <c r="C601" s="18" t="s">
        <v>16</v>
      </c>
      <c r="D601" s="18">
        <f t="shared" si="23"/>
        <v>216</v>
      </c>
      <c r="E601" s="18">
        <f t="shared" si="24"/>
        <v>225</v>
      </c>
      <c r="F601" s="14">
        <v>4</v>
      </c>
      <c r="G601" s="14">
        <f>Sales_Table!$E601*F601</f>
        <v>900</v>
      </c>
      <c r="H601" s="14" t="s">
        <v>2521</v>
      </c>
      <c r="I601" s="31">
        <f t="shared" si="22"/>
        <v>36</v>
      </c>
      <c r="J601" s="42">
        <f>YEAR(Table16[[#This Row],[Date]])</f>
        <v>2023</v>
      </c>
      <c r="K601" s="42" t="str">
        <f>TEXT(Table16[[#This Row],[Date]],"MMMM")</f>
        <v>April</v>
      </c>
    </row>
    <row r="602" spans="1:11" x14ac:dyDescent="0.3">
      <c r="A602" s="26" t="s">
        <v>2598</v>
      </c>
      <c r="B602" s="23" t="s">
        <v>655</v>
      </c>
      <c r="C602" s="23" t="s">
        <v>16</v>
      </c>
      <c r="D602" s="18">
        <f t="shared" si="23"/>
        <v>216</v>
      </c>
      <c r="E602" s="23">
        <f t="shared" si="24"/>
        <v>225</v>
      </c>
      <c r="F602" s="22">
        <v>9</v>
      </c>
      <c r="G602" s="22">
        <f>Sales_Table!$E602*F602</f>
        <v>2025</v>
      </c>
      <c r="H602" s="22" t="s">
        <v>2510</v>
      </c>
      <c r="I602" s="30">
        <f t="shared" si="22"/>
        <v>81</v>
      </c>
      <c r="J602" s="42">
        <f>YEAR(Table16[[#This Row],[Date]])</f>
        <v>2024</v>
      </c>
      <c r="K602" s="42" t="str">
        <f>TEXT(Table16[[#This Row],[Date]],"MMMM")</f>
        <v>March</v>
      </c>
    </row>
    <row r="603" spans="1:11" x14ac:dyDescent="0.3">
      <c r="A603" s="16" t="s">
        <v>3020</v>
      </c>
      <c r="B603" s="18" t="s">
        <v>656</v>
      </c>
      <c r="C603" s="18" t="s">
        <v>16</v>
      </c>
      <c r="D603" s="18">
        <f t="shared" si="23"/>
        <v>216</v>
      </c>
      <c r="E603" s="18">
        <f t="shared" si="24"/>
        <v>225</v>
      </c>
      <c r="F603" s="14">
        <v>5</v>
      </c>
      <c r="G603" s="14">
        <f>Sales_Table!$E603*F603</f>
        <v>1125</v>
      </c>
      <c r="H603" s="14" t="s">
        <v>2515</v>
      </c>
      <c r="I603" s="31">
        <f t="shared" si="22"/>
        <v>45</v>
      </c>
      <c r="J603" s="42">
        <f>YEAR(Table16[[#This Row],[Date]])</f>
        <v>2021</v>
      </c>
      <c r="K603" s="42" t="str">
        <f>TEXT(Table16[[#This Row],[Date]],"MMMM")</f>
        <v>August</v>
      </c>
    </row>
    <row r="604" spans="1:11" x14ac:dyDescent="0.3">
      <c r="A604" s="26" t="s">
        <v>3021</v>
      </c>
      <c r="B604" s="23" t="s">
        <v>657</v>
      </c>
      <c r="C604" s="23" t="s">
        <v>16</v>
      </c>
      <c r="D604" s="18">
        <f t="shared" si="23"/>
        <v>216</v>
      </c>
      <c r="E604" s="23">
        <f t="shared" si="24"/>
        <v>225</v>
      </c>
      <c r="F604" s="22">
        <v>6</v>
      </c>
      <c r="G604" s="22">
        <f>Sales_Table!$E604*F604</f>
        <v>1350</v>
      </c>
      <c r="H604" s="22" t="s">
        <v>2515</v>
      </c>
      <c r="I604" s="30">
        <f t="shared" si="22"/>
        <v>54</v>
      </c>
      <c r="J604" s="42">
        <f>YEAR(Table16[[#This Row],[Date]])</f>
        <v>2020</v>
      </c>
      <c r="K604" s="42" t="str">
        <f>TEXT(Table16[[#This Row],[Date]],"MMMM")</f>
        <v>September</v>
      </c>
    </row>
    <row r="605" spans="1:11" x14ac:dyDescent="0.3">
      <c r="A605" s="16" t="s">
        <v>3022</v>
      </c>
      <c r="B605" s="18" t="s">
        <v>658</v>
      </c>
      <c r="C605" s="18" t="s">
        <v>16</v>
      </c>
      <c r="D605" s="18">
        <f t="shared" si="23"/>
        <v>216</v>
      </c>
      <c r="E605" s="18">
        <f t="shared" si="24"/>
        <v>225</v>
      </c>
      <c r="F605" s="14">
        <v>9</v>
      </c>
      <c r="G605" s="14">
        <f>Sales_Table!$E605*F605</f>
        <v>2025</v>
      </c>
      <c r="H605" s="14" t="s">
        <v>2510</v>
      </c>
      <c r="I605" s="31">
        <f t="shared" si="22"/>
        <v>81</v>
      </c>
      <c r="J605" s="42">
        <f>YEAR(Table16[[#This Row],[Date]])</f>
        <v>2022</v>
      </c>
      <c r="K605" s="42" t="str">
        <f>TEXT(Table16[[#This Row],[Date]],"MMMM")</f>
        <v>August</v>
      </c>
    </row>
    <row r="606" spans="1:11" x14ac:dyDescent="0.3">
      <c r="A606" s="26" t="s">
        <v>3023</v>
      </c>
      <c r="B606" s="23" t="s">
        <v>659</v>
      </c>
      <c r="C606" s="23" t="s">
        <v>16</v>
      </c>
      <c r="D606" s="18">
        <f t="shared" si="23"/>
        <v>216</v>
      </c>
      <c r="E606" s="23">
        <f t="shared" si="24"/>
        <v>225</v>
      </c>
      <c r="F606" s="22">
        <v>10</v>
      </c>
      <c r="G606" s="22">
        <f>Sales_Table!$E606*F606</f>
        <v>2250</v>
      </c>
      <c r="H606" s="22" t="s">
        <v>2510</v>
      </c>
      <c r="I606" s="30">
        <f t="shared" si="22"/>
        <v>90</v>
      </c>
      <c r="J606" s="42">
        <f>YEAR(Table16[[#This Row],[Date]])</f>
        <v>2024</v>
      </c>
      <c r="K606" s="42" t="str">
        <f>TEXT(Table16[[#This Row],[Date]],"MMMM")</f>
        <v>July</v>
      </c>
    </row>
    <row r="607" spans="1:11" x14ac:dyDescent="0.3">
      <c r="A607" s="16" t="s">
        <v>2608</v>
      </c>
      <c r="B607" s="18" t="s">
        <v>660</v>
      </c>
      <c r="C607" s="18" t="s">
        <v>16</v>
      </c>
      <c r="D607" s="18">
        <f t="shared" si="23"/>
        <v>216</v>
      </c>
      <c r="E607" s="18">
        <f t="shared" si="24"/>
        <v>225</v>
      </c>
      <c r="F607" s="14">
        <v>7</v>
      </c>
      <c r="G607" s="14">
        <f>Sales_Table!$E607*F607</f>
        <v>1575</v>
      </c>
      <c r="H607" s="14" t="s">
        <v>2521</v>
      </c>
      <c r="I607" s="31">
        <f t="shared" si="22"/>
        <v>63</v>
      </c>
      <c r="J607" s="42">
        <f>YEAR(Table16[[#This Row],[Date]])</f>
        <v>2021</v>
      </c>
      <c r="K607" s="42" t="str">
        <f>TEXT(Table16[[#This Row],[Date]],"MMMM")</f>
        <v>June</v>
      </c>
    </row>
    <row r="608" spans="1:11" x14ac:dyDescent="0.3">
      <c r="A608" s="26" t="s">
        <v>3024</v>
      </c>
      <c r="B608" s="23" t="s">
        <v>661</v>
      </c>
      <c r="C608" s="23" t="s">
        <v>16</v>
      </c>
      <c r="D608" s="18">
        <f t="shared" si="23"/>
        <v>216</v>
      </c>
      <c r="E608" s="23">
        <f t="shared" si="24"/>
        <v>225</v>
      </c>
      <c r="F608" s="22">
        <v>8</v>
      </c>
      <c r="G608" s="22">
        <f>Sales_Table!$E608*F608</f>
        <v>1800</v>
      </c>
      <c r="H608" s="22" t="s">
        <v>2511</v>
      </c>
      <c r="I608" s="30">
        <f t="shared" si="22"/>
        <v>72</v>
      </c>
      <c r="J608" s="42">
        <f>YEAR(Table16[[#This Row],[Date]])</f>
        <v>2024</v>
      </c>
      <c r="K608" s="42" t="str">
        <f>TEXT(Table16[[#This Row],[Date]],"MMMM")</f>
        <v>November</v>
      </c>
    </row>
    <row r="609" spans="1:11" x14ac:dyDescent="0.3">
      <c r="A609" s="16" t="s">
        <v>3025</v>
      </c>
      <c r="B609" s="18" t="s">
        <v>662</v>
      </c>
      <c r="C609" s="18" t="s">
        <v>16</v>
      </c>
      <c r="D609" s="18">
        <f t="shared" si="23"/>
        <v>216</v>
      </c>
      <c r="E609" s="18">
        <f t="shared" si="24"/>
        <v>225</v>
      </c>
      <c r="F609" s="14">
        <v>10</v>
      </c>
      <c r="G609" s="14">
        <f>Sales_Table!$E609*F609</f>
        <v>2250</v>
      </c>
      <c r="H609" s="14" t="s">
        <v>2510</v>
      </c>
      <c r="I609" s="31">
        <f t="shared" si="22"/>
        <v>90</v>
      </c>
      <c r="J609" s="42">
        <f>YEAR(Table16[[#This Row],[Date]])</f>
        <v>2023</v>
      </c>
      <c r="K609" s="42" t="str">
        <f>TEXT(Table16[[#This Row],[Date]],"MMMM")</f>
        <v>December</v>
      </c>
    </row>
    <row r="610" spans="1:11" x14ac:dyDescent="0.3">
      <c r="A610" s="26" t="s">
        <v>2582</v>
      </c>
      <c r="B610" s="23" t="s">
        <v>663</v>
      </c>
      <c r="C610" s="23" t="s">
        <v>16</v>
      </c>
      <c r="D610" s="18">
        <f t="shared" si="23"/>
        <v>216</v>
      </c>
      <c r="E610" s="23">
        <f t="shared" si="24"/>
        <v>225</v>
      </c>
      <c r="F610" s="22">
        <v>3</v>
      </c>
      <c r="G610" s="22">
        <f>Sales_Table!$E610*F610</f>
        <v>675</v>
      </c>
      <c r="H610" s="22" t="s">
        <v>2521</v>
      </c>
      <c r="I610" s="30">
        <f t="shared" si="22"/>
        <v>27</v>
      </c>
      <c r="J610" s="42">
        <f>YEAR(Table16[[#This Row],[Date]])</f>
        <v>2023</v>
      </c>
      <c r="K610" s="42" t="str">
        <f>TEXT(Table16[[#This Row],[Date]],"MMMM")</f>
        <v>February</v>
      </c>
    </row>
    <row r="611" spans="1:11" x14ac:dyDescent="0.3">
      <c r="A611" s="16" t="s">
        <v>3026</v>
      </c>
      <c r="B611" s="18" t="s">
        <v>664</v>
      </c>
      <c r="C611" s="18" t="s">
        <v>16</v>
      </c>
      <c r="D611" s="18">
        <f t="shared" si="23"/>
        <v>216</v>
      </c>
      <c r="E611" s="18">
        <f t="shared" si="24"/>
        <v>225</v>
      </c>
      <c r="F611" s="14">
        <v>9</v>
      </c>
      <c r="G611" s="14">
        <f>Sales_Table!$E611*F611</f>
        <v>2025</v>
      </c>
      <c r="H611" s="14" t="s">
        <v>2521</v>
      </c>
      <c r="I611" s="31">
        <f t="shared" si="22"/>
        <v>81</v>
      </c>
      <c r="J611" s="42">
        <f>YEAR(Table16[[#This Row],[Date]])</f>
        <v>2020</v>
      </c>
      <c r="K611" s="42" t="str">
        <f>TEXT(Table16[[#This Row],[Date]],"MMMM")</f>
        <v>December</v>
      </c>
    </row>
    <row r="612" spans="1:11" x14ac:dyDescent="0.3">
      <c r="A612" s="26" t="s">
        <v>3027</v>
      </c>
      <c r="B612" s="23" t="s">
        <v>665</v>
      </c>
      <c r="C612" s="23" t="s">
        <v>16</v>
      </c>
      <c r="D612" s="18">
        <f t="shared" si="23"/>
        <v>216</v>
      </c>
      <c r="E612" s="23">
        <f t="shared" si="24"/>
        <v>225</v>
      </c>
      <c r="F612" s="22">
        <v>7</v>
      </c>
      <c r="G612" s="22">
        <f>Sales_Table!$E612*F612</f>
        <v>1575</v>
      </c>
      <c r="H612" s="22" t="s">
        <v>2510</v>
      </c>
      <c r="I612" s="30">
        <f t="shared" si="22"/>
        <v>63</v>
      </c>
      <c r="J612" s="42">
        <f>YEAR(Table16[[#This Row],[Date]])</f>
        <v>2025</v>
      </c>
      <c r="K612" s="42" t="str">
        <f>TEXT(Table16[[#This Row],[Date]],"MMMM")</f>
        <v>May</v>
      </c>
    </row>
    <row r="613" spans="1:11" x14ac:dyDescent="0.3">
      <c r="A613" s="16" t="s">
        <v>2944</v>
      </c>
      <c r="B613" s="18" t="s">
        <v>666</v>
      </c>
      <c r="C613" s="18" t="s">
        <v>16</v>
      </c>
      <c r="D613" s="18">
        <f t="shared" si="23"/>
        <v>216</v>
      </c>
      <c r="E613" s="18">
        <f t="shared" si="24"/>
        <v>225</v>
      </c>
      <c r="F613" s="14">
        <v>9</v>
      </c>
      <c r="G613" s="14">
        <f>Sales_Table!$E613*F613</f>
        <v>2025</v>
      </c>
      <c r="H613" s="14" t="s">
        <v>2510</v>
      </c>
      <c r="I613" s="31">
        <f t="shared" si="22"/>
        <v>81</v>
      </c>
      <c r="J613" s="42">
        <f>YEAR(Table16[[#This Row],[Date]])</f>
        <v>2021</v>
      </c>
      <c r="K613" s="42" t="str">
        <f>TEXT(Table16[[#This Row],[Date]],"MMMM")</f>
        <v>December</v>
      </c>
    </row>
    <row r="614" spans="1:11" x14ac:dyDescent="0.3">
      <c r="A614" s="26" t="s">
        <v>3028</v>
      </c>
      <c r="B614" s="23" t="s">
        <v>667</v>
      </c>
      <c r="C614" s="23" t="s">
        <v>16</v>
      </c>
      <c r="D614" s="18">
        <f t="shared" si="23"/>
        <v>216</v>
      </c>
      <c r="E614" s="23">
        <f t="shared" si="24"/>
        <v>225</v>
      </c>
      <c r="F614" s="22">
        <v>9</v>
      </c>
      <c r="G614" s="22">
        <f>Sales_Table!$E614*F614</f>
        <v>2025</v>
      </c>
      <c r="H614" s="22" t="s">
        <v>2511</v>
      </c>
      <c r="I614" s="30">
        <f t="shared" si="22"/>
        <v>81</v>
      </c>
      <c r="J614" s="42">
        <f>YEAR(Table16[[#This Row],[Date]])</f>
        <v>2024</v>
      </c>
      <c r="K614" s="42" t="str">
        <f>TEXT(Table16[[#This Row],[Date]],"MMMM")</f>
        <v>December</v>
      </c>
    </row>
    <row r="615" spans="1:11" x14ac:dyDescent="0.3">
      <c r="A615" s="16" t="s">
        <v>3029</v>
      </c>
      <c r="B615" s="18" t="s">
        <v>668</v>
      </c>
      <c r="C615" s="18" t="s">
        <v>16</v>
      </c>
      <c r="D615" s="18">
        <f t="shared" si="23"/>
        <v>216</v>
      </c>
      <c r="E615" s="18">
        <f t="shared" si="24"/>
        <v>225</v>
      </c>
      <c r="F615" s="14">
        <v>7</v>
      </c>
      <c r="G615" s="14">
        <f>Sales_Table!$E615*F615</f>
        <v>1575</v>
      </c>
      <c r="H615" s="14" t="s">
        <v>2515</v>
      </c>
      <c r="I615" s="31">
        <f t="shared" si="22"/>
        <v>63</v>
      </c>
      <c r="J615" s="42">
        <f>YEAR(Table16[[#This Row],[Date]])</f>
        <v>2024</v>
      </c>
      <c r="K615" s="42" t="str">
        <f>TEXT(Table16[[#This Row],[Date]],"MMMM")</f>
        <v>January</v>
      </c>
    </row>
    <row r="616" spans="1:11" x14ac:dyDescent="0.3">
      <c r="A616" s="26" t="s">
        <v>3030</v>
      </c>
      <c r="B616" s="23" t="s">
        <v>669</v>
      </c>
      <c r="C616" s="23" t="s">
        <v>39</v>
      </c>
      <c r="D616" s="18">
        <f t="shared" si="23"/>
        <v>540</v>
      </c>
      <c r="E616" s="23">
        <f t="shared" si="24"/>
        <v>580</v>
      </c>
      <c r="F616" s="22">
        <v>7</v>
      </c>
      <c r="G616" s="22">
        <f>Sales_Table!$E616*F616</f>
        <v>4060</v>
      </c>
      <c r="H616" s="22" t="s">
        <v>2521</v>
      </c>
      <c r="I616" s="30">
        <f t="shared" si="22"/>
        <v>280</v>
      </c>
      <c r="J616" s="42">
        <f>YEAR(Table16[[#This Row],[Date]])</f>
        <v>2022</v>
      </c>
      <c r="K616" s="42" t="str">
        <f>TEXT(Table16[[#This Row],[Date]],"MMMM")</f>
        <v>May</v>
      </c>
    </row>
    <row r="617" spans="1:11" x14ac:dyDescent="0.3">
      <c r="A617" s="16" t="s">
        <v>3031</v>
      </c>
      <c r="B617" s="18" t="s">
        <v>670</v>
      </c>
      <c r="C617" s="18" t="s">
        <v>39</v>
      </c>
      <c r="D617" s="18">
        <f t="shared" si="23"/>
        <v>540</v>
      </c>
      <c r="E617" s="18">
        <f t="shared" si="24"/>
        <v>580</v>
      </c>
      <c r="F617" s="14">
        <v>4</v>
      </c>
      <c r="G617" s="14">
        <f>Sales_Table!$E617*F617</f>
        <v>2320</v>
      </c>
      <c r="H617" s="14" t="s">
        <v>2510</v>
      </c>
      <c r="I617" s="31">
        <f t="shared" si="22"/>
        <v>160</v>
      </c>
      <c r="J617" s="42">
        <f>YEAR(Table16[[#This Row],[Date]])</f>
        <v>2022</v>
      </c>
      <c r="K617" s="42" t="str">
        <f>TEXT(Table16[[#This Row],[Date]],"MMMM")</f>
        <v>October</v>
      </c>
    </row>
    <row r="618" spans="1:11" x14ac:dyDescent="0.3">
      <c r="A618" s="26" t="s">
        <v>3032</v>
      </c>
      <c r="B618" s="23" t="s">
        <v>671</v>
      </c>
      <c r="C618" s="23" t="s">
        <v>39</v>
      </c>
      <c r="D618" s="18">
        <f t="shared" si="23"/>
        <v>540</v>
      </c>
      <c r="E618" s="23">
        <f t="shared" si="24"/>
        <v>580</v>
      </c>
      <c r="F618" s="22">
        <v>4</v>
      </c>
      <c r="G618" s="22">
        <f>Sales_Table!$E618*F618</f>
        <v>2320</v>
      </c>
      <c r="H618" s="22" t="s">
        <v>2511</v>
      </c>
      <c r="I618" s="30">
        <f t="shared" si="22"/>
        <v>160</v>
      </c>
      <c r="J618" s="42">
        <f>YEAR(Table16[[#This Row],[Date]])</f>
        <v>2020</v>
      </c>
      <c r="K618" s="42" t="str">
        <f>TEXT(Table16[[#This Row],[Date]],"MMMM")</f>
        <v>March</v>
      </c>
    </row>
    <row r="619" spans="1:11" x14ac:dyDescent="0.3">
      <c r="A619" s="16" t="s">
        <v>3033</v>
      </c>
      <c r="B619" s="18" t="s">
        <v>672</v>
      </c>
      <c r="C619" s="18" t="s">
        <v>39</v>
      </c>
      <c r="D619" s="18">
        <f t="shared" si="23"/>
        <v>540</v>
      </c>
      <c r="E619" s="18">
        <f t="shared" si="24"/>
        <v>580</v>
      </c>
      <c r="F619" s="14">
        <v>1</v>
      </c>
      <c r="G619" s="14">
        <f>Sales_Table!$E619*F619</f>
        <v>580</v>
      </c>
      <c r="H619" s="14" t="s">
        <v>2521</v>
      </c>
      <c r="I619" s="31">
        <f t="shared" si="22"/>
        <v>40</v>
      </c>
      <c r="J619" s="42">
        <f>YEAR(Table16[[#This Row],[Date]])</f>
        <v>2024</v>
      </c>
      <c r="K619" s="42" t="str">
        <f>TEXT(Table16[[#This Row],[Date]],"MMMM")</f>
        <v>November</v>
      </c>
    </row>
    <row r="620" spans="1:11" x14ac:dyDescent="0.3">
      <c r="A620" s="26" t="s">
        <v>3034</v>
      </c>
      <c r="B620" s="23" t="s">
        <v>673</v>
      </c>
      <c r="C620" s="23" t="s">
        <v>39</v>
      </c>
      <c r="D620" s="18">
        <f t="shared" si="23"/>
        <v>540</v>
      </c>
      <c r="E620" s="23">
        <f t="shared" si="24"/>
        <v>580</v>
      </c>
      <c r="F620" s="22">
        <v>9</v>
      </c>
      <c r="G620" s="22">
        <f>Sales_Table!$E620*F620</f>
        <v>5220</v>
      </c>
      <c r="H620" s="22" t="s">
        <v>2515</v>
      </c>
      <c r="I620" s="30">
        <f t="shared" si="22"/>
        <v>360</v>
      </c>
      <c r="J620" s="42">
        <f>YEAR(Table16[[#This Row],[Date]])</f>
        <v>2024</v>
      </c>
      <c r="K620" s="42" t="str">
        <f>TEXT(Table16[[#This Row],[Date]],"MMMM")</f>
        <v>May</v>
      </c>
    </row>
    <row r="621" spans="1:11" x14ac:dyDescent="0.3">
      <c r="A621" s="16" t="s">
        <v>2622</v>
      </c>
      <c r="B621" s="18" t="s">
        <v>674</v>
      </c>
      <c r="C621" s="18" t="s">
        <v>39</v>
      </c>
      <c r="D621" s="18">
        <f t="shared" si="23"/>
        <v>540</v>
      </c>
      <c r="E621" s="18">
        <f t="shared" si="24"/>
        <v>580</v>
      </c>
      <c r="F621" s="14">
        <v>5</v>
      </c>
      <c r="G621" s="14">
        <f>Sales_Table!$E621*F621</f>
        <v>2900</v>
      </c>
      <c r="H621" s="14" t="s">
        <v>2511</v>
      </c>
      <c r="I621" s="31">
        <f t="shared" si="22"/>
        <v>200</v>
      </c>
      <c r="J621" s="42">
        <f>YEAR(Table16[[#This Row],[Date]])</f>
        <v>2022</v>
      </c>
      <c r="K621" s="42" t="str">
        <f>TEXT(Table16[[#This Row],[Date]],"MMMM")</f>
        <v>March</v>
      </c>
    </row>
    <row r="622" spans="1:11" x14ac:dyDescent="0.3">
      <c r="A622" s="26" t="s">
        <v>2545</v>
      </c>
      <c r="B622" s="23" t="s">
        <v>675</v>
      </c>
      <c r="C622" s="23" t="s">
        <v>39</v>
      </c>
      <c r="D622" s="18">
        <f t="shared" si="23"/>
        <v>540</v>
      </c>
      <c r="E622" s="23">
        <f t="shared" si="24"/>
        <v>580</v>
      </c>
      <c r="F622" s="22">
        <v>8</v>
      </c>
      <c r="G622" s="22">
        <f>Sales_Table!$E622*F622</f>
        <v>4640</v>
      </c>
      <c r="H622" s="22" t="s">
        <v>2511</v>
      </c>
      <c r="I622" s="30">
        <f t="shared" si="22"/>
        <v>320</v>
      </c>
      <c r="J622" s="42">
        <f>YEAR(Table16[[#This Row],[Date]])</f>
        <v>2023</v>
      </c>
      <c r="K622" s="42" t="str">
        <f>TEXT(Table16[[#This Row],[Date]],"MMMM")</f>
        <v>September</v>
      </c>
    </row>
    <row r="623" spans="1:11" x14ac:dyDescent="0.3">
      <c r="A623" s="16" t="s">
        <v>2619</v>
      </c>
      <c r="B623" s="18" t="s">
        <v>676</v>
      </c>
      <c r="C623" s="18" t="s">
        <v>39</v>
      </c>
      <c r="D623" s="18">
        <f t="shared" si="23"/>
        <v>540</v>
      </c>
      <c r="E623" s="18">
        <f t="shared" si="24"/>
        <v>580</v>
      </c>
      <c r="F623" s="14">
        <v>10</v>
      </c>
      <c r="G623" s="14">
        <f>Sales_Table!$E623*F623</f>
        <v>5800</v>
      </c>
      <c r="H623" s="14" t="s">
        <v>2510</v>
      </c>
      <c r="I623" s="31">
        <f t="shared" si="22"/>
        <v>400</v>
      </c>
      <c r="J623" s="42">
        <f>YEAR(Table16[[#This Row],[Date]])</f>
        <v>2023</v>
      </c>
      <c r="K623" s="42" t="str">
        <f>TEXT(Table16[[#This Row],[Date]],"MMMM")</f>
        <v>April</v>
      </c>
    </row>
    <row r="624" spans="1:11" x14ac:dyDescent="0.3">
      <c r="A624" s="26" t="s">
        <v>3035</v>
      </c>
      <c r="B624" s="23" t="s">
        <v>677</v>
      </c>
      <c r="C624" s="23" t="s">
        <v>39</v>
      </c>
      <c r="D624" s="18">
        <f t="shared" si="23"/>
        <v>540</v>
      </c>
      <c r="E624" s="23">
        <f t="shared" si="24"/>
        <v>580</v>
      </c>
      <c r="F624" s="22">
        <v>4</v>
      </c>
      <c r="G624" s="22">
        <f>Sales_Table!$E624*F624</f>
        <v>2320</v>
      </c>
      <c r="H624" s="22" t="s">
        <v>2510</v>
      </c>
      <c r="I624" s="30">
        <f t="shared" si="22"/>
        <v>160</v>
      </c>
      <c r="J624" s="42">
        <f>YEAR(Table16[[#This Row],[Date]])</f>
        <v>2022</v>
      </c>
      <c r="K624" s="42" t="str">
        <f>TEXT(Table16[[#This Row],[Date]],"MMMM")</f>
        <v>March</v>
      </c>
    </row>
    <row r="625" spans="1:11" x14ac:dyDescent="0.3">
      <c r="A625" s="16" t="s">
        <v>3036</v>
      </c>
      <c r="B625" s="18" t="s">
        <v>678</v>
      </c>
      <c r="C625" s="18" t="s">
        <v>39</v>
      </c>
      <c r="D625" s="18">
        <f t="shared" si="23"/>
        <v>540</v>
      </c>
      <c r="E625" s="18">
        <f t="shared" si="24"/>
        <v>580</v>
      </c>
      <c r="F625" s="14">
        <v>2</v>
      </c>
      <c r="G625" s="14">
        <f>Sales_Table!$E625*F625</f>
        <v>1160</v>
      </c>
      <c r="H625" s="14" t="s">
        <v>2511</v>
      </c>
      <c r="I625" s="31">
        <f t="shared" si="22"/>
        <v>80</v>
      </c>
      <c r="J625" s="42">
        <f>YEAR(Table16[[#This Row],[Date]])</f>
        <v>2021</v>
      </c>
      <c r="K625" s="42" t="str">
        <f>TEXT(Table16[[#This Row],[Date]],"MMMM")</f>
        <v>April</v>
      </c>
    </row>
    <row r="626" spans="1:11" x14ac:dyDescent="0.3">
      <c r="A626" s="26" t="s">
        <v>3037</v>
      </c>
      <c r="B626" s="23" t="s">
        <v>679</v>
      </c>
      <c r="C626" s="23" t="s">
        <v>39</v>
      </c>
      <c r="D626" s="18">
        <f t="shared" si="23"/>
        <v>540</v>
      </c>
      <c r="E626" s="23">
        <f t="shared" si="24"/>
        <v>580</v>
      </c>
      <c r="F626" s="22">
        <v>10</v>
      </c>
      <c r="G626" s="22">
        <f>Sales_Table!$E626*F626</f>
        <v>5800</v>
      </c>
      <c r="H626" s="22" t="s">
        <v>2510</v>
      </c>
      <c r="I626" s="30">
        <f t="shared" si="22"/>
        <v>400</v>
      </c>
      <c r="J626" s="42">
        <f>YEAR(Table16[[#This Row],[Date]])</f>
        <v>2021</v>
      </c>
      <c r="K626" s="42" t="str">
        <f>TEXT(Table16[[#This Row],[Date]],"MMMM")</f>
        <v>October</v>
      </c>
    </row>
    <row r="627" spans="1:11" x14ac:dyDescent="0.3">
      <c r="A627" s="16" t="s">
        <v>3038</v>
      </c>
      <c r="B627" s="18" t="s">
        <v>680</v>
      </c>
      <c r="C627" s="18" t="s">
        <v>39</v>
      </c>
      <c r="D627" s="18">
        <f t="shared" si="23"/>
        <v>540</v>
      </c>
      <c r="E627" s="18">
        <f t="shared" si="24"/>
        <v>580</v>
      </c>
      <c r="F627" s="14">
        <v>3</v>
      </c>
      <c r="G627" s="14">
        <f>Sales_Table!$E627*F627</f>
        <v>1740</v>
      </c>
      <c r="H627" s="14" t="s">
        <v>2510</v>
      </c>
      <c r="I627" s="31">
        <f t="shared" si="22"/>
        <v>120</v>
      </c>
      <c r="J627" s="42">
        <f>YEAR(Table16[[#This Row],[Date]])</f>
        <v>2020</v>
      </c>
      <c r="K627" s="42" t="str">
        <f>TEXT(Table16[[#This Row],[Date]],"MMMM")</f>
        <v>March</v>
      </c>
    </row>
    <row r="628" spans="1:11" x14ac:dyDescent="0.3">
      <c r="A628" s="26" t="s">
        <v>3021</v>
      </c>
      <c r="B628" s="23" t="s">
        <v>681</v>
      </c>
      <c r="C628" s="23" t="s">
        <v>39</v>
      </c>
      <c r="D628" s="18">
        <f t="shared" si="23"/>
        <v>540</v>
      </c>
      <c r="E628" s="23">
        <f t="shared" si="24"/>
        <v>580</v>
      </c>
      <c r="F628" s="22">
        <v>4</v>
      </c>
      <c r="G628" s="22">
        <f>Sales_Table!$E628*F628</f>
        <v>2320</v>
      </c>
      <c r="H628" s="22" t="s">
        <v>2515</v>
      </c>
      <c r="I628" s="30">
        <f t="shared" si="22"/>
        <v>160</v>
      </c>
      <c r="J628" s="42">
        <f>YEAR(Table16[[#This Row],[Date]])</f>
        <v>2020</v>
      </c>
      <c r="K628" s="42" t="str">
        <f>TEXT(Table16[[#This Row],[Date]],"MMMM")</f>
        <v>September</v>
      </c>
    </row>
    <row r="629" spans="1:11" x14ac:dyDescent="0.3">
      <c r="A629" s="16" t="s">
        <v>3039</v>
      </c>
      <c r="B629" s="18" t="s">
        <v>682</v>
      </c>
      <c r="C629" s="18" t="s">
        <v>39</v>
      </c>
      <c r="D629" s="18">
        <f t="shared" si="23"/>
        <v>540</v>
      </c>
      <c r="E629" s="18">
        <f t="shared" ref="E629:E660" si="25">IF(C629="P130",715,IF(C629="P131",225,IF(C629="P132",580,IF(C629="P133",205,IF(C629="P134",250,IF(C629="P135",312,IF(C629="P136",460,IF(C629="P137",140,IF(C629="P138",400,0)))))))))</f>
        <v>580</v>
      </c>
      <c r="F629" s="14">
        <v>3</v>
      </c>
      <c r="G629" s="14">
        <f>Sales_Table!$E629*F629</f>
        <v>1740</v>
      </c>
      <c r="H629" s="14" t="s">
        <v>2510</v>
      </c>
      <c r="I629" s="31">
        <f t="shared" si="22"/>
        <v>120</v>
      </c>
      <c r="J629" s="42">
        <f>YEAR(Table16[[#This Row],[Date]])</f>
        <v>2021</v>
      </c>
      <c r="K629" s="42" t="str">
        <f>TEXT(Table16[[#This Row],[Date]],"MMMM")</f>
        <v>August</v>
      </c>
    </row>
    <row r="630" spans="1:11" x14ac:dyDescent="0.3">
      <c r="A630" s="26" t="s">
        <v>3040</v>
      </c>
      <c r="B630" s="23" t="s">
        <v>683</v>
      </c>
      <c r="C630" s="23" t="s">
        <v>39</v>
      </c>
      <c r="D630" s="18">
        <f t="shared" si="23"/>
        <v>540</v>
      </c>
      <c r="E630" s="23">
        <f t="shared" si="25"/>
        <v>580</v>
      </c>
      <c r="F630" s="22">
        <v>1</v>
      </c>
      <c r="G630" s="22">
        <f>Sales_Table!$E630*F630</f>
        <v>580</v>
      </c>
      <c r="H630" s="22" t="s">
        <v>2521</v>
      </c>
      <c r="I630" s="30">
        <f t="shared" si="22"/>
        <v>40</v>
      </c>
      <c r="J630" s="42">
        <f>YEAR(Table16[[#This Row],[Date]])</f>
        <v>2025</v>
      </c>
      <c r="K630" s="42" t="str">
        <f>TEXT(Table16[[#This Row],[Date]],"MMMM")</f>
        <v>February</v>
      </c>
    </row>
    <row r="631" spans="1:11" x14ac:dyDescent="0.3">
      <c r="A631" s="16" t="s">
        <v>3041</v>
      </c>
      <c r="B631" s="18" t="s">
        <v>684</v>
      </c>
      <c r="C631" s="18" t="s">
        <v>39</v>
      </c>
      <c r="D631" s="18">
        <f t="shared" si="23"/>
        <v>540</v>
      </c>
      <c r="E631" s="18">
        <f t="shared" si="25"/>
        <v>580</v>
      </c>
      <c r="F631" s="14">
        <v>9</v>
      </c>
      <c r="G631" s="14">
        <f>Sales_Table!$E631*F631</f>
        <v>5220</v>
      </c>
      <c r="H631" s="14" t="s">
        <v>2521</v>
      </c>
      <c r="I631" s="31">
        <f t="shared" si="22"/>
        <v>360</v>
      </c>
      <c r="J631" s="42">
        <f>YEAR(Table16[[#This Row],[Date]])</f>
        <v>2023</v>
      </c>
      <c r="K631" s="42" t="str">
        <f>TEXT(Table16[[#This Row],[Date]],"MMMM")</f>
        <v>June</v>
      </c>
    </row>
    <row r="632" spans="1:11" x14ac:dyDescent="0.3">
      <c r="A632" s="26" t="s">
        <v>3042</v>
      </c>
      <c r="B632" s="23" t="s">
        <v>685</v>
      </c>
      <c r="C632" s="23" t="s">
        <v>39</v>
      </c>
      <c r="D632" s="18">
        <f t="shared" si="23"/>
        <v>540</v>
      </c>
      <c r="E632" s="23">
        <f t="shared" si="25"/>
        <v>580</v>
      </c>
      <c r="F632" s="22">
        <v>3</v>
      </c>
      <c r="G632" s="22">
        <f>Sales_Table!$E632*F632</f>
        <v>1740</v>
      </c>
      <c r="H632" s="22" t="s">
        <v>2510</v>
      </c>
      <c r="I632" s="30">
        <f t="shared" si="22"/>
        <v>120</v>
      </c>
      <c r="J632" s="42">
        <f>YEAR(Table16[[#This Row],[Date]])</f>
        <v>2024</v>
      </c>
      <c r="K632" s="42" t="str">
        <f>TEXT(Table16[[#This Row],[Date]],"MMMM")</f>
        <v>September</v>
      </c>
    </row>
    <row r="633" spans="1:11" x14ac:dyDescent="0.3">
      <c r="A633" s="16" t="s">
        <v>3043</v>
      </c>
      <c r="B633" s="18" t="s">
        <v>686</v>
      </c>
      <c r="C633" s="18" t="s">
        <v>6</v>
      </c>
      <c r="D633" s="18">
        <f t="shared" si="23"/>
        <v>181</v>
      </c>
      <c r="E633" s="18">
        <f t="shared" si="25"/>
        <v>205</v>
      </c>
      <c r="F633" s="14">
        <v>10</v>
      </c>
      <c r="G633" s="14">
        <f>Sales_Table!$E633*F633</f>
        <v>2050</v>
      </c>
      <c r="H633" s="14" t="s">
        <v>2515</v>
      </c>
      <c r="I633" s="31">
        <f t="shared" si="22"/>
        <v>240</v>
      </c>
      <c r="J633" s="42">
        <f>YEAR(Table16[[#This Row],[Date]])</f>
        <v>2020</v>
      </c>
      <c r="K633" s="42" t="str">
        <f>TEXT(Table16[[#This Row],[Date]],"MMMM")</f>
        <v>January</v>
      </c>
    </row>
    <row r="634" spans="1:11" x14ac:dyDescent="0.3">
      <c r="A634" s="26" t="s">
        <v>3044</v>
      </c>
      <c r="B634" s="23" t="s">
        <v>687</v>
      </c>
      <c r="C634" s="23" t="s">
        <v>6</v>
      </c>
      <c r="D634" s="18">
        <f t="shared" si="23"/>
        <v>181</v>
      </c>
      <c r="E634" s="23">
        <f t="shared" si="25"/>
        <v>205</v>
      </c>
      <c r="F634" s="22">
        <v>5</v>
      </c>
      <c r="G634" s="22">
        <f>Sales_Table!$E634*F634</f>
        <v>1025</v>
      </c>
      <c r="H634" s="22" t="s">
        <v>2521</v>
      </c>
      <c r="I634" s="30">
        <f t="shared" si="22"/>
        <v>120</v>
      </c>
      <c r="J634" s="42">
        <f>YEAR(Table16[[#This Row],[Date]])</f>
        <v>2020</v>
      </c>
      <c r="K634" s="42" t="str">
        <f>TEXT(Table16[[#This Row],[Date]],"MMMM")</f>
        <v>May</v>
      </c>
    </row>
    <row r="635" spans="1:11" x14ac:dyDescent="0.3">
      <c r="A635" s="16" t="s">
        <v>3045</v>
      </c>
      <c r="B635" s="18" t="s">
        <v>688</v>
      </c>
      <c r="C635" s="18" t="s">
        <v>6</v>
      </c>
      <c r="D635" s="18">
        <f t="shared" si="23"/>
        <v>181</v>
      </c>
      <c r="E635" s="18">
        <f t="shared" si="25"/>
        <v>205</v>
      </c>
      <c r="F635" s="14">
        <v>10</v>
      </c>
      <c r="G635" s="14">
        <f>Sales_Table!$E635*F635</f>
        <v>2050</v>
      </c>
      <c r="H635" s="14" t="s">
        <v>2511</v>
      </c>
      <c r="I635" s="31">
        <f t="shared" si="22"/>
        <v>240</v>
      </c>
      <c r="J635" s="42">
        <f>YEAR(Table16[[#This Row],[Date]])</f>
        <v>2024</v>
      </c>
      <c r="K635" s="42" t="str">
        <f>TEXT(Table16[[#This Row],[Date]],"MMMM")</f>
        <v>August</v>
      </c>
    </row>
    <row r="636" spans="1:11" x14ac:dyDescent="0.3">
      <c r="A636" s="26" t="s">
        <v>3046</v>
      </c>
      <c r="B636" s="23" t="s">
        <v>689</v>
      </c>
      <c r="C636" s="23" t="s">
        <v>6</v>
      </c>
      <c r="D636" s="18">
        <f t="shared" si="23"/>
        <v>181</v>
      </c>
      <c r="E636" s="23">
        <f t="shared" si="25"/>
        <v>205</v>
      </c>
      <c r="F636" s="22">
        <v>2</v>
      </c>
      <c r="G636" s="22">
        <f>Sales_Table!$E636*F636</f>
        <v>410</v>
      </c>
      <c r="H636" s="22" t="s">
        <v>2511</v>
      </c>
      <c r="I636" s="30">
        <f t="shared" si="22"/>
        <v>48</v>
      </c>
      <c r="J636" s="42">
        <f>YEAR(Table16[[#This Row],[Date]])</f>
        <v>2020</v>
      </c>
      <c r="K636" s="42" t="str">
        <f>TEXT(Table16[[#This Row],[Date]],"MMMM")</f>
        <v>July</v>
      </c>
    </row>
    <row r="637" spans="1:11" x14ac:dyDescent="0.3">
      <c r="A637" s="16" t="s">
        <v>3047</v>
      </c>
      <c r="B637" s="18" t="s">
        <v>690</v>
      </c>
      <c r="C637" s="18" t="s">
        <v>6</v>
      </c>
      <c r="D637" s="18">
        <f t="shared" si="23"/>
        <v>181</v>
      </c>
      <c r="E637" s="18">
        <f t="shared" si="25"/>
        <v>205</v>
      </c>
      <c r="F637" s="14">
        <v>9</v>
      </c>
      <c r="G637" s="14">
        <f>Sales_Table!$E637*F637</f>
        <v>1845</v>
      </c>
      <c r="H637" s="14" t="s">
        <v>2515</v>
      </c>
      <c r="I637" s="31">
        <f t="shared" si="22"/>
        <v>216</v>
      </c>
      <c r="J637" s="42">
        <f>YEAR(Table16[[#This Row],[Date]])</f>
        <v>2021</v>
      </c>
      <c r="K637" s="42" t="str">
        <f>TEXT(Table16[[#This Row],[Date]],"MMMM")</f>
        <v>May</v>
      </c>
    </row>
    <row r="638" spans="1:11" x14ac:dyDescent="0.3">
      <c r="A638" s="26" t="s">
        <v>3048</v>
      </c>
      <c r="B638" s="23" t="s">
        <v>691</v>
      </c>
      <c r="C638" s="23" t="s">
        <v>6</v>
      </c>
      <c r="D638" s="18">
        <f t="shared" si="23"/>
        <v>181</v>
      </c>
      <c r="E638" s="23">
        <f t="shared" si="25"/>
        <v>205</v>
      </c>
      <c r="F638" s="22">
        <v>6</v>
      </c>
      <c r="G638" s="22">
        <f>Sales_Table!$E638*F638</f>
        <v>1230</v>
      </c>
      <c r="H638" s="22" t="s">
        <v>2515</v>
      </c>
      <c r="I638" s="30">
        <f t="shared" si="22"/>
        <v>144</v>
      </c>
      <c r="J638" s="42">
        <f>YEAR(Table16[[#This Row],[Date]])</f>
        <v>2021</v>
      </c>
      <c r="K638" s="42" t="str">
        <f>TEXT(Table16[[#This Row],[Date]],"MMMM")</f>
        <v>February</v>
      </c>
    </row>
    <row r="639" spans="1:11" x14ac:dyDescent="0.3">
      <c r="A639" s="16" t="s">
        <v>3049</v>
      </c>
      <c r="B639" s="18" t="s">
        <v>692</v>
      </c>
      <c r="C639" s="18" t="s">
        <v>6</v>
      </c>
      <c r="D639" s="18">
        <f t="shared" si="23"/>
        <v>181</v>
      </c>
      <c r="E639" s="18">
        <f t="shared" si="25"/>
        <v>205</v>
      </c>
      <c r="F639" s="14">
        <v>2</v>
      </c>
      <c r="G639" s="14">
        <f>Sales_Table!$E639*F639</f>
        <v>410</v>
      </c>
      <c r="H639" s="14" t="s">
        <v>2521</v>
      </c>
      <c r="I639" s="31">
        <f t="shared" si="22"/>
        <v>48</v>
      </c>
      <c r="J639" s="42">
        <f>YEAR(Table16[[#This Row],[Date]])</f>
        <v>2022</v>
      </c>
      <c r="K639" s="42" t="str">
        <f>TEXT(Table16[[#This Row],[Date]],"MMMM")</f>
        <v>February</v>
      </c>
    </row>
    <row r="640" spans="1:11" x14ac:dyDescent="0.3">
      <c r="A640" s="26" t="s">
        <v>3050</v>
      </c>
      <c r="B640" s="23" t="s">
        <v>693</v>
      </c>
      <c r="C640" s="23" t="s">
        <v>6</v>
      </c>
      <c r="D640" s="18">
        <f t="shared" si="23"/>
        <v>181</v>
      </c>
      <c r="E640" s="23">
        <f t="shared" si="25"/>
        <v>205</v>
      </c>
      <c r="F640" s="22">
        <v>8</v>
      </c>
      <c r="G640" s="22">
        <f>Sales_Table!$E640*F640</f>
        <v>1640</v>
      </c>
      <c r="H640" s="22" t="s">
        <v>2515</v>
      </c>
      <c r="I640" s="30">
        <f t="shared" si="22"/>
        <v>192</v>
      </c>
      <c r="J640" s="42">
        <f>YEAR(Table16[[#This Row],[Date]])</f>
        <v>2022</v>
      </c>
      <c r="K640" s="42" t="str">
        <f>TEXT(Table16[[#This Row],[Date]],"MMMM")</f>
        <v>November</v>
      </c>
    </row>
    <row r="641" spans="1:11" x14ac:dyDescent="0.3">
      <c r="A641" s="16" t="s">
        <v>3051</v>
      </c>
      <c r="B641" s="18" t="s">
        <v>694</v>
      </c>
      <c r="C641" s="18" t="s">
        <v>6</v>
      </c>
      <c r="D641" s="18">
        <f t="shared" si="23"/>
        <v>181</v>
      </c>
      <c r="E641" s="18">
        <f t="shared" si="25"/>
        <v>205</v>
      </c>
      <c r="F641" s="14">
        <v>4</v>
      </c>
      <c r="G641" s="14">
        <f>Sales_Table!$E641*F641</f>
        <v>820</v>
      </c>
      <c r="H641" s="14" t="s">
        <v>2515</v>
      </c>
      <c r="I641" s="31">
        <f t="shared" si="22"/>
        <v>96</v>
      </c>
      <c r="J641" s="42">
        <f>YEAR(Table16[[#This Row],[Date]])</f>
        <v>2023</v>
      </c>
      <c r="K641" s="42" t="str">
        <f>TEXT(Table16[[#This Row],[Date]],"MMMM")</f>
        <v>March</v>
      </c>
    </row>
    <row r="642" spans="1:11" x14ac:dyDescent="0.3">
      <c r="A642" s="26" t="s">
        <v>3052</v>
      </c>
      <c r="B642" s="23" t="s">
        <v>695</v>
      </c>
      <c r="C642" s="23" t="s">
        <v>6</v>
      </c>
      <c r="D642" s="18">
        <f t="shared" si="23"/>
        <v>181</v>
      </c>
      <c r="E642" s="23">
        <f t="shared" si="25"/>
        <v>205</v>
      </c>
      <c r="F642" s="22">
        <v>3</v>
      </c>
      <c r="G642" s="22">
        <f>Sales_Table!$E642*F642</f>
        <v>615</v>
      </c>
      <c r="H642" s="22" t="s">
        <v>2515</v>
      </c>
      <c r="I642" s="30">
        <f t="shared" si="22"/>
        <v>72</v>
      </c>
      <c r="J642" s="42">
        <f>YEAR(Table16[[#This Row],[Date]])</f>
        <v>2021</v>
      </c>
      <c r="K642" s="42" t="str">
        <f>TEXT(Table16[[#This Row],[Date]],"MMMM")</f>
        <v>November</v>
      </c>
    </row>
    <row r="643" spans="1:11" x14ac:dyDescent="0.3">
      <c r="A643" s="16" t="s">
        <v>3053</v>
      </c>
      <c r="B643" s="18" t="s">
        <v>696</v>
      </c>
      <c r="C643" s="18" t="s">
        <v>6</v>
      </c>
      <c r="D643" s="18">
        <f t="shared" si="23"/>
        <v>181</v>
      </c>
      <c r="E643" s="18">
        <f t="shared" si="25"/>
        <v>205</v>
      </c>
      <c r="F643" s="14">
        <v>10</v>
      </c>
      <c r="G643" s="14">
        <f>Sales_Table!$E643*F643</f>
        <v>2050</v>
      </c>
      <c r="H643" s="14" t="s">
        <v>2521</v>
      </c>
      <c r="I643" s="31">
        <f t="shared" ref="I643:I706" si="26">G643-(D643*F643)</f>
        <v>240</v>
      </c>
      <c r="J643" s="42">
        <f>YEAR(Table16[[#This Row],[Date]])</f>
        <v>2025</v>
      </c>
      <c r="K643" s="42" t="str">
        <f>TEXT(Table16[[#This Row],[Date]],"MMMM")</f>
        <v>January</v>
      </c>
    </row>
    <row r="644" spans="1:11" x14ac:dyDescent="0.3">
      <c r="A644" s="26" t="s">
        <v>3054</v>
      </c>
      <c r="B644" s="23" t="s">
        <v>697</v>
      </c>
      <c r="C644" s="23" t="s">
        <v>6</v>
      </c>
      <c r="D644" s="18">
        <f t="shared" si="23"/>
        <v>181</v>
      </c>
      <c r="E644" s="23">
        <f t="shared" si="25"/>
        <v>205</v>
      </c>
      <c r="F644" s="22">
        <v>5</v>
      </c>
      <c r="G644" s="22">
        <f>Sales_Table!$E644*F644</f>
        <v>1025</v>
      </c>
      <c r="H644" s="22" t="s">
        <v>2521</v>
      </c>
      <c r="I644" s="30">
        <f t="shared" si="26"/>
        <v>120</v>
      </c>
      <c r="J644" s="42">
        <f>YEAR(Table16[[#This Row],[Date]])</f>
        <v>2022</v>
      </c>
      <c r="K644" s="42" t="str">
        <f>TEXT(Table16[[#This Row],[Date]],"MMMM")</f>
        <v>February</v>
      </c>
    </row>
    <row r="645" spans="1:11" x14ac:dyDescent="0.3">
      <c r="A645" s="16" t="s">
        <v>3055</v>
      </c>
      <c r="B645" s="18" t="s">
        <v>698</v>
      </c>
      <c r="C645" s="18" t="s">
        <v>6</v>
      </c>
      <c r="D645" s="18">
        <f t="shared" si="23"/>
        <v>181</v>
      </c>
      <c r="E645" s="18">
        <f t="shared" si="25"/>
        <v>205</v>
      </c>
      <c r="F645" s="14">
        <v>5</v>
      </c>
      <c r="G645" s="14">
        <f>Sales_Table!$E645*F645</f>
        <v>1025</v>
      </c>
      <c r="H645" s="14" t="s">
        <v>2510</v>
      </c>
      <c r="I645" s="31">
        <f t="shared" si="26"/>
        <v>120</v>
      </c>
      <c r="J645" s="42">
        <f>YEAR(Table16[[#This Row],[Date]])</f>
        <v>2020</v>
      </c>
      <c r="K645" s="42" t="str">
        <f>TEXT(Table16[[#This Row],[Date]],"MMMM")</f>
        <v>November</v>
      </c>
    </row>
    <row r="646" spans="1:11" x14ac:dyDescent="0.3">
      <c r="A646" s="26" t="s">
        <v>3035</v>
      </c>
      <c r="B646" s="23" t="s">
        <v>699</v>
      </c>
      <c r="C646" s="23" t="s">
        <v>6</v>
      </c>
      <c r="D646" s="18">
        <f t="shared" si="23"/>
        <v>181</v>
      </c>
      <c r="E646" s="23">
        <f t="shared" si="25"/>
        <v>205</v>
      </c>
      <c r="F646" s="22">
        <v>6</v>
      </c>
      <c r="G646" s="22">
        <f>Sales_Table!$E646*F646</f>
        <v>1230</v>
      </c>
      <c r="H646" s="22" t="s">
        <v>2511</v>
      </c>
      <c r="I646" s="30">
        <f t="shared" si="26"/>
        <v>144</v>
      </c>
      <c r="J646" s="42">
        <f>YEAR(Table16[[#This Row],[Date]])</f>
        <v>2022</v>
      </c>
      <c r="K646" s="42" t="str">
        <f>TEXT(Table16[[#This Row],[Date]],"MMMM")</f>
        <v>March</v>
      </c>
    </row>
    <row r="647" spans="1:11" x14ac:dyDescent="0.3">
      <c r="A647" s="16" t="s">
        <v>2708</v>
      </c>
      <c r="B647" s="18" t="s">
        <v>700</v>
      </c>
      <c r="C647" s="18" t="s">
        <v>6</v>
      </c>
      <c r="D647" s="18">
        <f t="shared" si="23"/>
        <v>181</v>
      </c>
      <c r="E647" s="18">
        <f t="shared" si="25"/>
        <v>205</v>
      </c>
      <c r="F647" s="14">
        <v>9</v>
      </c>
      <c r="G647" s="14">
        <f>Sales_Table!$E647*F647</f>
        <v>1845</v>
      </c>
      <c r="H647" s="14" t="s">
        <v>2521</v>
      </c>
      <c r="I647" s="31">
        <f t="shared" si="26"/>
        <v>216</v>
      </c>
      <c r="J647" s="42">
        <f>YEAR(Table16[[#This Row],[Date]])</f>
        <v>2022</v>
      </c>
      <c r="K647" s="42" t="str">
        <f>TEXT(Table16[[#This Row],[Date]],"MMMM")</f>
        <v>March</v>
      </c>
    </row>
    <row r="648" spans="1:11" x14ac:dyDescent="0.3">
      <c r="A648" s="26" t="s">
        <v>3056</v>
      </c>
      <c r="B648" s="23" t="s">
        <v>701</v>
      </c>
      <c r="C648" s="23" t="s">
        <v>6</v>
      </c>
      <c r="D648" s="18">
        <f t="shared" si="23"/>
        <v>181</v>
      </c>
      <c r="E648" s="23">
        <f t="shared" si="25"/>
        <v>205</v>
      </c>
      <c r="F648" s="22">
        <v>5</v>
      </c>
      <c r="G648" s="22">
        <f>Sales_Table!$E648*F648</f>
        <v>1025</v>
      </c>
      <c r="H648" s="22" t="s">
        <v>2510</v>
      </c>
      <c r="I648" s="30">
        <f t="shared" si="26"/>
        <v>120</v>
      </c>
      <c r="J648" s="42">
        <f>YEAR(Table16[[#This Row],[Date]])</f>
        <v>2021</v>
      </c>
      <c r="K648" s="42" t="str">
        <f>TEXT(Table16[[#This Row],[Date]],"MMMM")</f>
        <v>December</v>
      </c>
    </row>
    <row r="649" spans="1:11" x14ac:dyDescent="0.3">
      <c r="A649" s="16" t="s">
        <v>3057</v>
      </c>
      <c r="B649" s="18" t="s">
        <v>702</v>
      </c>
      <c r="C649" s="18" t="s">
        <v>6</v>
      </c>
      <c r="D649" s="18">
        <f t="shared" si="23"/>
        <v>181</v>
      </c>
      <c r="E649" s="18">
        <f t="shared" si="25"/>
        <v>205</v>
      </c>
      <c r="F649" s="14">
        <v>8</v>
      </c>
      <c r="G649" s="14">
        <f>Sales_Table!$E649*F649</f>
        <v>1640</v>
      </c>
      <c r="H649" s="14" t="s">
        <v>2521</v>
      </c>
      <c r="I649" s="31">
        <f t="shared" si="26"/>
        <v>192</v>
      </c>
      <c r="J649" s="42">
        <f>YEAR(Table16[[#This Row],[Date]])</f>
        <v>2020</v>
      </c>
      <c r="K649" s="42" t="str">
        <f>TEXT(Table16[[#This Row],[Date]],"MMMM")</f>
        <v>April</v>
      </c>
    </row>
    <row r="650" spans="1:11" x14ac:dyDescent="0.3">
      <c r="A650" s="26" t="s">
        <v>3058</v>
      </c>
      <c r="B650" s="23" t="s">
        <v>703</v>
      </c>
      <c r="C650" s="23" t="s">
        <v>6</v>
      </c>
      <c r="D650" s="18">
        <f t="shared" si="23"/>
        <v>181</v>
      </c>
      <c r="E650" s="23">
        <f t="shared" si="25"/>
        <v>205</v>
      </c>
      <c r="F650" s="22">
        <v>4</v>
      </c>
      <c r="G650" s="22">
        <f>Sales_Table!$E650*F650</f>
        <v>820</v>
      </c>
      <c r="H650" s="22" t="s">
        <v>2521</v>
      </c>
      <c r="I650" s="30">
        <f t="shared" si="26"/>
        <v>96</v>
      </c>
      <c r="J650" s="42">
        <f>YEAR(Table16[[#This Row],[Date]])</f>
        <v>2024</v>
      </c>
      <c r="K650" s="42" t="str">
        <f>TEXT(Table16[[#This Row],[Date]],"MMMM")</f>
        <v>May</v>
      </c>
    </row>
    <row r="651" spans="1:11" x14ac:dyDescent="0.3">
      <c r="A651" s="16" t="s">
        <v>3059</v>
      </c>
      <c r="B651" s="18" t="s">
        <v>704</v>
      </c>
      <c r="C651" s="18" t="s">
        <v>6</v>
      </c>
      <c r="D651" s="18">
        <f t="shared" si="23"/>
        <v>181</v>
      </c>
      <c r="E651" s="18">
        <f t="shared" si="25"/>
        <v>205</v>
      </c>
      <c r="F651" s="14">
        <v>6</v>
      </c>
      <c r="G651" s="14">
        <f>Sales_Table!$E651*F651</f>
        <v>1230</v>
      </c>
      <c r="H651" s="14" t="s">
        <v>2510</v>
      </c>
      <c r="I651" s="31">
        <f t="shared" si="26"/>
        <v>144</v>
      </c>
      <c r="J651" s="42">
        <f>YEAR(Table16[[#This Row],[Date]])</f>
        <v>2020</v>
      </c>
      <c r="K651" s="42" t="str">
        <f>TEXT(Table16[[#This Row],[Date]],"MMMM")</f>
        <v>October</v>
      </c>
    </row>
    <row r="652" spans="1:11" x14ac:dyDescent="0.3">
      <c r="A652" s="26" t="s">
        <v>2659</v>
      </c>
      <c r="B652" s="23" t="s">
        <v>705</v>
      </c>
      <c r="C652" s="23" t="s">
        <v>6</v>
      </c>
      <c r="D652" s="18">
        <f t="shared" si="23"/>
        <v>181</v>
      </c>
      <c r="E652" s="23">
        <f t="shared" si="25"/>
        <v>205</v>
      </c>
      <c r="F652" s="22">
        <v>6</v>
      </c>
      <c r="G652" s="22">
        <f>Sales_Table!$E652*F652</f>
        <v>1230</v>
      </c>
      <c r="H652" s="22" t="s">
        <v>2515</v>
      </c>
      <c r="I652" s="30">
        <f t="shared" si="26"/>
        <v>144</v>
      </c>
      <c r="J652" s="42">
        <f>YEAR(Table16[[#This Row],[Date]])</f>
        <v>2023</v>
      </c>
      <c r="K652" s="42" t="str">
        <f>TEXT(Table16[[#This Row],[Date]],"MMMM")</f>
        <v>February</v>
      </c>
    </row>
    <row r="653" spans="1:11" x14ac:dyDescent="0.3">
      <c r="A653" s="16" t="s">
        <v>3060</v>
      </c>
      <c r="B653" s="18" t="s">
        <v>706</v>
      </c>
      <c r="C653" s="18" t="s">
        <v>21</v>
      </c>
      <c r="D653" s="18">
        <f t="shared" si="23"/>
        <v>353</v>
      </c>
      <c r="E653" s="18">
        <f t="shared" si="25"/>
        <v>250</v>
      </c>
      <c r="F653" s="14">
        <v>2</v>
      </c>
      <c r="G653" s="14">
        <f>Sales_Table!$E653*F653</f>
        <v>500</v>
      </c>
      <c r="H653" s="14" t="s">
        <v>2521</v>
      </c>
      <c r="I653" s="31">
        <f t="shared" si="26"/>
        <v>-206</v>
      </c>
      <c r="J653" s="42">
        <f>YEAR(Table16[[#This Row],[Date]])</f>
        <v>2022</v>
      </c>
      <c r="K653" s="42" t="str">
        <f>TEXT(Table16[[#This Row],[Date]],"MMMM")</f>
        <v>July</v>
      </c>
    </row>
    <row r="654" spans="1:11" x14ac:dyDescent="0.3">
      <c r="A654" s="26" t="s">
        <v>3061</v>
      </c>
      <c r="B654" s="23" t="s">
        <v>707</v>
      </c>
      <c r="C654" s="23" t="s">
        <v>21</v>
      </c>
      <c r="D654" s="18">
        <f t="shared" si="23"/>
        <v>353</v>
      </c>
      <c r="E654" s="23">
        <f t="shared" si="25"/>
        <v>250</v>
      </c>
      <c r="F654" s="22">
        <v>8</v>
      </c>
      <c r="G654" s="22">
        <f>Sales_Table!$E654*F654</f>
        <v>2000</v>
      </c>
      <c r="H654" s="22" t="s">
        <v>2510</v>
      </c>
      <c r="I654" s="30">
        <f t="shared" si="26"/>
        <v>-824</v>
      </c>
      <c r="J654" s="42">
        <f>YEAR(Table16[[#This Row],[Date]])</f>
        <v>2023</v>
      </c>
      <c r="K654" s="42" t="str">
        <f>TEXT(Table16[[#This Row],[Date]],"MMMM")</f>
        <v>November</v>
      </c>
    </row>
    <row r="655" spans="1:11" x14ac:dyDescent="0.3">
      <c r="A655" s="16" t="s">
        <v>3062</v>
      </c>
      <c r="B655" s="18" t="s">
        <v>708</v>
      </c>
      <c r="C655" s="18" t="s">
        <v>21</v>
      </c>
      <c r="D655" s="18">
        <f t="shared" si="23"/>
        <v>353</v>
      </c>
      <c r="E655" s="18">
        <f t="shared" si="25"/>
        <v>250</v>
      </c>
      <c r="F655" s="14">
        <v>7</v>
      </c>
      <c r="G655" s="14">
        <f>Sales_Table!$E655*F655</f>
        <v>1750</v>
      </c>
      <c r="H655" s="14" t="s">
        <v>2510</v>
      </c>
      <c r="I655" s="31">
        <f t="shared" si="26"/>
        <v>-721</v>
      </c>
      <c r="J655" s="42">
        <f>YEAR(Table16[[#This Row],[Date]])</f>
        <v>2022</v>
      </c>
      <c r="K655" s="42" t="str">
        <f>TEXT(Table16[[#This Row],[Date]],"MMMM")</f>
        <v>May</v>
      </c>
    </row>
    <row r="656" spans="1:11" x14ac:dyDescent="0.3">
      <c r="A656" s="26" t="s">
        <v>2645</v>
      </c>
      <c r="B656" s="23" t="s">
        <v>709</v>
      </c>
      <c r="C656" s="23" t="s">
        <v>21</v>
      </c>
      <c r="D656" s="18">
        <f t="shared" si="23"/>
        <v>353</v>
      </c>
      <c r="E656" s="23">
        <f t="shared" si="25"/>
        <v>250</v>
      </c>
      <c r="F656" s="22">
        <v>10</v>
      </c>
      <c r="G656" s="22">
        <f>Sales_Table!$E656*F656</f>
        <v>2500</v>
      </c>
      <c r="H656" s="22" t="s">
        <v>2510</v>
      </c>
      <c r="I656" s="30">
        <f t="shared" si="26"/>
        <v>-1030</v>
      </c>
      <c r="J656" s="42">
        <f>YEAR(Table16[[#This Row],[Date]])</f>
        <v>2024</v>
      </c>
      <c r="K656" s="42" t="str">
        <f>TEXT(Table16[[#This Row],[Date]],"MMMM")</f>
        <v>March</v>
      </c>
    </row>
    <row r="657" spans="1:11" x14ac:dyDescent="0.3">
      <c r="A657" s="16" t="s">
        <v>3063</v>
      </c>
      <c r="B657" s="18" t="s">
        <v>710</v>
      </c>
      <c r="C657" s="18" t="s">
        <v>21</v>
      </c>
      <c r="D657" s="18">
        <f t="shared" ref="D657:D720" si="27">IF(C657="P122",183,IF(C657="P123",371,IF(C657="P124",415,IF(C657="P125",508,IF(C657="P126",358,IF(C657="P127",712,IF(C657="P128",126,IF(C657="P129",280,IF(C657="P130",695,IF(C657="P131",216,IF(C657="P132",540,IF(C657="P133",181,IF(C657="P134",353,IF(C657="P135",226,IF(C657="P136",604,IF(C657="P137",97,IF(C657="P138",465,IF(C657="P139",637,IF(C657="P140",307,0)))))))))))))))))))</f>
        <v>353</v>
      </c>
      <c r="E657" s="18">
        <f t="shared" si="25"/>
        <v>250</v>
      </c>
      <c r="F657" s="14">
        <v>2</v>
      </c>
      <c r="G657" s="14">
        <f>Sales_Table!$E657*F657</f>
        <v>500</v>
      </c>
      <c r="H657" s="14" t="s">
        <v>2510</v>
      </c>
      <c r="I657" s="31">
        <f t="shared" si="26"/>
        <v>-206</v>
      </c>
      <c r="J657" s="42">
        <f>YEAR(Table16[[#This Row],[Date]])</f>
        <v>2023</v>
      </c>
      <c r="K657" s="42" t="str">
        <f>TEXT(Table16[[#This Row],[Date]],"MMMM")</f>
        <v>July</v>
      </c>
    </row>
    <row r="658" spans="1:11" x14ac:dyDescent="0.3">
      <c r="A658" s="26" t="s">
        <v>3064</v>
      </c>
      <c r="B658" s="23" t="s">
        <v>711</v>
      </c>
      <c r="C658" s="23" t="s">
        <v>21</v>
      </c>
      <c r="D658" s="18">
        <f t="shared" si="27"/>
        <v>353</v>
      </c>
      <c r="E658" s="23">
        <f t="shared" si="25"/>
        <v>250</v>
      </c>
      <c r="F658" s="22">
        <v>3</v>
      </c>
      <c r="G658" s="22">
        <f>Sales_Table!$E658*F658</f>
        <v>750</v>
      </c>
      <c r="H658" s="22" t="s">
        <v>2510</v>
      </c>
      <c r="I658" s="30">
        <f t="shared" si="26"/>
        <v>-309</v>
      </c>
      <c r="J658" s="42">
        <f>YEAR(Table16[[#This Row],[Date]])</f>
        <v>2023</v>
      </c>
      <c r="K658" s="42" t="str">
        <f>TEXT(Table16[[#This Row],[Date]],"MMMM")</f>
        <v>December</v>
      </c>
    </row>
    <row r="659" spans="1:11" x14ac:dyDescent="0.3">
      <c r="A659" s="16" t="s">
        <v>3065</v>
      </c>
      <c r="B659" s="18" t="s">
        <v>712</v>
      </c>
      <c r="C659" s="18" t="s">
        <v>21</v>
      </c>
      <c r="D659" s="18">
        <f t="shared" si="27"/>
        <v>353</v>
      </c>
      <c r="E659" s="18">
        <f t="shared" si="25"/>
        <v>250</v>
      </c>
      <c r="F659" s="14">
        <v>5</v>
      </c>
      <c r="G659" s="14">
        <f>Sales_Table!$E659*F659</f>
        <v>1250</v>
      </c>
      <c r="H659" s="14" t="s">
        <v>2510</v>
      </c>
      <c r="I659" s="31">
        <f t="shared" si="26"/>
        <v>-515</v>
      </c>
      <c r="J659" s="42">
        <f>YEAR(Table16[[#This Row],[Date]])</f>
        <v>2024</v>
      </c>
      <c r="K659" s="42" t="str">
        <f>TEXT(Table16[[#This Row],[Date]],"MMMM")</f>
        <v>May</v>
      </c>
    </row>
    <row r="660" spans="1:11" x14ac:dyDescent="0.3">
      <c r="A660" s="26" t="s">
        <v>3066</v>
      </c>
      <c r="B660" s="23" t="s">
        <v>713</v>
      </c>
      <c r="C660" s="23" t="s">
        <v>21</v>
      </c>
      <c r="D660" s="18">
        <f t="shared" si="27"/>
        <v>353</v>
      </c>
      <c r="E660" s="23">
        <f t="shared" si="25"/>
        <v>250</v>
      </c>
      <c r="F660" s="22">
        <v>2</v>
      </c>
      <c r="G660" s="22">
        <f>Sales_Table!$E660*F660</f>
        <v>500</v>
      </c>
      <c r="H660" s="22" t="s">
        <v>2511</v>
      </c>
      <c r="I660" s="30">
        <f t="shared" si="26"/>
        <v>-206</v>
      </c>
      <c r="J660" s="42">
        <f>YEAR(Table16[[#This Row],[Date]])</f>
        <v>2022</v>
      </c>
      <c r="K660" s="42" t="str">
        <f>TEXT(Table16[[#This Row],[Date]],"MMMM")</f>
        <v>March</v>
      </c>
    </row>
    <row r="661" spans="1:11" x14ac:dyDescent="0.3">
      <c r="A661" s="16" t="s">
        <v>3067</v>
      </c>
      <c r="B661" s="18" t="s">
        <v>714</v>
      </c>
      <c r="C661" s="18" t="s">
        <v>21</v>
      </c>
      <c r="D661" s="18">
        <f t="shared" si="27"/>
        <v>353</v>
      </c>
      <c r="E661" s="18">
        <f t="shared" ref="E661:E692" si="28">IF(C661="P130",715,IF(C661="P131",225,IF(C661="P132",580,IF(C661="P133",205,IF(C661="P134",250,IF(C661="P135",312,IF(C661="P136",460,IF(C661="P137",140,IF(C661="P138",400,0)))))))))</f>
        <v>250</v>
      </c>
      <c r="F661" s="14">
        <v>8</v>
      </c>
      <c r="G661" s="14">
        <f>Sales_Table!$E661*F661</f>
        <v>2000</v>
      </c>
      <c r="H661" s="14" t="s">
        <v>2521</v>
      </c>
      <c r="I661" s="31">
        <f t="shared" si="26"/>
        <v>-824</v>
      </c>
      <c r="J661" s="42">
        <f>YEAR(Table16[[#This Row],[Date]])</f>
        <v>2022</v>
      </c>
      <c r="K661" s="42" t="str">
        <f>TEXT(Table16[[#This Row],[Date]],"MMMM")</f>
        <v>August</v>
      </c>
    </row>
    <row r="662" spans="1:11" x14ac:dyDescent="0.3">
      <c r="A662" s="26" t="s">
        <v>3068</v>
      </c>
      <c r="B662" s="23" t="s">
        <v>715</v>
      </c>
      <c r="C662" s="23" t="s">
        <v>21</v>
      </c>
      <c r="D662" s="18">
        <f t="shared" si="27"/>
        <v>353</v>
      </c>
      <c r="E662" s="23">
        <f t="shared" si="28"/>
        <v>250</v>
      </c>
      <c r="F662" s="22">
        <v>4</v>
      </c>
      <c r="G662" s="22">
        <f>Sales_Table!$E662*F662</f>
        <v>1000</v>
      </c>
      <c r="H662" s="22" t="s">
        <v>2521</v>
      </c>
      <c r="I662" s="30">
        <f t="shared" si="26"/>
        <v>-412</v>
      </c>
      <c r="J662" s="42">
        <f>YEAR(Table16[[#This Row],[Date]])</f>
        <v>2022</v>
      </c>
      <c r="K662" s="42" t="str">
        <f>TEXT(Table16[[#This Row],[Date]],"MMMM")</f>
        <v>April</v>
      </c>
    </row>
    <row r="663" spans="1:11" x14ac:dyDescent="0.3">
      <c r="A663" s="16" t="s">
        <v>3069</v>
      </c>
      <c r="B663" s="18" t="s">
        <v>716</v>
      </c>
      <c r="C663" s="18" t="s">
        <v>21</v>
      </c>
      <c r="D663" s="18">
        <f t="shared" si="27"/>
        <v>353</v>
      </c>
      <c r="E663" s="18">
        <f t="shared" si="28"/>
        <v>250</v>
      </c>
      <c r="F663" s="14">
        <v>1</v>
      </c>
      <c r="G663" s="14">
        <f>Sales_Table!$E663*F663</f>
        <v>250</v>
      </c>
      <c r="H663" s="14" t="s">
        <v>2510</v>
      </c>
      <c r="I663" s="31">
        <f t="shared" si="26"/>
        <v>-103</v>
      </c>
      <c r="J663" s="42">
        <f>YEAR(Table16[[#This Row],[Date]])</f>
        <v>2021</v>
      </c>
      <c r="K663" s="42" t="str">
        <f>TEXT(Table16[[#This Row],[Date]],"MMMM")</f>
        <v>December</v>
      </c>
    </row>
    <row r="664" spans="1:11" x14ac:dyDescent="0.3">
      <c r="A664" s="26" t="s">
        <v>3070</v>
      </c>
      <c r="B664" s="23" t="s">
        <v>717</v>
      </c>
      <c r="C664" s="23" t="s">
        <v>21</v>
      </c>
      <c r="D664" s="18">
        <f t="shared" si="27"/>
        <v>353</v>
      </c>
      <c r="E664" s="23">
        <f t="shared" si="28"/>
        <v>250</v>
      </c>
      <c r="F664" s="22">
        <v>1</v>
      </c>
      <c r="G664" s="22">
        <f>Sales_Table!$E664*F664</f>
        <v>250</v>
      </c>
      <c r="H664" s="22" t="s">
        <v>2510</v>
      </c>
      <c r="I664" s="30">
        <f t="shared" si="26"/>
        <v>-103</v>
      </c>
      <c r="J664" s="42">
        <f>YEAR(Table16[[#This Row],[Date]])</f>
        <v>2020</v>
      </c>
      <c r="K664" s="42" t="str">
        <f>TEXT(Table16[[#This Row],[Date]],"MMMM")</f>
        <v>January</v>
      </c>
    </row>
    <row r="665" spans="1:11" x14ac:dyDescent="0.3">
      <c r="A665" s="16" t="s">
        <v>2996</v>
      </c>
      <c r="B665" s="18" t="s">
        <v>718</v>
      </c>
      <c r="C665" s="18" t="s">
        <v>21</v>
      </c>
      <c r="D665" s="18">
        <f t="shared" si="27"/>
        <v>353</v>
      </c>
      <c r="E665" s="18">
        <f t="shared" si="28"/>
        <v>250</v>
      </c>
      <c r="F665" s="14">
        <v>7</v>
      </c>
      <c r="G665" s="14">
        <f>Sales_Table!$E665*F665</f>
        <v>1750</v>
      </c>
      <c r="H665" s="14" t="s">
        <v>2521</v>
      </c>
      <c r="I665" s="31">
        <f t="shared" si="26"/>
        <v>-721</v>
      </c>
      <c r="J665" s="42">
        <f>YEAR(Table16[[#This Row],[Date]])</f>
        <v>2024</v>
      </c>
      <c r="K665" s="42" t="str">
        <f>TEXT(Table16[[#This Row],[Date]],"MMMM")</f>
        <v>August</v>
      </c>
    </row>
    <row r="666" spans="1:11" x14ac:dyDescent="0.3">
      <c r="A666" s="26" t="s">
        <v>3071</v>
      </c>
      <c r="B666" s="23" t="s">
        <v>719</v>
      </c>
      <c r="C666" s="23" t="s">
        <v>21</v>
      </c>
      <c r="D666" s="18">
        <f t="shared" si="27"/>
        <v>353</v>
      </c>
      <c r="E666" s="23">
        <f t="shared" si="28"/>
        <v>250</v>
      </c>
      <c r="F666" s="22">
        <v>3</v>
      </c>
      <c r="G666" s="22">
        <f>Sales_Table!$E666*F666</f>
        <v>750</v>
      </c>
      <c r="H666" s="22" t="s">
        <v>2521</v>
      </c>
      <c r="I666" s="30">
        <f t="shared" si="26"/>
        <v>-309</v>
      </c>
      <c r="J666" s="42">
        <f>YEAR(Table16[[#This Row],[Date]])</f>
        <v>2021</v>
      </c>
      <c r="K666" s="42" t="str">
        <f>TEXT(Table16[[#This Row],[Date]],"MMMM")</f>
        <v>November</v>
      </c>
    </row>
    <row r="667" spans="1:11" x14ac:dyDescent="0.3">
      <c r="A667" s="16" t="s">
        <v>3072</v>
      </c>
      <c r="B667" s="18" t="s">
        <v>720</v>
      </c>
      <c r="C667" s="18" t="s">
        <v>21</v>
      </c>
      <c r="D667" s="18">
        <f t="shared" si="27"/>
        <v>353</v>
      </c>
      <c r="E667" s="18">
        <f t="shared" si="28"/>
        <v>250</v>
      </c>
      <c r="F667" s="14">
        <v>3</v>
      </c>
      <c r="G667" s="14">
        <f>Sales_Table!$E667*F667</f>
        <v>750</v>
      </c>
      <c r="H667" s="14" t="s">
        <v>2511</v>
      </c>
      <c r="I667" s="31">
        <f t="shared" si="26"/>
        <v>-309</v>
      </c>
      <c r="J667" s="42">
        <f>YEAR(Table16[[#This Row],[Date]])</f>
        <v>2020</v>
      </c>
      <c r="K667" s="42" t="str">
        <f>TEXT(Table16[[#This Row],[Date]],"MMMM")</f>
        <v>January</v>
      </c>
    </row>
    <row r="668" spans="1:11" x14ac:dyDescent="0.3">
      <c r="A668" s="26" t="s">
        <v>3062</v>
      </c>
      <c r="B668" s="23" t="s">
        <v>721</v>
      </c>
      <c r="C668" s="23" t="s">
        <v>21</v>
      </c>
      <c r="D668" s="18">
        <f t="shared" si="27"/>
        <v>353</v>
      </c>
      <c r="E668" s="23">
        <f t="shared" si="28"/>
        <v>250</v>
      </c>
      <c r="F668" s="22">
        <v>4</v>
      </c>
      <c r="G668" s="22">
        <f>Sales_Table!$E668*F668</f>
        <v>1000</v>
      </c>
      <c r="H668" s="22" t="s">
        <v>2511</v>
      </c>
      <c r="I668" s="30">
        <f t="shared" si="26"/>
        <v>-412</v>
      </c>
      <c r="J668" s="42">
        <f>YEAR(Table16[[#This Row],[Date]])</f>
        <v>2022</v>
      </c>
      <c r="K668" s="42" t="str">
        <f>TEXT(Table16[[#This Row],[Date]],"MMMM")</f>
        <v>May</v>
      </c>
    </row>
    <row r="669" spans="1:11" x14ac:dyDescent="0.3">
      <c r="A669" s="16" t="s">
        <v>3073</v>
      </c>
      <c r="B669" s="18" t="s">
        <v>722</v>
      </c>
      <c r="C669" s="18" t="s">
        <v>21</v>
      </c>
      <c r="D669" s="18">
        <f t="shared" si="27"/>
        <v>353</v>
      </c>
      <c r="E669" s="18">
        <f t="shared" si="28"/>
        <v>250</v>
      </c>
      <c r="F669" s="14">
        <v>7</v>
      </c>
      <c r="G669" s="14">
        <f>Sales_Table!$E669*F669</f>
        <v>1750</v>
      </c>
      <c r="H669" s="14" t="s">
        <v>2510</v>
      </c>
      <c r="I669" s="31">
        <f t="shared" si="26"/>
        <v>-721</v>
      </c>
      <c r="J669" s="42">
        <f>YEAR(Table16[[#This Row],[Date]])</f>
        <v>2021</v>
      </c>
      <c r="K669" s="42" t="str">
        <f>TEXT(Table16[[#This Row],[Date]],"MMMM")</f>
        <v>April</v>
      </c>
    </row>
    <row r="670" spans="1:11" x14ac:dyDescent="0.3">
      <c r="A670" s="26" t="s">
        <v>3074</v>
      </c>
      <c r="B670" s="23" t="s">
        <v>723</v>
      </c>
      <c r="C670" s="23" t="s">
        <v>12</v>
      </c>
      <c r="D670" s="18">
        <f t="shared" si="27"/>
        <v>226</v>
      </c>
      <c r="E670" s="23">
        <f t="shared" si="28"/>
        <v>312</v>
      </c>
      <c r="F670" s="22">
        <v>9</v>
      </c>
      <c r="G670" s="22">
        <f>Sales_Table!$E670*F670</f>
        <v>2808</v>
      </c>
      <c r="H670" s="22" t="s">
        <v>2515</v>
      </c>
      <c r="I670" s="30">
        <f t="shared" si="26"/>
        <v>774</v>
      </c>
      <c r="J670" s="42">
        <f>YEAR(Table16[[#This Row],[Date]])</f>
        <v>2022</v>
      </c>
      <c r="K670" s="42" t="str">
        <f>TEXT(Table16[[#This Row],[Date]],"MMMM")</f>
        <v>December</v>
      </c>
    </row>
    <row r="671" spans="1:11" x14ac:dyDescent="0.3">
      <c r="A671" s="16" t="s">
        <v>2723</v>
      </c>
      <c r="B671" s="18" t="s">
        <v>724</v>
      </c>
      <c r="C671" s="18" t="s">
        <v>12</v>
      </c>
      <c r="D671" s="18">
        <f t="shared" si="27"/>
        <v>226</v>
      </c>
      <c r="E671" s="18">
        <f t="shared" si="28"/>
        <v>312</v>
      </c>
      <c r="F671" s="14">
        <v>8</v>
      </c>
      <c r="G671" s="14">
        <f>Sales_Table!$E671*F671</f>
        <v>2496</v>
      </c>
      <c r="H671" s="14" t="s">
        <v>2510</v>
      </c>
      <c r="I671" s="31">
        <f t="shared" si="26"/>
        <v>688</v>
      </c>
      <c r="J671" s="42">
        <f>YEAR(Table16[[#This Row],[Date]])</f>
        <v>2024</v>
      </c>
      <c r="K671" s="42" t="str">
        <f>TEXT(Table16[[#This Row],[Date]],"MMMM")</f>
        <v>March</v>
      </c>
    </row>
    <row r="672" spans="1:11" x14ac:dyDescent="0.3">
      <c r="A672" s="26" t="s">
        <v>3075</v>
      </c>
      <c r="B672" s="23" t="s">
        <v>725</v>
      </c>
      <c r="C672" s="23" t="s">
        <v>12</v>
      </c>
      <c r="D672" s="18">
        <f t="shared" si="27"/>
        <v>226</v>
      </c>
      <c r="E672" s="23">
        <f t="shared" si="28"/>
        <v>312</v>
      </c>
      <c r="F672" s="22">
        <v>1</v>
      </c>
      <c r="G672" s="22">
        <f>Sales_Table!$E672*F672</f>
        <v>312</v>
      </c>
      <c r="H672" s="22" t="s">
        <v>2510</v>
      </c>
      <c r="I672" s="30">
        <f t="shared" si="26"/>
        <v>86</v>
      </c>
      <c r="J672" s="42">
        <f>YEAR(Table16[[#This Row],[Date]])</f>
        <v>2020</v>
      </c>
      <c r="K672" s="42" t="str">
        <f>TEXT(Table16[[#This Row],[Date]],"MMMM")</f>
        <v>January</v>
      </c>
    </row>
    <row r="673" spans="1:11" x14ac:dyDescent="0.3">
      <c r="A673" s="16" t="s">
        <v>3076</v>
      </c>
      <c r="B673" s="18" t="s">
        <v>726</v>
      </c>
      <c r="C673" s="18" t="s">
        <v>12</v>
      </c>
      <c r="D673" s="18">
        <f t="shared" si="27"/>
        <v>226</v>
      </c>
      <c r="E673" s="18">
        <f t="shared" si="28"/>
        <v>312</v>
      </c>
      <c r="F673" s="14">
        <v>10</v>
      </c>
      <c r="G673" s="14">
        <f>Sales_Table!$E673*F673</f>
        <v>3120</v>
      </c>
      <c r="H673" s="14" t="s">
        <v>2521</v>
      </c>
      <c r="I673" s="31">
        <f t="shared" si="26"/>
        <v>860</v>
      </c>
      <c r="J673" s="42">
        <f>YEAR(Table16[[#This Row],[Date]])</f>
        <v>2024</v>
      </c>
      <c r="K673" s="42" t="str">
        <f>TEXT(Table16[[#This Row],[Date]],"MMMM")</f>
        <v>September</v>
      </c>
    </row>
    <row r="674" spans="1:11" x14ac:dyDescent="0.3">
      <c r="A674" s="26" t="s">
        <v>3077</v>
      </c>
      <c r="B674" s="23" t="s">
        <v>727</v>
      </c>
      <c r="C674" s="23" t="s">
        <v>12</v>
      </c>
      <c r="D674" s="18">
        <f t="shared" si="27"/>
        <v>226</v>
      </c>
      <c r="E674" s="23">
        <f t="shared" si="28"/>
        <v>312</v>
      </c>
      <c r="F674" s="22">
        <v>6</v>
      </c>
      <c r="G674" s="22">
        <f>Sales_Table!$E674*F674</f>
        <v>1872</v>
      </c>
      <c r="H674" s="22" t="s">
        <v>2521</v>
      </c>
      <c r="I674" s="30">
        <f t="shared" si="26"/>
        <v>516</v>
      </c>
      <c r="J674" s="42">
        <f>YEAR(Table16[[#This Row],[Date]])</f>
        <v>2022</v>
      </c>
      <c r="K674" s="42" t="str">
        <f>TEXT(Table16[[#This Row],[Date]],"MMMM")</f>
        <v>February</v>
      </c>
    </row>
    <row r="675" spans="1:11" x14ac:dyDescent="0.3">
      <c r="A675" s="16" t="s">
        <v>3078</v>
      </c>
      <c r="B675" s="18" t="s">
        <v>728</v>
      </c>
      <c r="C675" s="18" t="s">
        <v>12</v>
      </c>
      <c r="D675" s="18">
        <f t="shared" si="27"/>
        <v>226</v>
      </c>
      <c r="E675" s="18">
        <f t="shared" si="28"/>
        <v>312</v>
      </c>
      <c r="F675" s="14">
        <v>6</v>
      </c>
      <c r="G675" s="14">
        <f>Sales_Table!$E675*F675</f>
        <v>1872</v>
      </c>
      <c r="H675" s="14" t="s">
        <v>2510</v>
      </c>
      <c r="I675" s="31">
        <f t="shared" si="26"/>
        <v>516</v>
      </c>
      <c r="J675" s="42">
        <f>YEAR(Table16[[#This Row],[Date]])</f>
        <v>2024</v>
      </c>
      <c r="K675" s="42" t="str">
        <f>TEXT(Table16[[#This Row],[Date]],"MMMM")</f>
        <v>October</v>
      </c>
    </row>
    <row r="676" spans="1:11" x14ac:dyDescent="0.3">
      <c r="A676" s="26" t="s">
        <v>3079</v>
      </c>
      <c r="B676" s="23" t="s">
        <v>729</v>
      </c>
      <c r="C676" s="23" t="s">
        <v>12</v>
      </c>
      <c r="D676" s="18">
        <f t="shared" si="27"/>
        <v>226</v>
      </c>
      <c r="E676" s="23">
        <f t="shared" si="28"/>
        <v>312</v>
      </c>
      <c r="F676" s="22">
        <v>3</v>
      </c>
      <c r="G676" s="22">
        <f>Sales_Table!$E676*F676</f>
        <v>936</v>
      </c>
      <c r="H676" s="22" t="s">
        <v>2510</v>
      </c>
      <c r="I676" s="30">
        <f t="shared" si="26"/>
        <v>258</v>
      </c>
      <c r="J676" s="42">
        <f>YEAR(Table16[[#This Row],[Date]])</f>
        <v>2020</v>
      </c>
      <c r="K676" s="42" t="str">
        <f>TEXT(Table16[[#This Row],[Date]],"MMMM")</f>
        <v>April</v>
      </c>
    </row>
    <row r="677" spans="1:11" x14ac:dyDescent="0.3">
      <c r="A677" s="16" t="s">
        <v>3080</v>
      </c>
      <c r="B677" s="18" t="s">
        <v>730</v>
      </c>
      <c r="C677" s="18" t="s">
        <v>12</v>
      </c>
      <c r="D677" s="18">
        <f t="shared" si="27"/>
        <v>226</v>
      </c>
      <c r="E677" s="18">
        <f t="shared" si="28"/>
        <v>312</v>
      </c>
      <c r="F677" s="14">
        <v>4</v>
      </c>
      <c r="G677" s="14">
        <f>Sales_Table!$E677*F677</f>
        <v>1248</v>
      </c>
      <c r="H677" s="14" t="s">
        <v>2510</v>
      </c>
      <c r="I677" s="31">
        <f t="shared" si="26"/>
        <v>344</v>
      </c>
      <c r="J677" s="42">
        <f>YEAR(Table16[[#This Row],[Date]])</f>
        <v>2022</v>
      </c>
      <c r="K677" s="42" t="str">
        <f>TEXT(Table16[[#This Row],[Date]],"MMMM")</f>
        <v>June</v>
      </c>
    </row>
    <row r="678" spans="1:11" x14ac:dyDescent="0.3">
      <c r="A678" s="26" t="s">
        <v>3081</v>
      </c>
      <c r="B678" s="23" t="s">
        <v>731</v>
      </c>
      <c r="C678" s="23" t="s">
        <v>12</v>
      </c>
      <c r="D678" s="18">
        <f t="shared" si="27"/>
        <v>226</v>
      </c>
      <c r="E678" s="23">
        <f t="shared" si="28"/>
        <v>312</v>
      </c>
      <c r="F678" s="22">
        <v>8</v>
      </c>
      <c r="G678" s="22">
        <f>Sales_Table!$E678*F678</f>
        <v>2496</v>
      </c>
      <c r="H678" s="22" t="s">
        <v>2511</v>
      </c>
      <c r="I678" s="30">
        <f t="shared" si="26"/>
        <v>688</v>
      </c>
      <c r="J678" s="42">
        <f>YEAR(Table16[[#This Row],[Date]])</f>
        <v>2022</v>
      </c>
      <c r="K678" s="42" t="str">
        <f>TEXT(Table16[[#This Row],[Date]],"MMMM")</f>
        <v>May</v>
      </c>
    </row>
    <row r="679" spans="1:11" x14ac:dyDescent="0.3">
      <c r="A679" s="16" t="s">
        <v>3082</v>
      </c>
      <c r="B679" s="18" t="s">
        <v>732</v>
      </c>
      <c r="C679" s="18" t="s">
        <v>12</v>
      </c>
      <c r="D679" s="18">
        <f t="shared" si="27"/>
        <v>226</v>
      </c>
      <c r="E679" s="18">
        <f t="shared" si="28"/>
        <v>312</v>
      </c>
      <c r="F679" s="14">
        <v>10</v>
      </c>
      <c r="G679" s="14">
        <f>Sales_Table!$E679*F679</f>
        <v>3120</v>
      </c>
      <c r="H679" s="14" t="s">
        <v>2521</v>
      </c>
      <c r="I679" s="31">
        <f t="shared" si="26"/>
        <v>860</v>
      </c>
      <c r="J679" s="42">
        <f>YEAR(Table16[[#This Row],[Date]])</f>
        <v>2024</v>
      </c>
      <c r="K679" s="42" t="str">
        <f>TEXT(Table16[[#This Row],[Date]],"MMMM")</f>
        <v>September</v>
      </c>
    </row>
    <row r="680" spans="1:11" x14ac:dyDescent="0.3">
      <c r="A680" s="26" t="s">
        <v>3083</v>
      </c>
      <c r="B680" s="23" t="s">
        <v>733</v>
      </c>
      <c r="C680" s="23" t="s">
        <v>12</v>
      </c>
      <c r="D680" s="18">
        <f t="shared" si="27"/>
        <v>226</v>
      </c>
      <c r="E680" s="23">
        <f t="shared" si="28"/>
        <v>312</v>
      </c>
      <c r="F680" s="22">
        <v>3</v>
      </c>
      <c r="G680" s="22">
        <f>Sales_Table!$E680*F680</f>
        <v>936</v>
      </c>
      <c r="H680" s="22" t="s">
        <v>2511</v>
      </c>
      <c r="I680" s="30">
        <f t="shared" si="26"/>
        <v>258</v>
      </c>
      <c r="J680" s="42">
        <f>YEAR(Table16[[#This Row],[Date]])</f>
        <v>2020</v>
      </c>
      <c r="K680" s="42" t="str">
        <f>TEXT(Table16[[#This Row],[Date]],"MMMM")</f>
        <v>August</v>
      </c>
    </row>
    <row r="681" spans="1:11" x14ac:dyDescent="0.3">
      <c r="A681" s="16" t="s">
        <v>2567</v>
      </c>
      <c r="B681" s="18" t="s">
        <v>734</v>
      </c>
      <c r="C681" s="18" t="s">
        <v>12</v>
      </c>
      <c r="D681" s="18">
        <f t="shared" si="27"/>
        <v>226</v>
      </c>
      <c r="E681" s="18">
        <f t="shared" si="28"/>
        <v>312</v>
      </c>
      <c r="F681" s="14">
        <v>6</v>
      </c>
      <c r="G681" s="14">
        <f>Sales_Table!$E681*F681</f>
        <v>1872</v>
      </c>
      <c r="H681" s="14" t="s">
        <v>2515</v>
      </c>
      <c r="I681" s="31">
        <f t="shared" si="26"/>
        <v>516</v>
      </c>
      <c r="J681" s="42">
        <f>YEAR(Table16[[#This Row],[Date]])</f>
        <v>2023</v>
      </c>
      <c r="K681" s="42" t="str">
        <f>TEXT(Table16[[#This Row],[Date]],"MMMM")</f>
        <v>April</v>
      </c>
    </row>
    <row r="682" spans="1:11" x14ac:dyDescent="0.3">
      <c r="A682" s="26" t="s">
        <v>2536</v>
      </c>
      <c r="B682" s="23" t="s">
        <v>735</v>
      </c>
      <c r="C682" s="23" t="s">
        <v>12</v>
      </c>
      <c r="D682" s="18">
        <f t="shared" si="27"/>
        <v>226</v>
      </c>
      <c r="E682" s="23">
        <f t="shared" si="28"/>
        <v>312</v>
      </c>
      <c r="F682" s="22">
        <v>9</v>
      </c>
      <c r="G682" s="22">
        <f>Sales_Table!$E682*F682</f>
        <v>2808</v>
      </c>
      <c r="H682" s="22" t="s">
        <v>2511</v>
      </c>
      <c r="I682" s="30">
        <f t="shared" si="26"/>
        <v>774</v>
      </c>
      <c r="J682" s="42">
        <f>YEAR(Table16[[#This Row],[Date]])</f>
        <v>2024</v>
      </c>
      <c r="K682" s="42" t="str">
        <f>TEXT(Table16[[#This Row],[Date]],"MMMM")</f>
        <v>July</v>
      </c>
    </row>
    <row r="683" spans="1:11" x14ac:dyDescent="0.3">
      <c r="A683" s="16" t="s">
        <v>3084</v>
      </c>
      <c r="B683" s="18" t="s">
        <v>736</v>
      </c>
      <c r="C683" s="18" t="s">
        <v>12</v>
      </c>
      <c r="D683" s="18">
        <f t="shared" si="27"/>
        <v>226</v>
      </c>
      <c r="E683" s="18">
        <f t="shared" si="28"/>
        <v>312</v>
      </c>
      <c r="F683" s="14">
        <v>6</v>
      </c>
      <c r="G683" s="14">
        <f>Sales_Table!$E683*F683</f>
        <v>1872</v>
      </c>
      <c r="H683" s="14" t="s">
        <v>2510</v>
      </c>
      <c r="I683" s="31">
        <f t="shared" si="26"/>
        <v>516</v>
      </c>
      <c r="J683" s="42">
        <f>YEAR(Table16[[#This Row],[Date]])</f>
        <v>2021</v>
      </c>
      <c r="K683" s="42" t="str">
        <f>TEXT(Table16[[#This Row],[Date]],"MMMM")</f>
        <v>November</v>
      </c>
    </row>
    <row r="684" spans="1:11" x14ac:dyDescent="0.3">
      <c r="A684" s="26" t="s">
        <v>3085</v>
      </c>
      <c r="B684" s="23" t="s">
        <v>737</v>
      </c>
      <c r="C684" s="23" t="s">
        <v>12</v>
      </c>
      <c r="D684" s="18">
        <f t="shared" si="27"/>
        <v>226</v>
      </c>
      <c r="E684" s="23">
        <f t="shared" si="28"/>
        <v>312</v>
      </c>
      <c r="F684" s="22">
        <v>8</v>
      </c>
      <c r="G684" s="22">
        <f>Sales_Table!$E684*F684</f>
        <v>2496</v>
      </c>
      <c r="H684" s="22" t="s">
        <v>2510</v>
      </c>
      <c r="I684" s="30">
        <f t="shared" si="26"/>
        <v>688</v>
      </c>
      <c r="J684" s="42">
        <f>YEAR(Table16[[#This Row],[Date]])</f>
        <v>2023</v>
      </c>
      <c r="K684" s="42" t="str">
        <f>TEXT(Table16[[#This Row],[Date]],"MMMM")</f>
        <v>February</v>
      </c>
    </row>
    <row r="685" spans="1:11" x14ac:dyDescent="0.3">
      <c r="A685" s="16" t="s">
        <v>3086</v>
      </c>
      <c r="B685" s="18" t="s">
        <v>738</v>
      </c>
      <c r="C685" s="18" t="s">
        <v>12</v>
      </c>
      <c r="D685" s="18">
        <f t="shared" si="27"/>
        <v>226</v>
      </c>
      <c r="E685" s="18">
        <f t="shared" si="28"/>
        <v>312</v>
      </c>
      <c r="F685" s="14">
        <v>2</v>
      </c>
      <c r="G685" s="14">
        <f>Sales_Table!$E685*F685</f>
        <v>624</v>
      </c>
      <c r="H685" s="14" t="s">
        <v>2515</v>
      </c>
      <c r="I685" s="31">
        <f t="shared" si="26"/>
        <v>172</v>
      </c>
      <c r="J685" s="42">
        <f>YEAR(Table16[[#This Row],[Date]])</f>
        <v>2022</v>
      </c>
      <c r="K685" s="42" t="str">
        <f>TEXT(Table16[[#This Row],[Date]],"MMMM")</f>
        <v>February</v>
      </c>
    </row>
    <row r="686" spans="1:11" x14ac:dyDescent="0.3">
      <c r="A686" s="26" t="s">
        <v>2969</v>
      </c>
      <c r="B686" s="23" t="s">
        <v>739</v>
      </c>
      <c r="C686" s="23" t="s">
        <v>12</v>
      </c>
      <c r="D686" s="18">
        <f t="shared" si="27"/>
        <v>226</v>
      </c>
      <c r="E686" s="23">
        <f t="shared" si="28"/>
        <v>312</v>
      </c>
      <c r="F686" s="22">
        <v>2</v>
      </c>
      <c r="G686" s="22">
        <f>Sales_Table!$E686*F686</f>
        <v>624</v>
      </c>
      <c r="H686" s="22" t="s">
        <v>2515</v>
      </c>
      <c r="I686" s="30">
        <f t="shared" si="26"/>
        <v>172</v>
      </c>
      <c r="J686" s="42">
        <f>YEAR(Table16[[#This Row],[Date]])</f>
        <v>2022</v>
      </c>
      <c r="K686" s="42" t="str">
        <f>TEXT(Table16[[#This Row],[Date]],"MMMM")</f>
        <v>December</v>
      </c>
    </row>
    <row r="687" spans="1:11" x14ac:dyDescent="0.3">
      <c r="A687" s="16" t="s">
        <v>3087</v>
      </c>
      <c r="B687" s="18" t="s">
        <v>740</v>
      </c>
      <c r="C687" s="18" t="s">
        <v>12</v>
      </c>
      <c r="D687" s="18">
        <f t="shared" si="27"/>
        <v>226</v>
      </c>
      <c r="E687" s="18">
        <f t="shared" si="28"/>
        <v>312</v>
      </c>
      <c r="F687" s="14">
        <v>7</v>
      </c>
      <c r="G687" s="14">
        <f>Sales_Table!$E687*F687</f>
        <v>2184</v>
      </c>
      <c r="H687" s="14" t="s">
        <v>2521</v>
      </c>
      <c r="I687" s="31">
        <f t="shared" si="26"/>
        <v>602</v>
      </c>
      <c r="J687" s="42">
        <f>YEAR(Table16[[#This Row],[Date]])</f>
        <v>2020</v>
      </c>
      <c r="K687" s="42" t="str">
        <f>TEXT(Table16[[#This Row],[Date]],"MMMM")</f>
        <v>November</v>
      </c>
    </row>
    <row r="688" spans="1:11" x14ac:dyDescent="0.3">
      <c r="A688" s="26" t="s">
        <v>3088</v>
      </c>
      <c r="B688" s="23" t="s">
        <v>741</v>
      </c>
      <c r="C688" s="23" t="s">
        <v>12</v>
      </c>
      <c r="D688" s="18">
        <f t="shared" si="27"/>
        <v>226</v>
      </c>
      <c r="E688" s="23">
        <f t="shared" si="28"/>
        <v>312</v>
      </c>
      <c r="F688" s="22">
        <v>6</v>
      </c>
      <c r="G688" s="22">
        <f>Sales_Table!$E688*F688</f>
        <v>1872</v>
      </c>
      <c r="H688" s="22" t="s">
        <v>2510</v>
      </c>
      <c r="I688" s="30">
        <f t="shared" si="26"/>
        <v>516</v>
      </c>
      <c r="J688" s="42">
        <f>YEAR(Table16[[#This Row],[Date]])</f>
        <v>2020</v>
      </c>
      <c r="K688" s="42" t="str">
        <f>TEXT(Table16[[#This Row],[Date]],"MMMM")</f>
        <v>January</v>
      </c>
    </row>
    <row r="689" spans="1:11" x14ac:dyDescent="0.3">
      <c r="A689" s="16" t="s">
        <v>3054</v>
      </c>
      <c r="B689" s="18" t="s">
        <v>742</v>
      </c>
      <c r="C689" s="18" t="s">
        <v>12</v>
      </c>
      <c r="D689" s="18">
        <f t="shared" si="27"/>
        <v>226</v>
      </c>
      <c r="E689" s="18">
        <f t="shared" si="28"/>
        <v>312</v>
      </c>
      <c r="F689" s="14">
        <v>9</v>
      </c>
      <c r="G689" s="14">
        <f>Sales_Table!$E689*F689</f>
        <v>2808</v>
      </c>
      <c r="H689" s="14" t="s">
        <v>2521</v>
      </c>
      <c r="I689" s="31">
        <f t="shared" si="26"/>
        <v>774</v>
      </c>
      <c r="J689" s="42">
        <f>YEAR(Table16[[#This Row],[Date]])</f>
        <v>2022</v>
      </c>
      <c r="K689" s="42" t="str">
        <f>TEXT(Table16[[#This Row],[Date]],"MMMM")</f>
        <v>February</v>
      </c>
    </row>
    <row r="690" spans="1:11" x14ac:dyDescent="0.3">
      <c r="A690" s="26" t="s">
        <v>3089</v>
      </c>
      <c r="B690" s="23" t="s">
        <v>743</v>
      </c>
      <c r="C690" s="23" t="s">
        <v>12</v>
      </c>
      <c r="D690" s="18">
        <f t="shared" si="27"/>
        <v>226</v>
      </c>
      <c r="E690" s="23">
        <f t="shared" si="28"/>
        <v>312</v>
      </c>
      <c r="F690" s="22">
        <v>9</v>
      </c>
      <c r="G690" s="22">
        <f>Sales_Table!$E690*F690</f>
        <v>2808</v>
      </c>
      <c r="H690" s="22" t="s">
        <v>2510</v>
      </c>
      <c r="I690" s="30">
        <f t="shared" si="26"/>
        <v>774</v>
      </c>
      <c r="J690" s="42">
        <f>YEAR(Table16[[#This Row],[Date]])</f>
        <v>2022</v>
      </c>
      <c r="K690" s="42" t="str">
        <f>TEXT(Table16[[#This Row],[Date]],"MMMM")</f>
        <v>February</v>
      </c>
    </row>
    <row r="691" spans="1:11" x14ac:dyDescent="0.3">
      <c r="A691" s="16" t="s">
        <v>3090</v>
      </c>
      <c r="B691" s="18" t="s">
        <v>744</v>
      </c>
      <c r="C691" s="18" t="s">
        <v>30</v>
      </c>
      <c r="D691" s="18">
        <f t="shared" si="27"/>
        <v>604</v>
      </c>
      <c r="E691" s="18">
        <f t="shared" si="28"/>
        <v>460</v>
      </c>
      <c r="F691" s="14">
        <v>6</v>
      </c>
      <c r="G691" s="14">
        <f>Sales_Table!$E691*F691</f>
        <v>2760</v>
      </c>
      <c r="H691" s="14" t="s">
        <v>2511</v>
      </c>
      <c r="I691" s="31">
        <f t="shared" si="26"/>
        <v>-864</v>
      </c>
      <c r="J691" s="42">
        <f>YEAR(Table16[[#This Row],[Date]])</f>
        <v>2024</v>
      </c>
      <c r="K691" s="42" t="str">
        <f>TEXT(Table16[[#This Row],[Date]],"MMMM")</f>
        <v>November</v>
      </c>
    </row>
    <row r="692" spans="1:11" x14ac:dyDescent="0.3">
      <c r="A692" s="26" t="s">
        <v>3091</v>
      </c>
      <c r="B692" s="23" t="s">
        <v>745</v>
      </c>
      <c r="C692" s="23" t="s">
        <v>30</v>
      </c>
      <c r="D692" s="18">
        <f t="shared" si="27"/>
        <v>604</v>
      </c>
      <c r="E692" s="23">
        <f t="shared" si="28"/>
        <v>460</v>
      </c>
      <c r="F692" s="22">
        <v>2</v>
      </c>
      <c r="G692" s="22">
        <f>Sales_Table!$E692*F692</f>
        <v>920</v>
      </c>
      <c r="H692" s="22" t="s">
        <v>2515</v>
      </c>
      <c r="I692" s="30">
        <f t="shared" si="26"/>
        <v>-288</v>
      </c>
      <c r="J692" s="42">
        <f>YEAR(Table16[[#This Row],[Date]])</f>
        <v>2021</v>
      </c>
      <c r="K692" s="42" t="str">
        <f>TEXT(Table16[[#This Row],[Date]],"MMMM")</f>
        <v>November</v>
      </c>
    </row>
    <row r="693" spans="1:11" x14ac:dyDescent="0.3">
      <c r="A693" s="16" t="s">
        <v>3092</v>
      </c>
      <c r="B693" s="18" t="s">
        <v>746</v>
      </c>
      <c r="C693" s="18" t="s">
        <v>30</v>
      </c>
      <c r="D693" s="18">
        <f t="shared" si="27"/>
        <v>604</v>
      </c>
      <c r="E693" s="18">
        <f t="shared" ref="E693:E724" si="29">IF(C693="P130",715,IF(C693="P131",225,IF(C693="P132",580,IF(C693="P133",205,IF(C693="P134",250,IF(C693="P135",312,IF(C693="P136",460,IF(C693="P137",140,IF(C693="P138",400,0)))))))))</f>
        <v>460</v>
      </c>
      <c r="F693" s="14">
        <v>4</v>
      </c>
      <c r="G693" s="14">
        <f>Sales_Table!$E693*F693</f>
        <v>1840</v>
      </c>
      <c r="H693" s="14" t="s">
        <v>2511</v>
      </c>
      <c r="I693" s="31">
        <f t="shared" si="26"/>
        <v>-576</v>
      </c>
      <c r="J693" s="42">
        <f>YEAR(Table16[[#This Row],[Date]])</f>
        <v>2022</v>
      </c>
      <c r="K693" s="42" t="str">
        <f>TEXT(Table16[[#This Row],[Date]],"MMMM")</f>
        <v>November</v>
      </c>
    </row>
    <row r="694" spans="1:11" x14ac:dyDescent="0.3">
      <c r="A694" s="26" t="s">
        <v>3093</v>
      </c>
      <c r="B694" s="23" t="s">
        <v>747</v>
      </c>
      <c r="C694" s="23" t="s">
        <v>30</v>
      </c>
      <c r="D694" s="18">
        <f t="shared" si="27"/>
        <v>604</v>
      </c>
      <c r="E694" s="23">
        <f t="shared" si="29"/>
        <v>460</v>
      </c>
      <c r="F694" s="22">
        <v>6</v>
      </c>
      <c r="G694" s="22">
        <f>Sales_Table!$E694*F694</f>
        <v>2760</v>
      </c>
      <c r="H694" s="22" t="s">
        <v>2510</v>
      </c>
      <c r="I694" s="30">
        <f t="shared" si="26"/>
        <v>-864</v>
      </c>
      <c r="J694" s="42">
        <f>YEAR(Table16[[#This Row],[Date]])</f>
        <v>2020</v>
      </c>
      <c r="K694" s="42" t="str">
        <f>TEXT(Table16[[#This Row],[Date]],"MMMM")</f>
        <v>September</v>
      </c>
    </row>
    <row r="695" spans="1:11" x14ac:dyDescent="0.3">
      <c r="A695" s="16" t="s">
        <v>2570</v>
      </c>
      <c r="B695" s="18" t="s">
        <v>748</v>
      </c>
      <c r="C695" s="18" t="s">
        <v>30</v>
      </c>
      <c r="D695" s="18">
        <f t="shared" si="27"/>
        <v>604</v>
      </c>
      <c r="E695" s="18">
        <f t="shared" si="29"/>
        <v>460</v>
      </c>
      <c r="F695" s="14">
        <v>2</v>
      </c>
      <c r="G695" s="14">
        <f>Sales_Table!$E695*F695</f>
        <v>920</v>
      </c>
      <c r="H695" s="14" t="s">
        <v>2511</v>
      </c>
      <c r="I695" s="31">
        <f t="shared" si="26"/>
        <v>-288</v>
      </c>
      <c r="J695" s="42">
        <f>YEAR(Table16[[#This Row],[Date]])</f>
        <v>2021</v>
      </c>
      <c r="K695" s="42" t="str">
        <f>TEXT(Table16[[#This Row],[Date]],"MMMM")</f>
        <v>August</v>
      </c>
    </row>
    <row r="696" spans="1:11" x14ac:dyDescent="0.3">
      <c r="A696" s="26" t="s">
        <v>2635</v>
      </c>
      <c r="B696" s="23" t="s">
        <v>749</v>
      </c>
      <c r="C696" s="23" t="s">
        <v>30</v>
      </c>
      <c r="D696" s="18">
        <f t="shared" si="27"/>
        <v>604</v>
      </c>
      <c r="E696" s="23">
        <f t="shared" si="29"/>
        <v>460</v>
      </c>
      <c r="F696" s="22">
        <v>5</v>
      </c>
      <c r="G696" s="22">
        <f>Sales_Table!$E696*F696</f>
        <v>2300</v>
      </c>
      <c r="H696" s="22" t="s">
        <v>2510</v>
      </c>
      <c r="I696" s="30">
        <f t="shared" si="26"/>
        <v>-720</v>
      </c>
      <c r="J696" s="42">
        <f>YEAR(Table16[[#This Row],[Date]])</f>
        <v>2024</v>
      </c>
      <c r="K696" s="42" t="str">
        <f>TEXT(Table16[[#This Row],[Date]],"MMMM")</f>
        <v>January</v>
      </c>
    </row>
    <row r="697" spans="1:11" x14ac:dyDescent="0.3">
      <c r="A697" s="16" t="s">
        <v>2845</v>
      </c>
      <c r="B697" s="18" t="s">
        <v>750</v>
      </c>
      <c r="C697" s="18" t="s">
        <v>30</v>
      </c>
      <c r="D697" s="18">
        <f t="shared" si="27"/>
        <v>604</v>
      </c>
      <c r="E697" s="18">
        <f t="shared" si="29"/>
        <v>460</v>
      </c>
      <c r="F697" s="14">
        <v>5</v>
      </c>
      <c r="G697" s="14">
        <f>Sales_Table!$E697*F697</f>
        <v>2300</v>
      </c>
      <c r="H697" s="14" t="s">
        <v>2510</v>
      </c>
      <c r="I697" s="31">
        <f t="shared" si="26"/>
        <v>-720</v>
      </c>
      <c r="J697" s="42">
        <f>YEAR(Table16[[#This Row],[Date]])</f>
        <v>2024</v>
      </c>
      <c r="K697" s="42" t="str">
        <f>TEXT(Table16[[#This Row],[Date]],"MMMM")</f>
        <v>November</v>
      </c>
    </row>
    <row r="698" spans="1:11" x14ac:dyDescent="0.3">
      <c r="A698" s="26" t="s">
        <v>3094</v>
      </c>
      <c r="B698" s="23" t="s">
        <v>751</v>
      </c>
      <c r="C698" s="23" t="s">
        <v>30</v>
      </c>
      <c r="D698" s="18">
        <f t="shared" si="27"/>
        <v>604</v>
      </c>
      <c r="E698" s="23">
        <f t="shared" si="29"/>
        <v>460</v>
      </c>
      <c r="F698" s="22">
        <v>2</v>
      </c>
      <c r="G698" s="22">
        <f>Sales_Table!$E698*F698</f>
        <v>920</v>
      </c>
      <c r="H698" s="22" t="s">
        <v>2511</v>
      </c>
      <c r="I698" s="30">
        <f t="shared" si="26"/>
        <v>-288</v>
      </c>
      <c r="J698" s="42">
        <f>YEAR(Table16[[#This Row],[Date]])</f>
        <v>2022</v>
      </c>
      <c r="K698" s="42" t="str">
        <f>TEXT(Table16[[#This Row],[Date]],"MMMM")</f>
        <v>March</v>
      </c>
    </row>
    <row r="699" spans="1:11" x14ac:dyDescent="0.3">
      <c r="A699" s="16" t="s">
        <v>3095</v>
      </c>
      <c r="B699" s="18" t="s">
        <v>752</v>
      </c>
      <c r="C699" s="18" t="s">
        <v>30</v>
      </c>
      <c r="D699" s="18">
        <f t="shared" si="27"/>
        <v>604</v>
      </c>
      <c r="E699" s="18">
        <f t="shared" si="29"/>
        <v>460</v>
      </c>
      <c r="F699" s="14">
        <v>4</v>
      </c>
      <c r="G699" s="14">
        <f>Sales_Table!$E699*F699</f>
        <v>1840</v>
      </c>
      <c r="H699" s="14" t="s">
        <v>2511</v>
      </c>
      <c r="I699" s="31">
        <f t="shared" si="26"/>
        <v>-576</v>
      </c>
      <c r="J699" s="42">
        <f>YEAR(Table16[[#This Row],[Date]])</f>
        <v>2023</v>
      </c>
      <c r="K699" s="42" t="str">
        <f>TEXT(Table16[[#This Row],[Date]],"MMMM")</f>
        <v>June</v>
      </c>
    </row>
    <row r="700" spans="1:11" x14ac:dyDescent="0.3">
      <c r="A700" s="26" t="s">
        <v>3096</v>
      </c>
      <c r="B700" s="23" t="s">
        <v>753</v>
      </c>
      <c r="C700" s="23" t="s">
        <v>30</v>
      </c>
      <c r="D700" s="18">
        <f t="shared" si="27"/>
        <v>604</v>
      </c>
      <c r="E700" s="23">
        <f t="shared" si="29"/>
        <v>460</v>
      </c>
      <c r="F700" s="22">
        <v>6</v>
      </c>
      <c r="G700" s="22">
        <f>Sales_Table!$E700*F700</f>
        <v>2760</v>
      </c>
      <c r="H700" s="22" t="s">
        <v>2510</v>
      </c>
      <c r="I700" s="30">
        <f t="shared" si="26"/>
        <v>-864</v>
      </c>
      <c r="J700" s="42">
        <f>YEAR(Table16[[#This Row],[Date]])</f>
        <v>2024</v>
      </c>
      <c r="K700" s="42" t="str">
        <f>TEXT(Table16[[#This Row],[Date]],"MMMM")</f>
        <v>January</v>
      </c>
    </row>
    <row r="701" spans="1:11" x14ac:dyDescent="0.3">
      <c r="A701" s="16" t="s">
        <v>3097</v>
      </c>
      <c r="B701" s="18" t="s">
        <v>754</v>
      </c>
      <c r="C701" s="18" t="s">
        <v>30</v>
      </c>
      <c r="D701" s="18">
        <f t="shared" si="27"/>
        <v>604</v>
      </c>
      <c r="E701" s="18">
        <f t="shared" si="29"/>
        <v>460</v>
      </c>
      <c r="F701" s="14">
        <v>2</v>
      </c>
      <c r="G701" s="14">
        <f>Sales_Table!$E701*F701</f>
        <v>920</v>
      </c>
      <c r="H701" s="14" t="s">
        <v>2510</v>
      </c>
      <c r="I701" s="31">
        <f t="shared" si="26"/>
        <v>-288</v>
      </c>
      <c r="J701" s="42">
        <f>YEAR(Table16[[#This Row],[Date]])</f>
        <v>2024</v>
      </c>
      <c r="K701" s="42" t="str">
        <f>TEXT(Table16[[#This Row],[Date]],"MMMM")</f>
        <v>November</v>
      </c>
    </row>
    <row r="702" spans="1:11" x14ac:dyDescent="0.3">
      <c r="A702" s="26" t="s">
        <v>2520</v>
      </c>
      <c r="B702" s="23" t="s">
        <v>755</v>
      </c>
      <c r="C702" s="23" t="s">
        <v>30</v>
      </c>
      <c r="D702" s="18">
        <f t="shared" si="27"/>
        <v>604</v>
      </c>
      <c r="E702" s="23">
        <f t="shared" si="29"/>
        <v>460</v>
      </c>
      <c r="F702" s="22">
        <v>6</v>
      </c>
      <c r="G702" s="22">
        <f>Sales_Table!$E702*F702</f>
        <v>2760</v>
      </c>
      <c r="H702" s="22" t="s">
        <v>2511</v>
      </c>
      <c r="I702" s="30">
        <f t="shared" si="26"/>
        <v>-864</v>
      </c>
      <c r="J702" s="42">
        <f>YEAR(Table16[[#This Row],[Date]])</f>
        <v>2025</v>
      </c>
      <c r="K702" s="42" t="str">
        <f>TEXT(Table16[[#This Row],[Date]],"MMMM")</f>
        <v>May</v>
      </c>
    </row>
    <row r="703" spans="1:11" x14ac:dyDescent="0.3">
      <c r="A703" s="16" t="s">
        <v>3098</v>
      </c>
      <c r="B703" s="18" t="s">
        <v>756</v>
      </c>
      <c r="C703" s="18" t="s">
        <v>30</v>
      </c>
      <c r="D703" s="18">
        <f t="shared" si="27"/>
        <v>604</v>
      </c>
      <c r="E703" s="18">
        <f t="shared" si="29"/>
        <v>460</v>
      </c>
      <c r="F703" s="14">
        <v>8</v>
      </c>
      <c r="G703" s="14">
        <f>Sales_Table!$E703*F703</f>
        <v>3680</v>
      </c>
      <c r="H703" s="14" t="s">
        <v>2521</v>
      </c>
      <c r="I703" s="31">
        <f t="shared" si="26"/>
        <v>-1152</v>
      </c>
      <c r="J703" s="42">
        <f>YEAR(Table16[[#This Row],[Date]])</f>
        <v>2021</v>
      </c>
      <c r="K703" s="42" t="str">
        <f>TEXT(Table16[[#This Row],[Date]],"MMMM")</f>
        <v>February</v>
      </c>
    </row>
    <row r="704" spans="1:11" x14ac:dyDescent="0.3">
      <c r="A704" s="26" t="s">
        <v>3099</v>
      </c>
      <c r="B704" s="23" t="s">
        <v>757</v>
      </c>
      <c r="C704" s="23" t="s">
        <v>30</v>
      </c>
      <c r="D704" s="18">
        <f t="shared" si="27"/>
        <v>604</v>
      </c>
      <c r="E704" s="23">
        <f t="shared" si="29"/>
        <v>460</v>
      </c>
      <c r="F704" s="22">
        <v>5</v>
      </c>
      <c r="G704" s="22">
        <f>Sales_Table!$E704*F704</f>
        <v>2300</v>
      </c>
      <c r="H704" s="22" t="s">
        <v>2521</v>
      </c>
      <c r="I704" s="30">
        <f t="shared" si="26"/>
        <v>-720</v>
      </c>
      <c r="J704" s="42">
        <f>YEAR(Table16[[#This Row],[Date]])</f>
        <v>2023</v>
      </c>
      <c r="K704" s="42" t="str">
        <f>TEXT(Table16[[#This Row],[Date]],"MMMM")</f>
        <v>October</v>
      </c>
    </row>
    <row r="705" spans="1:11" x14ac:dyDescent="0.3">
      <c r="A705" s="16" t="s">
        <v>3100</v>
      </c>
      <c r="B705" s="18" t="s">
        <v>758</v>
      </c>
      <c r="C705" s="18" t="s">
        <v>30</v>
      </c>
      <c r="D705" s="18">
        <f t="shared" si="27"/>
        <v>604</v>
      </c>
      <c r="E705" s="18">
        <f t="shared" si="29"/>
        <v>460</v>
      </c>
      <c r="F705" s="14">
        <v>1</v>
      </c>
      <c r="G705" s="14">
        <f>Sales_Table!$E705*F705</f>
        <v>460</v>
      </c>
      <c r="H705" s="14" t="s">
        <v>2511</v>
      </c>
      <c r="I705" s="31">
        <f t="shared" si="26"/>
        <v>-144</v>
      </c>
      <c r="J705" s="42">
        <f>YEAR(Table16[[#This Row],[Date]])</f>
        <v>2025</v>
      </c>
      <c r="K705" s="42" t="str">
        <f>TEXT(Table16[[#This Row],[Date]],"MMMM")</f>
        <v>March</v>
      </c>
    </row>
    <row r="706" spans="1:11" x14ac:dyDescent="0.3">
      <c r="A706" s="26" t="s">
        <v>2712</v>
      </c>
      <c r="B706" s="23" t="s">
        <v>759</v>
      </c>
      <c r="C706" s="23" t="s">
        <v>30</v>
      </c>
      <c r="D706" s="18">
        <f t="shared" si="27"/>
        <v>604</v>
      </c>
      <c r="E706" s="23">
        <f t="shared" si="29"/>
        <v>460</v>
      </c>
      <c r="F706" s="22">
        <v>3</v>
      </c>
      <c r="G706" s="22">
        <f>Sales_Table!$E706*F706</f>
        <v>1380</v>
      </c>
      <c r="H706" s="22" t="s">
        <v>2510</v>
      </c>
      <c r="I706" s="30">
        <f t="shared" si="26"/>
        <v>-432</v>
      </c>
      <c r="J706" s="42">
        <f>YEAR(Table16[[#This Row],[Date]])</f>
        <v>2020</v>
      </c>
      <c r="K706" s="42" t="str">
        <f>TEXT(Table16[[#This Row],[Date]],"MMMM")</f>
        <v>June</v>
      </c>
    </row>
    <row r="707" spans="1:11" x14ac:dyDescent="0.3">
      <c r="A707" s="16" t="s">
        <v>3101</v>
      </c>
      <c r="B707" s="18" t="s">
        <v>760</v>
      </c>
      <c r="C707" s="18" t="s">
        <v>30</v>
      </c>
      <c r="D707" s="18">
        <f t="shared" si="27"/>
        <v>604</v>
      </c>
      <c r="E707" s="18">
        <f t="shared" si="29"/>
        <v>460</v>
      </c>
      <c r="F707" s="14">
        <v>7</v>
      </c>
      <c r="G707" s="14">
        <f>Sales_Table!$E707*F707</f>
        <v>3220</v>
      </c>
      <c r="H707" s="14" t="s">
        <v>2511</v>
      </c>
      <c r="I707" s="31">
        <f t="shared" ref="I707:I770" si="30">G707-(D707*F707)</f>
        <v>-1008</v>
      </c>
      <c r="J707" s="42">
        <f>YEAR(Table16[[#This Row],[Date]])</f>
        <v>2020</v>
      </c>
      <c r="K707" s="42" t="str">
        <f>TEXT(Table16[[#This Row],[Date]],"MMMM")</f>
        <v>June</v>
      </c>
    </row>
    <row r="708" spans="1:11" x14ac:dyDescent="0.3">
      <c r="A708" s="26" t="s">
        <v>3102</v>
      </c>
      <c r="B708" s="23" t="s">
        <v>761</v>
      </c>
      <c r="C708" s="23" t="s">
        <v>30</v>
      </c>
      <c r="D708" s="18">
        <f t="shared" si="27"/>
        <v>604</v>
      </c>
      <c r="E708" s="23">
        <f t="shared" si="29"/>
        <v>460</v>
      </c>
      <c r="F708" s="22">
        <v>7</v>
      </c>
      <c r="G708" s="22">
        <f>Sales_Table!$E708*F708</f>
        <v>3220</v>
      </c>
      <c r="H708" s="22" t="s">
        <v>2521</v>
      </c>
      <c r="I708" s="30">
        <f t="shared" si="30"/>
        <v>-1008</v>
      </c>
      <c r="J708" s="42">
        <f>YEAR(Table16[[#This Row],[Date]])</f>
        <v>2020</v>
      </c>
      <c r="K708" s="42" t="str">
        <f>TEXT(Table16[[#This Row],[Date]],"MMMM")</f>
        <v>August</v>
      </c>
    </row>
    <row r="709" spans="1:11" x14ac:dyDescent="0.3">
      <c r="A709" s="16" t="s">
        <v>3103</v>
      </c>
      <c r="B709" s="18" t="s">
        <v>762</v>
      </c>
      <c r="C709" s="18" t="s">
        <v>30</v>
      </c>
      <c r="D709" s="18">
        <f t="shared" si="27"/>
        <v>604</v>
      </c>
      <c r="E709" s="18">
        <f t="shared" si="29"/>
        <v>460</v>
      </c>
      <c r="F709" s="14">
        <v>3</v>
      </c>
      <c r="G709" s="14">
        <f>Sales_Table!$E709*F709</f>
        <v>1380</v>
      </c>
      <c r="H709" s="14" t="s">
        <v>2521</v>
      </c>
      <c r="I709" s="31">
        <f t="shared" si="30"/>
        <v>-432</v>
      </c>
      <c r="J709" s="42">
        <f>YEAR(Table16[[#This Row],[Date]])</f>
        <v>2023</v>
      </c>
      <c r="K709" s="42" t="str">
        <f>TEXT(Table16[[#This Row],[Date]],"MMMM")</f>
        <v>September</v>
      </c>
    </row>
    <row r="710" spans="1:11" x14ac:dyDescent="0.3">
      <c r="A710" s="26" t="s">
        <v>2969</v>
      </c>
      <c r="B710" s="23" t="s">
        <v>763</v>
      </c>
      <c r="C710" s="23" t="s">
        <v>30</v>
      </c>
      <c r="D710" s="18">
        <f t="shared" si="27"/>
        <v>604</v>
      </c>
      <c r="E710" s="23">
        <f t="shared" si="29"/>
        <v>460</v>
      </c>
      <c r="F710" s="22">
        <v>6</v>
      </c>
      <c r="G710" s="22">
        <f>Sales_Table!$E710*F710</f>
        <v>2760</v>
      </c>
      <c r="H710" s="22" t="s">
        <v>2521</v>
      </c>
      <c r="I710" s="30">
        <f t="shared" si="30"/>
        <v>-864</v>
      </c>
      <c r="J710" s="42">
        <f>YEAR(Table16[[#This Row],[Date]])</f>
        <v>2022</v>
      </c>
      <c r="K710" s="42" t="str">
        <f>TEXT(Table16[[#This Row],[Date]],"MMMM")</f>
        <v>December</v>
      </c>
    </row>
    <row r="711" spans="1:11" x14ac:dyDescent="0.3">
      <c r="A711" s="16" t="s">
        <v>3104</v>
      </c>
      <c r="B711" s="18" t="s">
        <v>764</v>
      </c>
      <c r="C711" s="18" t="s">
        <v>30</v>
      </c>
      <c r="D711" s="18">
        <f t="shared" si="27"/>
        <v>604</v>
      </c>
      <c r="E711" s="18">
        <f t="shared" si="29"/>
        <v>460</v>
      </c>
      <c r="F711" s="14">
        <v>3</v>
      </c>
      <c r="G711" s="14">
        <f>Sales_Table!$E711*F711</f>
        <v>1380</v>
      </c>
      <c r="H711" s="14" t="s">
        <v>2510</v>
      </c>
      <c r="I711" s="31">
        <f t="shared" si="30"/>
        <v>-432</v>
      </c>
      <c r="J711" s="42">
        <f>YEAR(Table16[[#This Row],[Date]])</f>
        <v>2021</v>
      </c>
      <c r="K711" s="42" t="str">
        <f>TEXT(Table16[[#This Row],[Date]],"MMMM")</f>
        <v>August</v>
      </c>
    </row>
    <row r="712" spans="1:11" x14ac:dyDescent="0.3">
      <c r="A712" s="26" t="s">
        <v>3105</v>
      </c>
      <c r="B712" s="23" t="s">
        <v>765</v>
      </c>
      <c r="C712" s="23" t="s">
        <v>30</v>
      </c>
      <c r="D712" s="18">
        <f t="shared" si="27"/>
        <v>604</v>
      </c>
      <c r="E712" s="23">
        <f t="shared" si="29"/>
        <v>460</v>
      </c>
      <c r="F712" s="22">
        <v>2</v>
      </c>
      <c r="G712" s="22">
        <f>Sales_Table!$E712*F712</f>
        <v>920</v>
      </c>
      <c r="H712" s="22" t="s">
        <v>2515</v>
      </c>
      <c r="I712" s="30">
        <f t="shared" si="30"/>
        <v>-288</v>
      </c>
      <c r="J712" s="42">
        <f>YEAR(Table16[[#This Row],[Date]])</f>
        <v>2022</v>
      </c>
      <c r="K712" s="42" t="str">
        <f>TEXT(Table16[[#This Row],[Date]],"MMMM")</f>
        <v>May</v>
      </c>
    </row>
    <row r="713" spans="1:11" x14ac:dyDescent="0.3">
      <c r="A713" s="16" t="s">
        <v>3106</v>
      </c>
      <c r="B713" s="18" t="s">
        <v>766</v>
      </c>
      <c r="C713" s="18" t="s">
        <v>30</v>
      </c>
      <c r="D713" s="18">
        <f t="shared" si="27"/>
        <v>604</v>
      </c>
      <c r="E713" s="18">
        <f t="shared" si="29"/>
        <v>460</v>
      </c>
      <c r="F713" s="14">
        <v>4</v>
      </c>
      <c r="G713" s="14">
        <f>Sales_Table!$E713*F713</f>
        <v>1840</v>
      </c>
      <c r="H713" s="14" t="s">
        <v>2511</v>
      </c>
      <c r="I713" s="31">
        <f t="shared" si="30"/>
        <v>-576</v>
      </c>
      <c r="J713" s="42">
        <f>YEAR(Table16[[#This Row],[Date]])</f>
        <v>2020</v>
      </c>
      <c r="K713" s="42" t="str">
        <f>TEXT(Table16[[#This Row],[Date]],"MMMM")</f>
        <v>June</v>
      </c>
    </row>
    <row r="714" spans="1:11" x14ac:dyDescent="0.3">
      <c r="A714" s="26" t="s">
        <v>3107</v>
      </c>
      <c r="B714" s="23" t="s">
        <v>767</v>
      </c>
      <c r="C714" s="23" t="s">
        <v>30</v>
      </c>
      <c r="D714" s="18">
        <f t="shared" si="27"/>
        <v>604</v>
      </c>
      <c r="E714" s="23">
        <f t="shared" si="29"/>
        <v>460</v>
      </c>
      <c r="F714" s="22">
        <v>5</v>
      </c>
      <c r="G714" s="22">
        <f>Sales_Table!$E714*F714</f>
        <v>2300</v>
      </c>
      <c r="H714" s="22" t="s">
        <v>2511</v>
      </c>
      <c r="I714" s="30">
        <f t="shared" si="30"/>
        <v>-720</v>
      </c>
      <c r="J714" s="42">
        <f>YEAR(Table16[[#This Row],[Date]])</f>
        <v>2020</v>
      </c>
      <c r="K714" s="42" t="str">
        <f>TEXT(Table16[[#This Row],[Date]],"MMMM")</f>
        <v>January</v>
      </c>
    </row>
    <row r="715" spans="1:11" x14ac:dyDescent="0.3">
      <c r="A715" s="16" t="s">
        <v>3108</v>
      </c>
      <c r="B715" s="18" t="s">
        <v>768</v>
      </c>
      <c r="C715" s="18" t="s">
        <v>30</v>
      </c>
      <c r="D715" s="18">
        <f t="shared" si="27"/>
        <v>604</v>
      </c>
      <c r="E715" s="18">
        <f t="shared" si="29"/>
        <v>460</v>
      </c>
      <c r="F715" s="14">
        <v>3</v>
      </c>
      <c r="G715" s="14">
        <f>Sales_Table!$E715*F715</f>
        <v>1380</v>
      </c>
      <c r="H715" s="14" t="s">
        <v>2521</v>
      </c>
      <c r="I715" s="31">
        <f t="shared" si="30"/>
        <v>-432</v>
      </c>
      <c r="J715" s="42">
        <f>YEAR(Table16[[#This Row],[Date]])</f>
        <v>2020</v>
      </c>
      <c r="K715" s="42" t="str">
        <f>TEXT(Table16[[#This Row],[Date]],"MMMM")</f>
        <v>April</v>
      </c>
    </row>
    <row r="716" spans="1:11" x14ac:dyDescent="0.3">
      <c r="A716" s="26" t="s">
        <v>3109</v>
      </c>
      <c r="B716" s="23" t="s">
        <v>769</v>
      </c>
      <c r="C716" s="23" t="s">
        <v>30</v>
      </c>
      <c r="D716" s="18">
        <f t="shared" si="27"/>
        <v>604</v>
      </c>
      <c r="E716" s="23">
        <f t="shared" si="29"/>
        <v>460</v>
      </c>
      <c r="F716" s="22">
        <v>7</v>
      </c>
      <c r="G716" s="22">
        <f>Sales_Table!$E716*F716</f>
        <v>3220</v>
      </c>
      <c r="H716" s="22" t="s">
        <v>2515</v>
      </c>
      <c r="I716" s="30">
        <f t="shared" si="30"/>
        <v>-1008</v>
      </c>
      <c r="J716" s="42">
        <f>YEAR(Table16[[#This Row],[Date]])</f>
        <v>2021</v>
      </c>
      <c r="K716" s="42" t="str">
        <f>TEXT(Table16[[#This Row],[Date]],"MMMM")</f>
        <v>February</v>
      </c>
    </row>
    <row r="717" spans="1:11" x14ac:dyDescent="0.3">
      <c r="A717" s="16" t="s">
        <v>3110</v>
      </c>
      <c r="B717" s="18" t="s">
        <v>770</v>
      </c>
      <c r="C717" s="18" t="s">
        <v>30</v>
      </c>
      <c r="D717" s="18">
        <f t="shared" si="27"/>
        <v>604</v>
      </c>
      <c r="E717" s="18">
        <f t="shared" si="29"/>
        <v>460</v>
      </c>
      <c r="F717" s="14">
        <v>3</v>
      </c>
      <c r="G717" s="14">
        <f>Sales_Table!$E717*F717</f>
        <v>1380</v>
      </c>
      <c r="H717" s="14" t="s">
        <v>2510</v>
      </c>
      <c r="I717" s="31">
        <f t="shared" si="30"/>
        <v>-432</v>
      </c>
      <c r="J717" s="42">
        <f>YEAR(Table16[[#This Row],[Date]])</f>
        <v>2024</v>
      </c>
      <c r="K717" s="42" t="str">
        <f>TEXT(Table16[[#This Row],[Date]],"MMMM")</f>
        <v>November</v>
      </c>
    </row>
    <row r="718" spans="1:11" x14ac:dyDescent="0.3">
      <c r="A718" s="26" t="s">
        <v>3111</v>
      </c>
      <c r="B718" s="23" t="s">
        <v>771</v>
      </c>
      <c r="C718" s="23" t="s">
        <v>52</v>
      </c>
      <c r="D718" s="18">
        <f t="shared" si="27"/>
        <v>97</v>
      </c>
      <c r="E718" s="23">
        <f t="shared" si="29"/>
        <v>140</v>
      </c>
      <c r="F718" s="22">
        <v>10</v>
      </c>
      <c r="G718" s="22">
        <f>Sales_Table!$E718*F718</f>
        <v>1400</v>
      </c>
      <c r="H718" s="22" t="s">
        <v>2511</v>
      </c>
      <c r="I718" s="30">
        <f t="shared" si="30"/>
        <v>430</v>
      </c>
      <c r="J718" s="42">
        <f>YEAR(Table16[[#This Row],[Date]])</f>
        <v>2021</v>
      </c>
      <c r="K718" s="42" t="str">
        <f>TEXT(Table16[[#This Row],[Date]],"MMMM")</f>
        <v>March</v>
      </c>
    </row>
    <row r="719" spans="1:11" x14ac:dyDescent="0.3">
      <c r="A719" s="16" t="s">
        <v>3112</v>
      </c>
      <c r="B719" s="18" t="s">
        <v>772</v>
      </c>
      <c r="C719" s="18" t="s">
        <v>52</v>
      </c>
      <c r="D719" s="18">
        <f t="shared" si="27"/>
        <v>97</v>
      </c>
      <c r="E719" s="18">
        <f t="shared" si="29"/>
        <v>140</v>
      </c>
      <c r="F719" s="14">
        <v>3</v>
      </c>
      <c r="G719" s="14">
        <f>Sales_Table!$E719*F719</f>
        <v>420</v>
      </c>
      <c r="H719" s="14" t="s">
        <v>2515</v>
      </c>
      <c r="I719" s="31">
        <f t="shared" si="30"/>
        <v>129</v>
      </c>
      <c r="J719" s="42">
        <f>YEAR(Table16[[#This Row],[Date]])</f>
        <v>2025</v>
      </c>
      <c r="K719" s="42" t="str">
        <f>TEXT(Table16[[#This Row],[Date]],"MMMM")</f>
        <v>March</v>
      </c>
    </row>
    <row r="720" spans="1:11" x14ac:dyDescent="0.3">
      <c r="A720" s="26" t="s">
        <v>3113</v>
      </c>
      <c r="B720" s="23" t="s">
        <v>773</v>
      </c>
      <c r="C720" s="23" t="s">
        <v>52</v>
      </c>
      <c r="D720" s="18">
        <f t="shared" si="27"/>
        <v>97</v>
      </c>
      <c r="E720" s="23">
        <f t="shared" si="29"/>
        <v>140</v>
      </c>
      <c r="F720" s="22">
        <v>10</v>
      </c>
      <c r="G720" s="22">
        <f>Sales_Table!$E720*F720</f>
        <v>1400</v>
      </c>
      <c r="H720" s="22" t="s">
        <v>2521</v>
      </c>
      <c r="I720" s="30">
        <f t="shared" si="30"/>
        <v>430</v>
      </c>
      <c r="J720" s="42">
        <f>YEAR(Table16[[#This Row],[Date]])</f>
        <v>2020</v>
      </c>
      <c r="K720" s="42" t="str">
        <f>TEXT(Table16[[#This Row],[Date]],"MMMM")</f>
        <v>March</v>
      </c>
    </row>
    <row r="721" spans="1:11" x14ac:dyDescent="0.3">
      <c r="A721" s="16" t="s">
        <v>3114</v>
      </c>
      <c r="B721" s="18" t="s">
        <v>774</v>
      </c>
      <c r="C721" s="18" t="s">
        <v>52</v>
      </c>
      <c r="D721" s="18">
        <f t="shared" ref="D721:D784" si="31">IF(C721="P122",183,IF(C721="P123",371,IF(C721="P124",415,IF(C721="P125",508,IF(C721="P126",358,IF(C721="P127",712,IF(C721="P128",126,IF(C721="P129",280,IF(C721="P130",695,IF(C721="P131",216,IF(C721="P132",540,IF(C721="P133",181,IF(C721="P134",353,IF(C721="P135",226,IF(C721="P136",604,IF(C721="P137",97,IF(C721="P138",465,IF(C721="P139",637,IF(C721="P140",307,0)))))))))))))))))))</f>
        <v>97</v>
      </c>
      <c r="E721" s="18">
        <f t="shared" si="29"/>
        <v>140</v>
      </c>
      <c r="F721" s="14">
        <v>5</v>
      </c>
      <c r="G721" s="14">
        <f>Sales_Table!$E721*F721</f>
        <v>700</v>
      </c>
      <c r="H721" s="14" t="s">
        <v>2511</v>
      </c>
      <c r="I721" s="31">
        <f t="shared" si="30"/>
        <v>215</v>
      </c>
      <c r="J721" s="42">
        <f>YEAR(Table16[[#This Row],[Date]])</f>
        <v>2024</v>
      </c>
      <c r="K721" s="42" t="str">
        <f>TEXT(Table16[[#This Row],[Date]],"MMMM")</f>
        <v>January</v>
      </c>
    </row>
    <row r="722" spans="1:11" x14ac:dyDescent="0.3">
      <c r="A722" s="26" t="s">
        <v>2838</v>
      </c>
      <c r="B722" s="23" t="s">
        <v>775</v>
      </c>
      <c r="C722" s="23" t="s">
        <v>52</v>
      </c>
      <c r="D722" s="18">
        <f t="shared" si="31"/>
        <v>97</v>
      </c>
      <c r="E722" s="23">
        <f t="shared" si="29"/>
        <v>140</v>
      </c>
      <c r="F722" s="22">
        <v>8</v>
      </c>
      <c r="G722" s="22">
        <f>Sales_Table!$E722*F722</f>
        <v>1120</v>
      </c>
      <c r="H722" s="22" t="s">
        <v>2510</v>
      </c>
      <c r="I722" s="30">
        <f t="shared" si="30"/>
        <v>344</v>
      </c>
      <c r="J722" s="42">
        <f>YEAR(Table16[[#This Row],[Date]])</f>
        <v>2025</v>
      </c>
      <c r="K722" s="42" t="str">
        <f>TEXT(Table16[[#This Row],[Date]],"MMMM")</f>
        <v>March</v>
      </c>
    </row>
    <row r="723" spans="1:11" x14ac:dyDescent="0.3">
      <c r="A723" s="16" t="s">
        <v>3115</v>
      </c>
      <c r="B723" s="18" t="s">
        <v>776</v>
      </c>
      <c r="C723" s="18" t="s">
        <v>52</v>
      </c>
      <c r="D723" s="18">
        <f t="shared" si="31"/>
        <v>97</v>
      </c>
      <c r="E723" s="18">
        <f t="shared" si="29"/>
        <v>140</v>
      </c>
      <c r="F723" s="14">
        <v>10</v>
      </c>
      <c r="G723" s="14">
        <f>Sales_Table!$E723*F723</f>
        <v>1400</v>
      </c>
      <c r="H723" s="14" t="s">
        <v>2515</v>
      </c>
      <c r="I723" s="31">
        <f t="shared" si="30"/>
        <v>430</v>
      </c>
      <c r="J723" s="42">
        <f>YEAR(Table16[[#This Row],[Date]])</f>
        <v>2021</v>
      </c>
      <c r="K723" s="42" t="str">
        <f>TEXT(Table16[[#This Row],[Date]],"MMMM")</f>
        <v>May</v>
      </c>
    </row>
    <row r="724" spans="1:11" x14ac:dyDescent="0.3">
      <c r="A724" s="26" t="s">
        <v>3116</v>
      </c>
      <c r="B724" s="23" t="s">
        <v>777</v>
      </c>
      <c r="C724" s="23" t="s">
        <v>52</v>
      </c>
      <c r="D724" s="18">
        <f t="shared" si="31"/>
        <v>97</v>
      </c>
      <c r="E724" s="23">
        <f t="shared" si="29"/>
        <v>140</v>
      </c>
      <c r="F724" s="22">
        <v>7</v>
      </c>
      <c r="G724" s="22">
        <f>Sales_Table!$E724*F724</f>
        <v>980</v>
      </c>
      <c r="H724" s="22" t="s">
        <v>2510</v>
      </c>
      <c r="I724" s="30">
        <f t="shared" si="30"/>
        <v>301</v>
      </c>
      <c r="J724" s="42">
        <f>YEAR(Table16[[#This Row],[Date]])</f>
        <v>2023</v>
      </c>
      <c r="K724" s="42" t="str">
        <f>TEXT(Table16[[#This Row],[Date]],"MMMM")</f>
        <v>March</v>
      </c>
    </row>
    <row r="725" spans="1:11" x14ac:dyDescent="0.3">
      <c r="A725" s="16" t="s">
        <v>2896</v>
      </c>
      <c r="B725" s="18" t="s">
        <v>778</v>
      </c>
      <c r="C725" s="18" t="s">
        <v>52</v>
      </c>
      <c r="D725" s="18">
        <f t="shared" si="31"/>
        <v>97</v>
      </c>
      <c r="E725" s="18">
        <f t="shared" ref="E725:E754" si="32">IF(C725="P130",715,IF(C725="P131",225,IF(C725="P132",580,IF(C725="P133",205,IF(C725="P134",250,IF(C725="P135",312,IF(C725="P136",460,IF(C725="P137",140,IF(C725="P138",400,0)))))))))</f>
        <v>140</v>
      </c>
      <c r="F725" s="14">
        <v>9</v>
      </c>
      <c r="G725" s="14">
        <f>Sales_Table!$E725*F725</f>
        <v>1260</v>
      </c>
      <c r="H725" s="14" t="s">
        <v>2515</v>
      </c>
      <c r="I725" s="31">
        <f t="shared" si="30"/>
        <v>387</v>
      </c>
      <c r="J725" s="42">
        <f>YEAR(Table16[[#This Row],[Date]])</f>
        <v>2020</v>
      </c>
      <c r="K725" s="42" t="str">
        <f>TEXT(Table16[[#This Row],[Date]],"MMMM")</f>
        <v>September</v>
      </c>
    </row>
    <row r="726" spans="1:11" x14ac:dyDescent="0.3">
      <c r="A726" s="26" t="s">
        <v>2823</v>
      </c>
      <c r="B726" s="23" t="s">
        <v>779</v>
      </c>
      <c r="C726" s="23" t="s">
        <v>52</v>
      </c>
      <c r="D726" s="18">
        <f t="shared" si="31"/>
        <v>97</v>
      </c>
      <c r="E726" s="23">
        <f t="shared" si="32"/>
        <v>140</v>
      </c>
      <c r="F726" s="22">
        <v>9</v>
      </c>
      <c r="G726" s="22">
        <f>Sales_Table!$E726*F726</f>
        <v>1260</v>
      </c>
      <c r="H726" s="22" t="s">
        <v>2521</v>
      </c>
      <c r="I726" s="30">
        <f t="shared" si="30"/>
        <v>387</v>
      </c>
      <c r="J726" s="42">
        <f>YEAR(Table16[[#This Row],[Date]])</f>
        <v>2021</v>
      </c>
      <c r="K726" s="42" t="str">
        <f>TEXT(Table16[[#This Row],[Date]],"MMMM")</f>
        <v>February</v>
      </c>
    </row>
    <row r="727" spans="1:11" x14ac:dyDescent="0.3">
      <c r="A727" s="16" t="s">
        <v>2701</v>
      </c>
      <c r="B727" s="18" t="s">
        <v>780</v>
      </c>
      <c r="C727" s="18" t="s">
        <v>52</v>
      </c>
      <c r="D727" s="18">
        <f t="shared" si="31"/>
        <v>97</v>
      </c>
      <c r="E727" s="18">
        <f t="shared" si="32"/>
        <v>140</v>
      </c>
      <c r="F727" s="14">
        <v>8</v>
      </c>
      <c r="G727" s="14">
        <f>Sales_Table!$E727*F727</f>
        <v>1120</v>
      </c>
      <c r="H727" s="14" t="s">
        <v>2521</v>
      </c>
      <c r="I727" s="31">
        <f t="shared" si="30"/>
        <v>344</v>
      </c>
      <c r="J727" s="42">
        <f>YEAR(Table16[[#This Row],[Date]])</f>
        <v>2021</v>
      </c>
      <c r="K727" s="42" t="str">
        <f>TEXT(Table16[[#This Row],[Date]],"MMMM")</f>
        <v>December</v>
      </c>
    </row>
    <row r="728" spans="1:11" x14ac:dyDescent="0.3">
      <c r="A728" s="26" t="s">
        <v>2733</v>
      </c>
      <c r="B728" s="23" t="s">
        <v>781</v>
      </c>
      <c r="C728" s="23" t="s">
        <v>52</v>
      </c>
      <c r="D728" s="18">
        <f t="shared" si="31"/>
        <v>97</v>
      </c>
      <c r="E728" s="23">
        <f t="shared" si="32"/>
        <v>140</v>
      </c>
      <c r="F728" s="22">
        <v>1</v>
      </c>
      <c r="G728" s="22">
        <f>Sales_Table!$E728*F728</f>
        <v>140</v>
      </c>
      <c r="H728" s="22" t="s">
        <v>2510</v>
      </c>
      <c r="I728" s="30">
        <f t="shared" si="30"/>
        <v>43</v>
      </c>
      <c r="J728" s="42">
        <f>YEAR(Table16[[#This Row],[Date]])</f>
        <v>2025</v>
      </c>
      <c r="K728" s="42" t="str">
        <f>TEXT(Table16[[#This Row],[Date]],"MMMM")</f>
        <v>May</v>
      </c>
    </row>
    <row r="729" spans="1:11" x14ac:dyDescent="0.3">
      <c r="A729" s="16" t="s">
        <v>2758</v>
      </c>
      <c r="B729" s="18" t="s">
        <v>782</v>
      </c>
      <c r="C729" s="18" t="s">
        <v>52</v>
      </c>
      <c r="D729" s="18">
        <f t="shared" si="31"/>
        <v>97</v>
      </c>
      <c r="E729" s="18">
        <f t="shared" si="32"/>
        <v>140</v>
      </c>
      <c r="F729" s="14">
        <v>6</v>
      </c>
      <c r="G729" s="14">
        <f>Sales_Table!$E729*F729</f>
        <v>840</v>
      </c>
      <c r="H729" s="14" t="s">
        <v>2511</v>
      </c>
      <c r="I729" s="31">
        <f t="shared" si="30"/>
        <v>258</v>
      </c>
      <c r="J729" s="42">
        <f>YEAR(Table16[[#This Row],[Date]])</f>
        <v>2022</v>
      </c>
      <c r="K729" s="42" t="str">
        <f>TEXT(Table16[[#This Row],[Date]],"MMMM")</f>
        <v>January</v>
      </c>
    </row>
    <row r="730" spans="1:11" x14ac:dyDescent="0.3">
      <c r="A730" s="26" t="s">
        <v>3117</v>
      </c>
      <c r="B730" s="23" t="s">
        <v>783</v>
      </c>
      <c r="C730" s="23" t="s">
        <v>52</v>
      </c>
      <c r="D730" s="18">
        <f t="shared" si="31"/>
        <v>97</v>
      </c>
      <c r="E730" s="23">
        <f t="shared" si="32"/>
        <v>140</v>
      </c>
      <c r="F730" s="22">
        <v>7</v>
      </c>
      <c r="G730" s="22">
        <f>Sales_Table!$E730*F730</f>
        <v>980</v>
      </c>
      <c r="H730" s="22" t="s">
        <v>2510</v>
      </c>
      <c r="I730" s="30">
        <f t="shared" si="30"/>
        <v>301</v>
      </c>
      <c r="J730" s="42">
        <f>YEAR(Table16[[#This Row],[Date]])</f>
        <v>2022</v>
      </c>
      <c r="K730" s="42" t="str">
        <f>TEXT(Table16[[#This Row],[Date]],"MMMM")</f>
        <v>July</v>
      </c>
    </row>
    <row r="731" spans="1:11" x14ac:dyDescent="0.3">
      <c r="A731" s="16" t="s">
        <v>3118</v>
      </c>
      <c r="B731" s="18" t="s">
        <v>784</v>
      </c>
      <c r="C731" s="18" t="s">
        <v>52</v>
      </c>
      <c r="D731" s="18">
        <f t="shared" si="31"/>
        <v>97</v>
      </c>
      <c r="E731" s="18">
        <f t="shared" si="32"/>
        <v>140</v>
      </c>
      <c r="F731" s="14">
        <v>8</v>
      </c>
      <c r="G731" s="14">
        <f>Sales_Table!$E731*F731</f>
        <v>1120</v>
      </c>
      <c r="H731" s="14" t="s">
        <v>2510</v>
      </c>
      <c r="I731" s="31">
        <f t="shared" si="30"/>
        <v>344</v>
      </c>
      <c r="J731" s="42">
        <f>YEAR(Table16[[#This Row],[Date]])</f>
        <v>2023</v>
      </c>
      <c r="K731" s="42" t="str">
        <f>TEXT(Table16[[#This Row],[Date]],"MMMM")</f>
        <v>September</v>
      </c>
    </row>
    <row r="732" spans="1:11" x14ac:dyDescent="0.3">
      <c r="A732" s="26" t="s">
        <v>2850</v>
      </c>
      <c r="B732" s="23" t="s">
        <v>785</v>
      </c>
      <c r="C732" s="23" t="s">
        <v>52</v>
      </c>
      <c r="D732" s="18">
        <f t="shared" si="31"/>
        <v>97</v>
      </c>
      <c r="E732" s="23">
        <f t="shared" si="32"/>
        <v>140</v>
      </c>
      <c r="F732" s="22">
        <v>4</v>
      </c>
      <c r="G732" s="22">
        <f>Sales_Table!$E732*F732</f>
        <v>560</v>
      </c>
      <c r="H732" s="22" t="s">
        <v>2510</v>
      </c>
      <c r="I732" s="30">
        <f t="shared" si="30"/>
        <v>172</v>
      </c>
      <c r="J732" s="42">
        <f>YEAR(Table16[[#This Row],[Date]])</f>
        <v>2024</v>
      </c>
      <c r="K732" s="42" t="str">
        <f>TEXT(Table16[[#This Row],[Date]],"MMMM")</f>
        <v>September</v>
      </c>
    </row>
    <row r="733" spans="1:11" x14ac:dyDescent="0.3">
      <c r="A733" s="16" t="s">
        <v>3119</v>
      </c>
      <c r="B733" s="18" t="s">
        <v>786</v>
      </c>
      <c r="C733" s="18" t="s">
        <v>52</v>
      </c>
      <c r="D733" s="18">
        <f t="shared" si="31"/>
        <v>97</v>
      </c>
      <c r="E733" s="18">
        <f t="shared" si="32"/>
        <v>140</v>
      </c>
      <c r="F733" s="14">
        <v>10</v>
      </c>
      <c r="G733" s="14">
        <f>Sales_Table!$E733*F733</f>
        <v>1400</v>
      </c>
      <c r="H733" s="14" t="s">
        <v>2510</v>
      </c>
      <c r="I733" s="31">
        <f t="shared" si="30"/>
        <v>430</v>
      </c>
      <c r="J733" s="42">
        <f>YEAR(Table16[[#This Row],[Date]])</f>
        <v>2022</v>
      </c>
      <c r="K733" s="42" t="str">
        <f>TEXT(Table16[[#This Row],[Date]],"MMMM")</f>
        <v>December</v>
      </c>
    </row>
    <row r="734" spans="1:11" x14ac:dyDescent="0.3">
      <c r="A734" s="26" t="s">
        <v>2792</v>
      </c>
      <c r="B734" s="23" t="s">
        <v>787</v>
      </c>
      <c r="C734" s="23" t="s">
        <v>52</v>
      </c>
      <c r="D734" s="18">
        <f t="shared" si="31"/>
        <v>97</v>
      </c>
      <c r="E734" s="23">
        <f t="shared" si="32"/>
        <v>140</v>
      </c>
      <c r="F734" s="22">
        <v>3</v>
      </c>
      <c r="G734" s="22">
        <f>Sales_Table!$E734*F734</f>
        <v>420</v>
      </c>
      <c r="H734" s="22" t="s">
        <v>2511</v>
      </c>
      <c r="I734" s="30">
        <f t="shared" si="30"/>
        <v>129</v>
      </c>
      <c r="J734" s="42">
        <f>YEAR(Table16[[#This Row],[Date]])</f>
        <v>2022</v>
      </c>
      <c r="K734" s="42" t="str">
        <f>TEXT(Table16[[#This Row],[Date]],"MMMM")</f>
        <v>September</v>
      </c>
    </row>
    <row r="735" spans="1:11" x14ac:dyDescent="0.3">
      <c r="A735" s="16" t="s">
        <v>3098</v>
      </c>
      <c r="B735" s="18" t="s">
        <v>788</v>
      </c>
      <c r="C735" s="18" t="s">
        <v>52</v>
      </c>
      <c r="D735" s="18">
        <f t="shared" si="31"/>
        <v>97</v>
      </c>
      <c r="E735" s="18">
        <f t="shared" si="32"/>
        <v>140</v>
      </c>
      <c r="F735" s="14">
        <v>10</v>
      </c>
      <c r="G735" s="14">
        <f>Sales_Table!$E735*F735</f>
        <v>1400</v>
      </c>
      <c r="H735" s="14" t="s">
        <v>2510</v>
      </c>
      <c r="I735" s="31">
        <f t="shared" si="30"/>
        <v>430</v>
      </c>
      <c r="J735" s="42">
        <f>YEAR(Table16[[#This Row],[Date]])</f>
        <v>2021</v>
      </c>
      <c r="K735" s="42" t="str">
        <f>TEXT(Table16[[#This Row],[Date]],"MMMM")</f>
        <v>February</v>
      </c>
    </row>
    <row r="736" spans="1:11" x14ac:dyDescent="0.3">
      <c r="A736" s="26" t="s">
        <v>2977</v>
      </c>
      <c r="B736" s="23" t="s">
        <v>789</v>
      </c>
      <c r="C736" s="23" t="s">
        <v>35</v>
      </c>
      <c r="D736" s="18">
        <f t="shared" si="31"/>
        <v>465</v>
      </c>
      <c r="E736" s="23">
        <f t="shared" si="32"/>
        <v>400</v>
      </c>
      <c r="F736" s="22">
        <v>5</v>
      </c>
      <c r="G736" s="22">
        <f>Sales_Table!$E736*F736</f>
        <v>2000</v>
      </c>
      <c r="H736" s="22" t="s">
        <v>2510</v>
      </c>
      <c r="I736" s="30">
        <f t="shared" si="30"/>
        <v>-325</v>
      </c>
      <c r="J736" s="42">
        <f>YEAR(Table16[[#This Row],[Date]])</f>
        <v>2025</v>
      </c>
      <c r="K736" s="42" t="str">
        <f>TEXT(Table16[[#This Row],[Date]],"MMMM")</f>
        <v>May</v>
      </c>
    </row>
    <row r="737" spans="1:11" x14ac:dyDescent="0.3">
      <c r="A737" s="16" t="s">
        <v>3120</v>
      </c>
      <c r="B737" s="18" t="s">
        <v>790</v>
      </c>
      <c r="C737" s="18" t="s">
        <v>35</v>
      </c>
      <c r="D737" s="18">
        <f t="shared" si="31"/>
        <v>465</v>
      </c>
      <c r="E737" s="18">
        <f t="shared" si="32"/>
        <v>400</v>
      </c>
      <c r="F737" s="14">
        <v>5</v>
      </c>
      <c r="G737" s="14">
        <f>Sales_Table!$E737*F737</f>
        <v>2000</v>
      </c>
      <c r="H737" s="14" t="s">
        <v>2511</v>
      </c>
      <c r="I737" s="31">
        <f t="shared" si="30"/>
        <v>-325</v>
      </c>
      <c r="J737" s="42">
        <f>YEAR(Table16[[#This Row],[Date]])</f>
        <v>2021</v>
      </c>
      <c r="K737" s="42" t="str">
        <f>TEXT(Table16[[#This Row],[Date]],"MMMM")</f>
        <v>February</v>
      </c>
    </row>
    <row r="738" spans="1:11" x14ac:dyDescent="0.3">
      <c r="A738" s="26" t="s">
        <v>3121</v>
      </c>
      <c r="B738" s="23" t="s">
        <v>791</v>
      </c>
      <c r="C738" s="23" t="s">
        <v>35</v>
      </c>
      <c r="D738" s="18">
        <f t="shared" si="31"/>
        <v>465</v>
      </c>
      <c r="E738" s="23">
        <f t="shared" si="32"/>
        <v>400</v>
      </c>
      <c r="F738" s="22">
        <v>7</v>
      </c>
      <c r="G738" s="22">
        <f>Sales_Table!$E738*F738</f>
        <v>2800</v>
      </c>
      <c r="H738" s="22" t="s">
        <v>2510</v>
      </c>
      <c r="I738" s="30">
        <f t="shared" si="30"/>
        <v>-455</v>
      </c>
      <c r="J738" s="42">
        <f>YEAR(Table16[[#This Row],[Date]])</f>
        <v>2024</v>
      </c>
      <c r="K738" s="42" t="str">
        <f>TEXT(Table16[[#This Row],[Date]],"MMMM")</f>
        <v>May</v>
      </c>
    </row>
    <row r="739" spans="1:11" x14ac:dyDescent="0.3">
      <c r="A739" s="16" t="s">
        <v>3122</v>
      </c>
      <c r="B739" s="18" t="s">
        <v>792</v>
      </c>
      <c r="C739" s="18" t="s">
        <v>35</v>
      </c>
      <c r="D739" s="18">
        <f t="shared" si="31"/>
        <v>465</v>
      </c>
      <c r="E739" s="18">
        <f t="shared" si="32"/>
        <v>400</v>
      </c>
      <c r="F739" s="14">
        <v>1</v>
      </c>
      <c r="G739" s="14">
        <f>Sales_Table!$E739*F739</f>
        <v>400</v>
      </c>
      <c r="H739" s="14" t="s">
        <v>2521</v>
      </c>
      <c r="I739" s="31">
        <f t="shared" si="30"/>
        <v>-65</v>
      </c>
      <c r="J739" s="42">
        <f>YEAR(Table16[[#This Row],[Date]])</f>
        <v>2022</v>
      </c>
      <c r="K739" s="42" t="str">
        <f>TEXT(Table16[[#This Row],[Date]],"MMMM")</f>
        <v>November</v>
      </c>
    </row>
    <row r="740" spans="1:11" x14ac:dyDescent="0.3">
      <c r="A740" s="26" t="s">
        <v>3123</v>
      </c>
      <c r="B740" s="23" t="s">
        <v>793</v>
      </c>
      <c r="C740" s="23" t="s">
        <v>35</v>
      </c>
      <c r="D740" s="18">
        <f t="shared" si="31"/>
        <v>465</v>
      </c>
      <c r="E740" s="23">
        <f t="shared" si="32"/>
        <v>400</v>
      </c>
      <c r="F740" s="22">
        <v>7</v>
      </c>
      <c r="G740" s="22">
        <f>Sales_Table!$E740*F740</f>
        <v>2800</v>
      </c>
      <c r="H740" s="22" t="s">
        <v>2521</v>
      </c>
      <c r="I740" s="30">
        <f t="shared" si="30"/>
        <v>-455</v>
      </c>
      <c r="J740" s="42">
        <f>YEAR(Table16[[#This Row],[Date]])</f>
        <v>2025</v>
      </c>
      <c r="K740" s="42" t="str">
        <f>TEXT(Table16[[#This Row],[Date]],"MMMM")</f>
        <v>March</v>
      </c>
    </row>
    <row r="741" spans="1:11" x14ac:dyDescent="0.3">
      <c r="A741" s="16" t="s">
        <v>3124</v>
      </c>
      <c r="B741" s="18" t="s">
        <v>794</v>
      </c>
      <c r="C741" s="18" t="s">
        <v>35</v>
      </c>
      <c r="D741" s="18">
        <f t="shared" si="31"/>
        <v>465</v>
      </c>
      <c r="E741" s="18">
        <f t="shared" si="32"/>
        <v>400</v>
      </c>
      <c r="F741" s="14">
        <v>7</v>
      </c>
      <c r="G741" s="14">
        <f>Sales_Table!$E741*F741</f>
        <v>2800</v>
      </c>
      <c r="H741" s="14" t="s">
        <v>2510</v>
      </c>
      <c r="I741" s="31">
        <f t="shared" si="30"/>
        <v>-455</v>
      </c>
      <c r="J741" s="42">
        <f>YEAR(Table16[[#This Row],[Date]])</f>
        <v>2021</v>
      </c>
      <c r="K741" s="42" t="str">
        <f>TEXT(Table16[[#This Row],[Date]],"MMMM")</f>
        <v>May</v>
      </c>
    </row>
    <row r="742" spans="1:11" x14ac:dyDescent="0.3">
      <c r="A742" s="26" t="s">
        <v>2772</v>
      </c>
      <c r="B742" s="23" t="s">
        <v>795</v>
      </c>
      <c r="C742" s="23" t="s">
        <v>35</v>
      </c>
      <c r="D742" s="18">
        <f t="shared" si="31"/>
        <v>465</v>
      </c>
      <c r="E742" s="23">
        <f t="shared" si="32"/>
        <v>400</v>
      </c>
      <c r="F742" s="22">
        <v>1</v>
      </c>
      <c r="G742" s="22">
        <f>Sales_Table!$E742*F742</f>
        <v>400</v>
      </c>
      <c r="H742" s="22" t="s">
        <v>2510</v>
      </c>
      <c r="I742" s="30">
        <f t="shared" si="30"/>
        <v>-65</v>
      </c>
      <c r="J742" s="42">
        <f>YEAR(Table16[[#This Row],[Date]])</f>
        <v>2021</v>
      </c>
      <c r="K742" s="42" t="str">
        <f>TEXT(Table16[[#This Row],[Date]],"MMMM")</f>
        <v>November</v>
      </c>
    </row>
    <row r="743" spans="1:11" x14ac:dyDescent="0.3">
      <c r="A743" s="16" t="s">
        <v>3089</v>
      </c>
      <c r="B743" s="18" t="s">
        <v>796</v>
      </c>
      <c r="C743" s="18" t="s">
        <v>35</v>
      </c>
      <c r="D743" s="18">
        <f t="shared" si="31"/>
        <v>465</v>
      </c>
      <c r="E743" s="18">
        <f t="shared" si="32"/>
        <v>400</v>
      </c>
      <c r="F743" s="14">
        <v>10</v>
      </c>
      <c r="G743" s="14">
        <f>Sales_Table!$E743*F743</f>
        <v>4000</v>
      </c>
      <c r="H743" s="14" t="s">
        <v>2521</v>
      </c>
      <c r="I743" s="31">
        <f t="shared" si="30"/>
        <v>-650</v>
      </c>
      <c r="J743" s="42">
        <f>YEAR(Table16[[#This Row],[Date]])</f>
        <v>2022</v>
      </c>
      <c r="K743" s="42" t="str">
        <f>TEXT(Table16[[#This Row],[Date]],"MMMM")</f>
        <v>February</v>
      </c>
    </row>
    <row r="744" spans="1:11" x14ac:dyDescent="0.3">
      <c r="A744" s="26" t="s">
        <v>3125</v>
      </c>
      <c r="B744" s="23" t="s">
        <v>797</v>
      </c>
      <c r="C744" s="23" t="s">
        <v>35</v>
      </c>
      <c r="D744" s="18">
        <f t="shared" si="31"/>
        <v>465</v>
      </c>
      <c r="E744" s="23">
        <f t="shared" si="32"/>
        <v>400</v>
      </c>
      <c r="F744" s="22">
        <v>1</v>
      </c>
      <c r="G744" s="22">
        <f>Sales_Table!$E744*F744</f>
        <v>400</v>
      </c>
      <c r="H744" s="22" t="s">
        <v>2521</v>
      </c>
      <c r="I744" s="30">
        <f t="shared" si="30"/>
        <v>-65</v>
      </c>
      <c r="J744" s="42">
        <f>YEAR(Table16[[#This Row],[Date]])</f>
        <v>2020</v>
      </c>
      <c r="K744" s="42" t="str">
        <f>TEXT(Table16[[#This Row],[Date]],"MMMM")</f>
        <v>March</v>
      </c>
    </row>
    <row r="745" spans="1:11" x14ac:dyDescent="0.3">
      <c r="A745" s="16" t="s">
        <v>2557</v>
      </c>
      <c r="B745" s="18" t="s">
        <v>798</v>
      </c>
      <c r="C745" s="18" t="s">
        <v>35</v>
      </c>
      <c r="D745" s="18">
        <f t="shared" si="31"/>
        <v>465</v>
      </c>
      <c r="E745" s="18">
        <f t="shared" si="32"/>
        <v>400</v>
      </c>
      <c r="F745" s="14">
        <v>1</v>
      </c>
      <c r="G745" s="14">
        <f>Sales_Table!$E745*F745</f>
        <v>400</v>
      </c>
      <c r="H745" s="14" t="s">
        <v>2511</v>
      </c>
      <c r="I745" s="31">
        <f t="shared" si="30"/>
        <v>-65</v>
      </c>
      <c r="J745" s="42">
        <f>YEAR(Table16[[#This Row],[Date]])</f>
        <v>2024</v>
      </c>
      <c r="K745" s="42" t="str">
        <f>TEXT(Table16[[#This Row],[Date]],"MMMM")</f>
        <v>October</v>
      </c>
    </row>
    <row r="746" spans="1:11" x14ac:dyDescent="0.3">
      <c r="A746" s="26" t="s">
        <v>2539</v>
      </c>
      <c r="B746" s="23" t="s">
        <v>799</v>
      </c>
      <c r="C746" s="23" t="s">
        <v>35</v>
      </c>
      <c r="D746" s="18">
        <f t="shared" si="31"/>
        <v>465</v>
      </c>
      <c r="E746" s="23">
        <f t="shared" si="32"/>
        <v>400</v>
      </c>
      <c r="F746" s="22">
        <v>8</v>
      </c>
      <c r="G746" s="22">
        <f>Sales_Table!$E746*F746</f>
        <v>3200</v>
      </c>
      <c r="H746" s="22" t="s">
        <v>2510</v>
      </c>
      <c r="I746" s="30">
        <f t="shared" si="30"/>
        <v>-520</v>
      </c>
      <c r="J746" s="42">
        <f>YEAR(Table16[[#This Row],[Date]])</f>
        <v>2024</v>
      </c>
      <c r="K746" s="42" t="str">
        <f>TEXT(Table16[[#This Row],[Date]],"MMMM")</f>
        <v>August</v>
      </c>
    </row>
    <row r="747" spans="1:11" x14ac:dyDescent="0.3">
      <c r="A747" s="16" t="s">
        <v>3126</v>
      </c>
      <c r="B747" s="18" t="s">
        <v>800</v>
      </c>
      <c r="C747" s="18" t="s">
        <v>35</v>
      </c>
      <c r="D747" s="18">
        <f t="shared" si="31"/>
        <v>465</v>
      </c>
      <c r="E747" s="18">
        <f t="shared" si="32"/>
        <v>400</v>
      </c>
      <c r="F747" s="14">
        <v>10</v>
      </c>
      <c r="G747" s="14">
        <f>Sales_Table!$E747*F747</f>
        <v>4000</v>
      </c>
      <c r="H747" s="14" t="s">
        <v>2510</v>
      </c>
      <c r="I747" s="31">
        <f t="shared" si="30"/>
        <v>-650</v>
      </c>
      <c r="J747" s="42">
        <f>YEAR(Table16[[#This Row],[Date]])</f>
        <v>2020</v>
      </c>
      <c r="K747" s="42" t="str">
        <f>TEXT(Table16[[#This Row],[Date]],"MMMM")</f>
        <v>January</v>
      </c>
    </row>
    <row r="748" spans="1:11" x14ac:dyDescent="0.3">
      <c r="A748" s="26" t="s">
        <v>2639</v>
      </c>
      <c r="B748" s="23" t="s">
        <v>801</v>
      </c>
      <c r="C748" s="23" t="s">
        <v>35</v>
      </c>
      <c r="D748" s="18">
        <f t="shared" si="31"/>
        <v>465</v>
      </c>
      <c r="E748" s="23">
        <f t="shared" si="32"/>
        <v>400</v>
      </c>
      <c r="F748" s="22">
        <v>2</v>
      </c>
      <c r="G748" s="22">
        <f>Sales_Table!$E748*F748</f>
        <v>800</v>
      </c>
      <c r="H748" s="22" t="s">
        <v>2510</v>
      </c>
      <c r="I748" s="30">
        <f t="shared" si="30"/>
        <v>-130</v>
      </c>
      <c r="J748" s="42">
        <f>YEAR(Table16[[#This Row],[Date]])</f>
        <v>2020</v>
      </c>
      <c r="K748" s="42" t="str">
        <f>TEXT(Table16[[#This Row],[Date]],"MMMM")</f>
        <v>May</v>
      </c>
    </row>
    <row r="749" spans="1:11" x14ac:dyDescent="0.3">
      <c r="A749" s="16" t="s">
        <v>3127</v>
      </c>
      <c r="B749" s="18" t="s">
        <v>802</v>
      </c>
      <c r="C749" s="18" t="s">
        <v>35</v>
      </c>
      <c r="D749" s="18">
        <f t="shared" si="31"/>
        <v>465</v>
      </c>
      <c r="E749" s="18">
        <f t="shared" si="32"/>
        <v>400</v>
      </c>
      <c r="F749" s="14">
        <v>3</v>
      </c>
      <c r="G749" s="14">
        <f>Sales_Table!$E749*F749</f>
        <v>1200</v>
      </c>
      <c r="H749" s="14" t="s">
        <v>2515</v>
      </c>
      <c r="I749" s="31">
        <f t="shared" si="30"/>
        <v>-195</v>
      </c>
      <c r="J749" s="42">
        <f>YEAR(Table16[[#This Row],[Date]])</f>
        <v>2021</v>
      </c>
      <c r="K749" s="42" t="str">
        <f>TEXT(Table16[[#This Row],[Date]],"MMMM")</f>
        <v>February</v>
      </c>
    </row>
    <row r="750" spans="1:11" x14ac:dyDescent="0.3">
      <c r="A750" s="26" t="s">
        <v>3128</v>
      </c>
      <c r="B750" s="23" t="s">
        <v>803</v>
      </c>
      <c r="C750" s="23" t="s">
        <v>35</v>
      </c>
      <c r="D750" s="18">
        <f t="shared" si="31"/>
        <v>465</v>
      </c>
      <c r="E750" s="23">
        <f t="shared" si="32"/>
        <v>400</v>
      </c>
      <c r="F750" s="22">
        <v>5</v>
      </c>
      <c r="G750" s="22">
        <f>Sales_Table!$E750*F750</f>
        <v>2000</v>
      </c>
      <c r="H750" s="22" t="s">
        <v>2511</v>
      </c>
      <c r="I750" s="30">
        <f t="shared" si="30"/>
        <v>-325</v>
      </c>
      <c r="J750" s="42">
        <f>YEAR(Table16[[#This Row],[Date]])</f>
        <v>2021</v>
      </c>
      <c r="K750" s="42" t="str">
        <f>TEXT(Table16[[#This Row],[Date]],"MMMM")</f>
        <v>June</v>
      </c>
    </row>
    <row r="751" spans="1:11" x14ac:dyDescent="0.3">
      <c r="A751" s="16" t="s">
        <v>3129</v>
      </c>
      <c r="B751" s="18" t="s">
        <v>804</v>
      </c>
      <c r="C751" s="18" t="s">
        <v>35</v>
      </c>
      <c r="D751" s="18">
        <f t="shared" si="31"/>
        <v>465</v>
      </c>
      <c r="E751" s="18">
        <f t="shared" si="32"/>
        <v>400</v>
      </c>
      <c r="F751" s="14">
        <v>2</v>
      </c>
      <c r="G751" s="14">
        <f>Sales_Table!$E751*F751</f>
        <v>800</v>
      </c>
      <c r="H751" s="14" t="s">
        <v>2510</v>
      </c>
      <c r="I751" s="31">
        <f t="shared" si="30"/>
        <v>-130</v>
      </c>
      <c r="J751" s="42">
        <f>YEAR(Table16[[#This Row],[Date]])</f>
        <v>2024</v>
      </c>
      <c r="K751" s="42" t="str">
        <f>TEXT(Table16[[#This Row],[Date]],"MMMM")</f>
        <v>October</v>
      </c>
    </row>
    <row r="752" spans="1:11" x14ac:dyDescent="0.3">
      <c r="A752" s="26" t="s">
        <v>3130</v>
      </c>
      <c r="B752" s="23" t="s">
        <v>805</v>
      </c>
      <c r="C752" s="23" t="s">
        <v>35</v>
      </c>
      <c r="D752" s="18">
        <f t="shared" si="31"/>
        <v>465</v>
      </c>
      <c r="E752" s="23">
        <f t="shared" si="32"/>
        <v>400</v>
      </c>
      <c r="F752" s="22">
        <v>8</v>
      </c>
      <c r="G752" s="22">
        <f>Sales_Table!$E752*F752</f>
        <v>3200</v>
      </c>
      <c r="H752" s="22" t="s">
        <v>2511</v>
      </c>
      <c r="I752" s="30">
        <f t="shared" si="30"/>
        <v>-520</v>
      </c>
      <c r="J752" s="42">
        <f>YEAR(Table16[[#This Row],[Date]])</f>
        <v>2021</v>
      </c>
      <c r="K752" s="42" t="str">
        <f>TEXT(Table16[[#This Row],[Date]],"MMMM")</f>
        <v>August</v>
      </c>
    </row>
    <row r="753" spans="1:11" x14ac:dyDescent="0.3">
      <c r="A753" s="16" t="s">
        <v>3131</v>
      </c>
      <c r="B753" s="18" t="s">
        <v>806</v>
      </c>
      <c r="C753" s="18" t="s">
        <v>35</v>
      </c>
      <c r="D753" s="18">
        <f t="shared" si="31"/>
        <v>465</v>
      </c>
      <c r="E753" s="18">
        <f t="shared" si="32"/>
        <v>400</v>
      </c>
      <c r="F753" s="14">
        <v>7</v>
      </c>
      <c r="G753" s="14">
        <f>Sales_Table!$E753*F753</f>
        <v>2800</v>
      </c>
      <c r="H753" s="14" t="s">
        <v>2511</v>
      </c>
      <c r="I753" s="31">
        <f t="shared" si="30"/>
        <v>-455</v>
      </c>
      <c r="J753" s="42">
        <f>YEAR(Table16[[#This Row],[Date]])</f>
        <v>2025</v>
      </c>
      <c r="K753" s="42" t="str">
        <f>TEXT(Table16[[#This Row],[Date]],"MMMM")</f>
        <v>January</v>
      </c>
    </row>
    <row r="754" spans="1:11" x14ac:dyDescent="0.3">
      <c r="A754" s="26" t="s">
        <v>3132</v>
      </c>
      <c r="B754" s="23" t="s">
        <v>807</v>
      </c>
      <c r="C754" s="23" t="s">
        <v>35</v>
      </c>
      <c r="D754" s="18">
        <f t="shared" si="31"/>
        <v>465</v>
      </c>
      <c r="E754" s="23">
        <f t="shared" si="32"/>
        <v>400</v>
      </c>
      <c r="F754" s="22">
        <v>2</v>
      </c>
      <c r="G754" s="22">
        <f>Sales_Table!$E754*F754</f>
        <v>800</v>
      </c>
      <c r="H754" s="22" t="s">
        <v>2515</v>
      </c>
      <c r="I754" s="30">
        <f t="shared" si="30"/>
        <v>-130</v>
      </c>
      <c r="J754" s="42">
        <f>YEAR(Table16[[#This Row],[Date]])</f>
        <v>2022</v>
      </c>
      <c r="K754" s="42" t="str">
        <f>TEXT(Table16[[#This Row],[Date]],"MMMM")</f>
        <v>May</v>
      </c>
    </row>
    <row r="755" spans="1:11" x14ac:dyDescent="0.3">
      <c r="A755" s="16" t="s">
        <v>3123</v>
      </c>
      <c r="B755" s="18" t="s">
        <v>808</v>
      </c>
      <c r="C755" s="18" t="s">
        <v>11</v>
      </c>
      <c r="D755" s="18">
        <f t="shared" si="31"/>
        <v>637</v>
      </c>
      <c r="E755" s="18">
        <f t="shared" ref="E755:E786" si="33">IF(C755="P139",575,IF(C755="P140",402,IF(C755="P141",400,IF(C755="P142",252,IF(C755="P143",800,IF(C755="P144",380,IF(C755="P145",800,IF(C755="P146",822,IF(C755="P147",175,0)))))))))</f>
        <v>575</v>
      </c>
      <c r="F755" s="14">
        <v>6</v>
      </c>
      <c r="G755" s="14">
        <f>Sales_Table!$E755*F755</f>
        <v>3450</v>
      </c>
      <c r="H755" s="14" t="s">
        <v>2515</v>
      </c>
      <c r="I755" s="31">
        <f t="shared" si="30"/>
        <v>-372</v>
      </c>
      <c r="J755" s="42">
        <f>YEAR(Table16[[#This Row],[Date]])</f>
        <v>2025</v>
      </c>
      <c r="K755" s="42" t="str">
        <f>TEXT(Table16[[#This Row],[Date]],"MMMM")</f>
        <v>March</v>
      </c>
    </row>
    <row r="756" spans="1:11" x14ac:dyDescent="0.3">
      <c r="A756" s="26" t="s">
        <v>3133</v>
      </c>
      <c r="B756" s="23" t="s">
        <v>809</v>
      </c>
      <c r="C756" s="23" t="s">
        <v>11</v>
      </c>
      <c r="D756" s="18">
        <f t="shared" si="31"/>
        <v>637</v>
      </c>
      <c r="E756" s="23">
        <f t="shared" si="33"/>
        <v>575</v>
      </c>
      <c r="F756" s="22">
        <v>3</v>
      </c>
      <c r="G756" s="22">
        <f>Sales_Table!$E756*F756</f>
        <v>1725</v>
      </c>
      <c r="H756" s="22" t="s">
        <v>2510</v>
      </c>
      <c r="I756" s="30">
        <f t="shared" si="30"/>
        <v>-186</v>
      </c>
      <c r="J756" s="42">
        <f>YEAR(Table16[[#This Row],[Date]])</f>
        <v>2022</v>
      </c>
      <c r="K756" s="42" t="str">
        <f>TEXT(Table16[[#This Row],[Date]],"MMMM")</f>
        <v>January</v>
      </c>
    </row>
    <row r="757" spans="1:11" x14ac:dyDescent="0.3">
      <c r="A757" s="16" t="s">
        <v>3134</v>
      </c>
      <c r="B757" s="18" t="s">
        <v>810</v>
      </c>
      <c r="C757" s="18" t="s">
        <v>11</v>
      </c>
      <c r="D757" s="18">
        <f t="shared" si="31"/>
        <v>637</v>
      </c>
      <c r="E757" s="18">
        <f t="shared" si="33"/>
        <v>575</v>
      </c>
      <c r="F757" s="14">
        <v>7</v>
      </c>
      <c r="G757" s="14">
        <f>Sales_Table!$E757*F757</f>
        <v>4025</v>
      </c>
      <c r="H757" s="14" t="s">
        <v>2511</v>
      </c>
      <c r="I757" s="31">
        <f t="shared" si="30"/>
        <v>-434</v>
      </c>
      <c r="J757" s="42">
        <f>YEAR(Table16[[#This Row],[Date]])</f>
        <v>2021</v>
      </c>
      <c r="K757" s="42" t="str">
        <f>TEXT(Table16[[#This Row],[Date]],"MMMM")</f>
        <v>October</v>
      </c>
    </row>
    <row r="758" spans="1:11" x14ac:dyDescent="0.3">
      <c r="A758" s="26" t="s">
        <v>3135</v>
      </c>
      <c r="B758" s="23" t="s">
        <v>811</v>
      </c>
      <c r="C758" s="23" t="s">
        <v>11</v>
      </c>
      <c r="D758" s="18">
        <f t="shared" si="31"/>
        <v>637</v>
      </c>
      <c r="E758" s="23">
        <f t="shared" si="33"/>
        <v>575</v>
      </c>
      <c r="F758" s="22">
        <v>6</v>
      </c>
      <c r="G758" s="22">
        <f>Sales_Table!$E758*F758</f>
        <v>3450</v>
      </c>
      <c r="H758" s="22" t="s">
        <v>2511</v>
      </c>
      <c r="I758" s="30">
        <f t="shared" si="30"/>
        <v>-372</v>
      </c>
      <c r="J758" s="42">
        <f>YEAR(Table16[[#This Row],[Date]])</f>
        <v>2023</v>
      </c>
      <c r="K758" s="42" t="str">
        <f>TEXT(Table16[[#This Row],[Date]],"MMMM")</f>
        <v>February</v>
      </c>
    </row>
    <row r="759" spans="1:11" x14ac:dyDescent="0.3">
      <c r="A759" s="16" t="s">
        <v>2982</v>
      </c>
      <c r="B759" s="18" t="s">
        <v>812</v>
      </c>
      <c r="C759" s="18" t="s">
        <v>11</v>
      </c>
      <c r="D759" s="18">
        <f t="shared" si="31"/>
        <v>637</v>
      </c>
      <c r="E759" s="18">
        <f t="shared" si="33"/>
        <v>575</v>
      </c>
      <c r="F759" s="14">
        <v>4</v>
      </c>
      <c r="G759" s="14">
        <f>Sales_Table!$E759*F759</f>
        <v>2300</v>
      </c>
      <c r="H759" s="14" t="s">
        <v>2511</v>
      </c>
      <c r="I759" s="31">
        <f t="shared" si="30"/>
        <v>-248</v>
      </c>
      <c r="J759" s="42">
        <f>YEAR(Table16[[#This Row],[Date]])</f>
        <v>2021</v>
      </c>
      <c r="K759" s="42" t="str">
        <f>TEXT(Table16[[#This Row],[Date]],"MMMM")</f>
        <v>November</v>
      </c>
    </row>
    <row r="760" spans="1:11" x14ac:dyDescent="0.3">
      <c r="A760" s="26" t="s">
        <v>3136</v>
      </c>
      <c r="B760" s="23" t="s">
        <v>813</v>
      </c>
      <c r="C760" s="23" t="s">
        <v>11</v>
      </c>
      <c r="D760" s="18">
        <f t="shared" si="31"/>
        <v>637</v>
      </c>
      <c r="E760" s="23">
        <f t="shared" si="33"/>
        <v>575</v>
      </c>
      <c r="F760" s="22">
        <v>1</v>
      </c>
      <c r="G760" s="22">
        <f>Sales_Table!$E760*F760</f>
        <v>575</v>
      </c>
      <c r="H760" s="22" t="s">
        <v>2510</v>
      </c>
      <c r="I760" s="30">
        <f t="shared" si="30"/>
        <v>-62</v>
      </c>
      <c r="J760" s="42">
        <f>YEAR(Table16[[#This Row],[Date]])</f>
        <v>2025</v>
      </c>
      <c r="K760" s="42" t="str">
        <f>TEXT(Table16[[#This Row],[Date]],"MMMM")</f>
        <v>February</v>
      </c>
    </row>
    <row r="761" spans="1:11" x14ac:dyDescent="0.3">
      <c r="A761" s="16" t="s">
        <v>3137</v>
      </c>
      <c r="B761" s="18" t="s">
        <v>814</v>
      </c>
      <c r="C761" s="18" t="s">
        <v>11</v>
      </c>
      <c r="D761" s="18">
        <f t="shared" si="31"/>
        <v>637</v>
      </c>
      <c r="E761" s="18">
        <f t="shared" si="33"/>
        <v>575</v>
      </c>
      <c r="F761" s="14">
        <v>4</v>
      </c>
      <c r="G761" s="14">
        <f>Sales_Table!$E761*F761</f>
        <v>2300</v>
      </c>
      <c r="H761" s="14" t="s">
        <v>2521</v>
      </c>
      <c r="I761" s="31">
        <f t="shared" si="30"/>
        <v>-248</v>
      </c>
      <c r="J761" s="42">
        <f>YEAR(Table16[[#This Row],[Date]])</f>
        <v>2023</v>
      </c>
      <c r="K761" s="42" t="str">
        <f>TEXT(Table16[[#This Row],[Date]],"MMMM")</f>
        <v>November</v>
      </c>
    </row>
    <row r="762" spans="1:11" x14ac:dyDescent="0.3">
      <c r="A762" s="26" t="s">
        <v>3064</v>
      </c>
      <c r="B762" s="23" t="s">
        <v>815</v>
      </c>
      <c r="C762" s="23" t="s">
        <v>11</v>
      </c>
      <c r="D762" s="18">
        <f t="shared" si="31"/>
        <v>637</v>
      </c>
      <c r="E762" s="23">
        <f t="shared" si="33"/>
        <v>575</v>
      </c>
      <c r="F762" s="22">
        <v>1</v>
      </c>
      <c r="G762" s="22">
        <f>Sales_Table!$E762*F762</f>
        <v>575</v>
      </c>
      <c r="H762" s="22" t="s">
        <v>2521</v>
      </c>
      <c r="I762" s="30">
        <f t="shared" si="30"/>
        <v>-62</v>
      </c>
      <c r="J762" s="42">
        <f>YEAR(Table16[[#This Row],[Date]])</f>
        <v>2023</v>
      </c>
      <c r="K762" s="42" t="str">
        <f>TEXT(Table16[[#This Row],[Date]],"MMMM")</f>
        <v>December</v>
      </c>
    </row>
    <row r="763" spans="1:11" x14ac:dyDescent="0.3">
      <c r="A763" s="16" t="s">
        <v>3138</v>
      </c>
      <c r="B763" s="18" t="s">
        <v>816</v>
      </c>
      <c r="C763" s="18" t="s">
        <v>11</v>
      </c>
      <c r="D763" s="18">
        <f t="shared" si="31"/>
        <v>637</v>
      </c>
      <c r="E763" s="18">
        <f t="shared" si="33"/>
        <v>575</v>
      </c>
      <c r="F763" s="14">
        <v>8</v>
      </c>
      <c r="G763" s="14">
        <f>Sales_Table!$E763*F763</f>
        <v>4600</v>
      </c>
      <c r="H763" s="14" t="s">
        <v>2511</v>
      </c>
      <c r="I763" s="31">
        <f t="shared" si="30"/>
        <v>-496</v>
      </c>
      <c r="J763" s="42">
        <f>YEAR(Table16[[#This Row],[Date]])</f>
        <v>2020</v>
      </c>
      <c r="K763" s="42" t="str">
        <f>TEXT(Table16[[#This Row],[Date]],"MMMM")</f>
        <v>May</v>
      </c>
    </row>
    <row r="764" spans="1:11" x14ac:dyDescent="0.3">
      <c r="A764" s="26" t="s">
        <v>3117</v>
      </c>
      <c r="B764" s="23" t="s">
        <v>817</v>
      </c>
      <c r="C764" s="23" t="s">
        <v>11</v>
      </c>
      <c r="D764" s="18">
        <f t="shared" si="31"/>
        <v>637</v>
      </c>
      <c r="E764" s="23">
        <f t="shared" si="33"/>
        <v>575</v>
      </c>
      <c r="F764" s="22">
        <v>1</v>
      </c>
      <c r="G764" s="22">
        <f>Sales_Table!$E764*F764</f>
        <v>575</v>
      </c>
      <c r="H764" s="22" t="s">
        <v>2511</v>
      </c>
      <c r="I764" s="30">
        <f t="shared" si="30"/>
        <v>-62</v>
      </c>
      <c r="J764" s="42">
        <f>YEAR(Table16[[#This Row],[Date]])</f>
        <v>2022</v>
      </c>
      <c r="K764" s="42" t="str">
        <f>TEXT(Table16[[#This Row],[Date]],"MMMM")</f>
        <v>July</v>
      </c>
    </row>
    <row r="765" spans="1:11" x14ac:dyDescent="0.3">
      <c r="A765" s="16" t="s">
        <v>3139</v>
      </c>
      <c r="B765" s="18" t="s">
        <v>818</v>
      </c>
      <c r="C765" s="18" t="s">
        <v>11</v>
      </c>
      <c r="D765" s="18">
        <f t="shared" si="31"/>
        <v>637</v>
      </c>
      <c r="E765" s="18">
        <f t="shared" si="33"/>
        <v>575</v>
      </c>
      <c r="F765" s="14">
        <v>3</v>
      </c>
      <c r="G765" s="14">
        <f>Sales_Table!$E765*F765</f>
        <v>1725</v>
      </c>
      <c r="H765" s="14" t="s">
        <v>2511</v>
      </c>
      <c r="I765" s="31">
        <f t="shared" si="30"/>
        <v>-186</v>
      </c>
      <c r="J765" s="42">
        <f>YEAR(Table16[[#This Row],[Date]])</f>
        <v>2021</v>
      </c>
      <c r="K765" s="42" t="str">
        <f>TEXT(Table16[[#This Row],[Date]],"MMMM")</f>
        <v>April</v>
      </c>
    </row>
    <row r="766" spans="1:11" x14ac:dyDescent="0.3">
      <c r="A766" s="26" t="s">
        <v>2896</v>
      </c>
      <c r="B766" s="23" t="s">
        <v>819</v>
      </c>
      <c r="C766" s="23" t="s">
        <v>11</v>
      </c>
      <c r="D766" s="18">
        <f t="shared" si="31"/>
        <v>637</v>
      </c>
      <c r="E766" s="23">
        <f t="shared" si="33"/>
        <v>575</v>
      </c>
      <c r="F766" s="22">
        <v>2</v>
      </c>
      <c r="G766" s="22">
        <f>Sales_Table!$E766*F766</f>
        <v>1150</v>
      </c>
      <c r="H766" s="22" t="s">
        <v>2511</v>
      </c>
      <c r="I766" s="30">
        <f t="shared" si="30"/>
        <v>-124</v>
      </c>
      <c r="J766" s="42">
        <f>YEAR(Table16[[#This Row],[Date]])</f>
        <v>2020</v>
      </c>
      <c r="K766" s="42" t="str">
        <f>TEXT(Table16[[#This Row],[Date]],"MMMM")</f>
        <v>September</v>
      </c>
    </row>
    <row r="767" spans="1:11" x14ac:dyDescent="0.3">
      <c r="A767" s="16" t="s">
        <v>3140</v>
      </c>
      <c r="B767" s="18" t="s">
        <v>820</v>
      </c>
      <c r="C767" s="18" t="s">
        <v>11</v>
      </c>
      <c r="D767" s="18">
        <f t="shared" si="31"/>
        <v>637</v>
      </c>
      <c r="E767" s="18">
        <f t="shared" si="33"/>
        <v>575</v>
      </c>
      <c r="F767" s="14">
        <v>3</v>
      </c>
      <c r="G767" s="14">
        <f>Sales_Table!$E767*F767</f>
        <v>1725</v>
      </c>
      <c r="H767" s="14" t="s">
        <v>2521</v>
      </c>
      <c r="I767" s="31">
        <f t="shared" si="30"/>
        <v>-186</v>
      </c>
      <c r="J767" s="42">
        <f>YEAR(Table16[[#This Row],[Date]])</f>
        <v>2020</v>
      </c>
      <c r="K767" s="42" t="str">
        <f>TEXT(Table16[[#This Row],[Date]],"MMMM")</f>
        <v>October</v>
      </c>
    </row>
    <row r="768" spans="1:11" x14ac:dyDescent="0.3">
      <c r="A768" s="26" t="s">
        <v>3141</v>
      </c>
      <c r="B768" s="23" t="s">
        <v>821</v>
      </c>
      <c r="C768" s="23" t="s">
        <v>11</v>
      </c>
      <c r="D768" s="18">
        <f t="shared" si="31"/>
        <v>637</v>
      </c>
      <c r="E768" s="23">
        <f t="shared" si="33"/>
        <v>575</v>
      </c>
      <c r="F768" s="22">
        <v>6</v>
      </c>
      <c r="G768" s="22">
        <f>Sales_Table!$E768*F768</f>
        <v>3450</v>
      </c>
      <c r="H768" s="22" t="s">
        <v>2510</v>
      </c>
      <c r="I768" s="30">
        <f t="shared" si="30"/>
        <v>-372</v>
      </c>
      <c r="J768" s="42">
        <f>YEAR(Table16[[#This Row],[Date]])</f>
        <v>2022</v>
      </c>
      <c r="K768" s="42" t="str">
        <f>TEXT(Table16[[#This Row],[Date]],"MMMM")</f>
        <v>February</v>
      </c>
    </row>
    <row r="769" spans="1:11" x14ac:dyDescent="0.3">
      <c r="A769" s="16" t="s">
        <v>3142</v>
      </c>
      <c r="B769" s="18" t="s">
        <v>822</v>
      </c>
      <c r="C769" s="18" t="s">
        <v>11</v>
      </c>
      <c r="D769" s="18">
        <f t="shared" si="31"/>
        <v>637</v>
      </c>
      <c r="E769" s="18">
        <f t="shared" si="33"/>
        <v>575</v>
      </c>
      <c r="F769" s="14">
        <v>9</v>
      </c>
      <c r="G769" s="14">
        <f>Sales_Table!$E769*F769</f>
        <v>5175</v>
      </c>
      <c r="H769" s="14" t="s">
        <v>2511</v>
      </c>
      <c r="I769" s="31">
        <f t="shared" si="30"/>
        <v>-558</v>
      </c>
      <c r="J769" s="42">
        <f>YEAR(Table16[[#This Row],[Date]])</f>
        <v>2023</v>
      </c>
      <c r="K769" s="42" t="str">
        <f>TEXT(Table16[[#This Row],[Date]],"MMMM")</f>
        <v>November</v>
      </c>
    </row>
    <row r="770" spans="1:11" x14ac:dyDescent="0.3">
      <c r="A770" s="26" t="s">
        <v>3143</v>
      </c>
      <c r="B770" s="23" t="s">
        <v>823</v>
      </c>
      <c r="C770" s="23" t="s">
        <v>11</v>
      </c>
      <c r="D770" s="18">
        <f t="shared" si="31"/>
        <v>637</v>
      </c>
      <c r="E770" s="23">
        <f t="shared" si="33"/>
        <v>575</v>
      </c>
      <c r="F770" s="22">
        <v>8</v>
      </c>
      <c r="G770" s="22">
        <f>Sales_Table!$E770*F770</f>
        <v>4600</v>
      </c>
      <c r="H770" s="22" t="s">
        <v>2521</v>
      </c>
      <c r="I770" s="30">
        <f t="shared" si="30"/>
        <v>-496</v>
      </c>
      <c r="J770" s="42">
        <f>YEAR(Table16[[#This Row],[Date]])</f>
        <v>2023</v>
      </c>
      <c r="K770" s="42" t="str">
        <f>TEXT(Table16[[#This Row],[Date]],"MMMM")</f>
        <v>August</v>
      </c>
    </row>
    <row r="771" spans="1:11" x14ac:dyDescent="0.3">
      <c r="A771" s="16" t="s">
        <v>2747</v>
      </c>
      <c r="B771" s="18" t="s">
        <v>824</v>
      </c>
      <c r="C771" s="18" t="s">
        <v>11</v>
      </c>
      <c r="D771" s="18">
        <f t="shared" si="31"/>
        <v>637</v>
      </c>
      <c r="E771" s="18">
        <f t="shared" si="33"/>
        <v>575</v>
      </c>
      <c r="F771" s="14">
        <v>1</v>
      </c>
      <c r="G771" s="14">
        <f>Sales_Table!$E771*F771</f>
        <v>575</v>
      </c>
      <c r="H771" s="14" t="s">
        <v>2521</v>
      </c>
      <c r="I771" s="31">
        <f t="shared" ref="I771:I834" si="34">G771-(D771*F771)</f>
        <v>-62</v>
      </c>
      <c r="J771" s="42">
        <f>YEAR(Table16[[#This Row],[Date]])</f>
        <v>2024</v>
      </c>
      <c r="K771" s="42" t="str">
        <f>TEXT(Table16[[#This Row],[Date]],"MMMM")</f>
        <v>December</v>
      </c>
    </row>
    <row r="772" spans="1:11" x14ac:dyDescent="0.3">
      <c r="A772" s="26" t="s">
        <v>2553</v>
      </c>
      <c r="B772" s="23" t="s">
        <v>825</v>
      </c>
      <c r="C772" s="23" t="s">
        <v>45</v>
      </c>
      <c r="D772" s="18">
        <f t="shared" si="31"/>
        <v>307</v>
      </c>
      <c r="E772" s="23">
        <f t="shared" si="33"/>
        <v>402</v>
      </c>
      <c r="F772" s="22">
        <v>2</v>
      </c>
      <c r="G772" s="22">
        <f>Sales_Table!$E772*F772</f>
        <v>804</v>
      </c>
      <c r="H772" s="22" t="s">
        <v>2521</v>
      </c>
      <c r="I772" s="30">
        <f t="shared" si="34"/>
        <v>190</v>
      </c>
      <c r="J772" s="42">
        <f>YEAR(Table16[[#This Row],[Date]])</f>
        <v>2024</v>
      </c>
      <c r="K772" s="42" t="str">
        <f>TEXT(Table16[[#This Row],[Date]],"MMMM")</f>
        <v>November</v>
      </c>
    </row>
    <row r="773" spans="1:11" x14ac:dyDescent="0.3">
      <c r="A773" s="16" t="s">
        <v>2684</v>
      </c>
      <c r="B773" s="18" t="s">
        <v>826</v>
      </c>
      <c r="C773" s="18" t="s">
        <v>45</v>
      </c>
      <c r="D773" s="18">
        <f t="shared" si="31"/>
        <v>307</v>
      </c>
      <c r="E773" s="18">
        <f t="shared" si="33"/>
        <v>402</v>
      </c>
      <c r="F773" s="14">
        <v>5</v>
      </c>
      <c r="G773" s="14">
        <f>Sales_Table!$E773*F773</f>
        <v>2010</v>
      </c>
      <c r="H773" s="14" t="s">
        <v>2515</v>
      </c>
      <c r="I773" s="31">
        <f t="shared" si="34"/>
        <v>475</v>
      </c>
      <c r="J773" s="42">
        <f>YEAR(Table16[[#This Row],[Date]])</f>
        <v>2021</v>
      </c>
      <c r="K773" s="42" t="str">
        <f>TEXT(Table16[[#This Row],[Date]],"MMMM")</f>
        <v>September</v>
      </c>
    </row>
    <row r="774" spans="1:11" x14ac:dyDescent="0.3">
      <c r="A774" s="26" t="s">
        <v>2875</v>
      </c>
      <c r="B774" s="23" t="s">
        <v>827</v>
      </c>
      <c r="C774" s="23" t="s">
        <v>45</v>
      </c>
      <c r="D774" s="18">
        <f t="shared" si="31"/>
        <v>307</v>
      </c>
      <c r="E774" s="23">
        <f t="shared" si="33"/>
        <v>402</v>
      </c>
      <c r="F774" s="22">
        <v>10</v>
      </c>
      <c r="G774" s="22">
        <f>Sales_Table!$E774*F774</f>
        <v>4020</v>
      </c>
      <c r="H774" s="22" t="s">
        <v>2515</v>
      </c>
      <c r="I774" s="30">
        <f t="shared" si="34"/>
        <v>950</v>
      </c>
      <c r="J774" s="42">
        <f>YEAR(Table16[[#This Row],[Date]])</f>
        <v>2021</v>
      </c>
      <c r="K774" s="42" t="str">
        <f>TEXT(Table16[[#This Row],[Date]],"MMMM")</f>
        <v>June</v>
      </c>
    </row>
    <row r="775" spans="1:11" x14ac:dyDescent="0.3">
      <c r="A775" s="16" t="s">
        <v>3144</v>
      </c>
      <c r="B775" s="18" t="s">
        <v>828</v>
      </c>
      <c r="C775" s="18" t="s">
        <v>45</v>
      </c>
      <c r="D775" s="18">
        <f t="shared" si="31"/>
        <v>307</v>
      </c>
      <c r="E775" s="18">
        <f t="shared" si="33"/>
        <v>402</v>
      </c>
      <c r="F775" s="14">
        <v>8</v>
      </c>
      <c r="G775" s="14">
        <f>Sales_Table!$E775*F775</f>
        <v>3216</v>
      </c>
      <c r="H775" s="14" t="s">
        <v>2510</v>
      </c>
      <c r="I775" s="31">
        <f t="shared" si="34"/>
        <v>760</v>
      </c>
      <c r="J775" s="42">
        <f>YEAR(Table16[[#This Row],[Date]])</f>
        <v>2022</v>
      </c>
      <c r="K775" s="42" t="str">
        <f>TEXT(Table16[[#This Row],[Date]],"MMMM")</f>
        <v>April</v>
      </c>
    </row>
    <row r="776" spans="1:11" x14ac:dyDescent="0.3">
      <c r="A776" s="26" t="s">
        <v>3145</v>
      </c>
      <c r="B776" s="23" t="s">
        <v>829</v>
      </c>
      <c r="C776" s="23" t="s">
        <v>45</v>
      </c>
      <c r="D776" s="18">
        <f t="shared" si="31"/>
        <v>307</v>
      </c>
      <c r="E776" s="23">
        <f t="shared" si="33"/>
        <v>402</v>
      </c>
      <c r="F776" s="22">
        <v>9</v>
      </c>
      <c r="G776" s="22">
        <f>Sales_Table!$E776*F776</f>
        <v>3618</v>
      </c>
      <c r="H776" s="22" t="s">
        <v>2510</v>
      </c>
      <c r="I776" s="30">
        <f t="shared" si="34"/>
        <v>855</v>
      </c>
      <c r="J776" s="42">
        <f>YEAR(Table16[[#This Row],[Date]])</f>
        <v>2021</v>
      </c>
      <c r="K776" s="42" t="str">
        <f>TEXT(Table16[[#This Row],[Date]],"MMMM")</f>
        <v>July</v>
      </c>
    </row>
    <row r="777" spans="1:11" x14ac:dyDescent="0.3">
      <c r="A777" s="16" t="s">
        <v>3146</v>
      </c>
      <c r="B777" s="18" t="s">
        <v>830</v>
      </c>
      <c r="C777" s="18" t="s">
        <v>45</v>
      </c>
      <c r="D777" s="18">
        <f t="shared" si="31"/>
        <v>307</v>
      </c>
      <c r="E777" s="18">
        <f t="shared" si="33"/>
        <v>402</v>
      </c>
      <c r="F777" s="14">
        <v>5</v>
      </c>
      <c r="G777" s="14">
        <f>Sales_Table!$E777*F777</f>
        <v>2010</v>
      </c>
      <c r="H777" s="14" t="s">
        <v>2521</v>
      </c>
      <c r="I777" s="31">
        <f t="shared" si="34"/>
        <v>475</v>
      </c>
      <c r="J777" s="42">
        <f>YEAR(Table16[[#This Row],[Date]])</f>
        <v>2024</v>
      </c>
      <c r="K777" s="42" t="str">
        <f>TEXT(Table16[[#This Row],[Date]],"MMMM")</f>
        <v>October</v>
      </c>
    </row>
    <row r="778" spans="1:11" x14ac:dyDescent="0.3">
      <c r="A778" s="26" t="s">
        <v>2615</v>
      </c>
      <c r="B778" s="23" t="s">
        <v>831</v>
      </c>
      <c r="C778" s="23" t="s">
        <v>45</v>
      </c>
      <c r="D778" s="18">
        <f t="shared" si="31"/>
        <v>307</v>
      </c>
      <c r="E778" s="23">
        <f t="shared" si="33"/>
        <v>402</v>
      </c>
      <c r="F778" s="22">
        <v>6</v>
      </c>
      <c r="G778" s="22">
        <f>Sales_Table!$E778*F778</f>
        <v>2412</v>
      </c>
      <c r="H778" s="22" t="s">
        <v>2521</v>
      </c>
      <c r="I778" s="30">
        <f t="shared" si="34"/>
        <v>570</v>
      </c>
      <c r="J778" s="42">
        <f>YEAR(Table16[[#This Row],[Date]])</f>
        <v>2024</v>
      </c>
      <c r="K778" s="42" t="str">
        <f>TEXT(Table16[[#This Row],[Date]],"MMMM")</f>
        <v>January</v>
      </c>
    </row>
    <row r="779" spans="1:11" x14ac:dyDescent="0.3">
      <c r="A779" s="16" t="s">
        <v>2665</v>
      </c>
      <c r="B779" s="18" t="s">
        <v>832</v>
      </c>
      <c r="C779" s="18" t="s">
        <v>45</v>
      </c>
      <c r="D779" s="18">
        <f t="shared" si="31"/>
        <v>307</v>
      </c>
      <c r="E779" s="18">
        <f t="shared" si="33"/>
        <v>402</v>
      </c>
      <c r="F779" s="14">
        <v>7</v>
      </c>
      <c r="G779" s="14">
        <f>Sales_Table!$E779*F779</f>
        <v>2814</v>
      </c>
      <c r="H779" s="14" t="s">
        <v>2511</v>
      </c>
      <c r="I779" s="31">
        <f t="shared" si="34"/>
        <v>665</v>
      </c>
      <c r="J779" s="42">
        <f>YEAR(Table16[[#This Row],[Date]])</f>
        <v>2021</v>
      </c>
      <c r="K779" s="42" t="str">
        <f>TEXT(Table16[[#This Row],[Date]],"MMMM")</f>
        <v>May</v>
      </c>
    </row>
    <row r="780" spans="1:11" x14ac:dyDescent="0.3">
      <c r="A780" s="26" t="s">
        <v>3147</v>
      </c>
      <c r="B780" s="23" t="s">
        <v>833</v>
      </c>
      <c r="C780" s="23" t="s">
        <v>45</v>
      </c>
      <c r="D780" s="18">
        <f t="shared" si="31"/>
        <v>307</v>
      </c>
      <c r="E780" s="23">
        <f t="shared" si="33"/>
        <v>402</v>
      </c>
      <c r="F780" s="22">
        <v>8</v>
      </c>
      <c r="G780" s="22">
        <f>Sales_Table!$E780*F780</f>
        <v>3216</v>
      </c>
      <c r="H780" s="22" t="s">
        <v>2521</v>
      </c>
      <c r="I780" s="30">
        <f t="shared" si="34"/>
        <v>760</v>
      </c>
      <c r="J780" s="42">
        <f>YEAR(Table16[[#This Row],[Date]])</f>
        <v>2025</v>
      </c>
      <c r="K780" s="42" t="str">
        <f>TEXT(Table16[[#This Row],[Date]],"MMMM")</f>
        <v>May</v>
      </c>
    </row>
    <row r="781" spans="1:11" x14ac:dyDescent="0.3">
      <c r="A781" s="16" t="s">
        <v>2969</v>
      </c>
      <c r="B781" s="18" t="s">
        <v>834</v>
      </c>
      <c r="C781" s="18" t="s">
        <v>45</v>
      </c>
      <c r="D781" s="18">
        <f t="shared" si="31"/>
        <v>307</v>
      </c>
      <c r="E781" s="18">
        <f t="shared" si="33"/>
        <v>402</v>
      </c>
      <c r="F781" s="14">
        <v>5</v>
      </c>
      <c r="G781" s="14">
        <f>Sales_Table!$E781*F781</f>
        <v>2010</v>
      </c>
      <c r="H781" s="14" t="s">
        <v>2510</v>
      </c>
      <c r="I781" s="31">
        <f t="shared" si="34"/>
        <v>475</v>
      </c>
      <c r="J781" s="42">
        <f>YEAR(Table16[[#This Row],[Date]])</f>
        <v>2022</v>
      </c>
      <c r="K781" s="42" t="str">
        <f>TEXT(Table16[[#This Row],[Date]],"MMMM")</f>
        <v>December</v>
      </c>
    </row>
    <row r="782" spans="1:11" x14ac:dyDescent="0.3">
      <c r="A782" s="26" t="s">
        <v>3148</v>
      </c>
      <c r="B782" s="23" t="s">
        <v>835</v>
      </c>
      <c r="C782" s="23" t="s">
        <v>45</v>
      </c>
      <c r="D782" s="18">
        <f t="shared" si="31"/>
        <v>307</v>
      </c>
      <c r="E782" s="23">
        <f t="shared" si="33"/>
        <v>402</v>
      </c>
      <c r="F782" s="22">
        <v>5</v>
      </c>
      <c r="G782" s="22">
        <f>Sales_Table!$E782*F782</f>
        <v>2010</v>
      </c>
      <c r="H782" s="22" t="s">
        <v>2511</v>
      </c>
      <c r="I782" s="30">
        <f t="shared" si="34"/>
        <v>475</v>
      </c>
      <c r="J782" s="42">
        <f>YEAR(Table16[[#This Row],[Date]])</f>
        <v>2024</v>
      </c>
      <c r="K782" s="42" t="str">
        <f>TEXT(Table16[[#This Row],[Date]],"MMMM")</f>
        <v>September</v>
      </c>
    </row>
    <row r="783" spans="1:11" x14ac:dyDescent="0.3">
      <c r="A783" s="16" t="s">
        <v>3149</v>
      </c>
      <c r="B783" s="18" t="s">
        <v>836</v>
      </c>
      <c r="C783" s="18" t="s">
        <v>45</v>
      </c>
      <c r="D783" s="18">
        <f t="shared" si="31"/>
        <v>307</v>
      </c>
      <c r="E783" s="18">
        <f t="shared" si="33"/>
        <v>402</v>
      </c>
      <c r="F783" s="14">
        <v>6</v>
      </c>
      <c r="G783" s="14">
        <f>Sales_Table!$E783*F783</f>
        <v>2412</v>
      </c>
      <c r="H783" s="14" t="s">
        <v>2521</v>
      </c>
      <c r="I783" s="31">
        <f t="shared" si="34"/>
        <v>570</v>
      </c>
      <c r="J783" s="42">
        <f>YEAR(Table16[[#This Row],[Date]])</f>
        <v>2022</v>
      </c>
      <c r="K783" s="42" t="str">
        <f>TEXT(Table16[[#This Row],[Date]],"MMMM")</f>
        <v>February</v>
      </c>
    </row>
    <row r="784" spans="1:11" x14ac:dyDescent="0.3">
      <c r="A784" s="26" t="s">
        <v>3150</v>
      </c>
      <c r="B784" s="23" t="s">
        <v>837</v>
      </c>
      <c r="C784" s="23" t="s">
        <v>45</v>
      </c>
      <c r="D784" s="18">
        <f t="shared" si="31"/>
        <v>307</v>
      </c>
      <c r="E784" s="23">
        <f t="shared" si="33"/>
        <v>402</v>
      </c>
      <c r="F784" s="22">
        <v>5</v>
      </c>
      <c r="G784" s="22">
        <f>Sales_Table!$E784*F784</f>
        <v>2010</v>
      </c>
      <c r="H784" s="22" t="s">
        <v>2511</v>
      </c>
      <c r="I784" s="30">
        <f t="shared" si="34"/>
        <v>475</v>
      </c>
      <c r="J784" s="42">
        <f>YEAR(Table16[[#This Row],[Date]])</f>
        <v>2023</v>
      </c>
      <c r="K784" s="42" t="str">
        <f>TEXT(Table16[[#This Row],[Date]],"MMMM")</f>
        <v>November</v>
      </c>
    </row>
    <row r="785" spans="1:11" x14ac:dyDescent="0.3">
      <c r="A785" s="16" t="s">
        <v>3151</v>
      </c>
      <c r="B785" s="18" t="s">
        <v>838</v>
      </c>
      <c r="C785" s="18" t="s">
        <v>45</v>
      </c>
      <c r="D785" s="18">
        <f t="shared" ref="D785:D787" si="35">IF(C785="P122",183,IF(C785="P123",371,IF(C785="P124",415,IF(C785="P125",508,IF(C785="P126",358,IF(C785="P127",712,IF(C785="P128",126,IF(C785="P129",280,IF(C785="P130",695,IF(C785="P131",216,IF(C785="P132",540,IF(C785="P133",181,IF(C785="P134",353,IF(C785="P135",226,IF(C785="P136",604,IF(C785="P137",97,IF(C785="P138",465,IF(C785="P139",637,IF(C785="P140",307,0)))))))))))))))))))</f>
        <v>307</v>
      </c>
      <c r="E785" s="18">
        <f t="shared" si="33"/>
        <v>402</v>
      </c>
      <c r="F785" s="14">
        <v>10</v>
      </c>
      <c r="G785" s="14">
        <f>Sales_Table!$E785*F785</f>
        <v>4020</v>
      </c>
      <c r="H785" s="14" t="s">
        <v>2511</v>
      </c>
      <c r="I785" s="31">
        <f t="shared" si="34"/>
        <v>950</v>
      </c>
      <c r="J785" s="42">
        <f>YEAR(Table16[[#This Row],[Date]])</f>
        <v>2024</v>
      </c>
      <c r="K785" s="42" t="str">
        <f>TEXT(Table16[[#This Row],[Date]],"MMMM")</f>
        <v>August</v>
      </c>
    </row>
    <row r="786" spans="1:11" x14ac:dyDescent="0.3">
      <c r="A786" s="26" t="s">
        <v>3152</v>
      </c>
      <c r="B786" s="23" t="s">
        <v>839</v>
      </c>
      <c r="C786" s="23" t="s">
        <v>45</v>
      </c>
      <c r="D786" s="18">
        <f t="shared" si="35"/>
        <v>307</v>
      </c>
      <c r="E786" s="23">
        <f t="shared" si="33"/>
        <v>402</v>
      </c>
      <c r="F786" s="22">
        <v>2</v>
      </c>
      <c r="G786" s="22">
        <f>Sales_Table!$E786*F786</f>
        <v>804</v>
      </c>
      <c r="H786" s="22" t="s">
        <v>2510</v>
      </c>
      <c r="I786" s="30">
        <f t="shared" si="34"/>
        <v>190</v>
      </c>
      <c r="J786" s="42">
        <f>YEAR(Table16[[#This Row],[Date]])</f>
        <v>2024</v>
      </c>
      <c r="K786" s="42" t="str">
        <f>TEXT(Table16[[#This Row],[Date]],"MMMM")</f>
        <v>December</v>
      </c>
    </row>
    <row r="787" spans="1:11" x14ac:dyDescent="0.3">
      <c r="A787" s="16" t="s">
        <v>3153</v>
      </c>
      <c r="B787" s="18" t="s">
        <v>840</v>
      </c>
      <c r="C787" s="18" t="s">
        <v>45</v>
      </c>
      <c r="D787" s="18">
        <f t="shared" si="35"/>
        <v>307</v>
      </c>
      <c r="E787" s="18">
        <f t="shared" ref="E787:E818" si="36">IF(C787="P139",575,IF(C787="P140",402,IF(C787="P141",400,IF(C787="P142",252,IF(C787="P143",800,IF(C787="P144",380,IF(C787="P145",800,IF(C787="P146",822,IF(C787="P147",175,0)))))))))</f>
        <v>402</v>
      </c>
      <c r="F787" s="14">
        <v>6</v>
      </c>
      <c r="G787" s="14">
        <f>Sales_Table!$E787*F787</f>
        <v>2412</v>
      </c>
      <c r="H787" s="14" t="s">
        <v>2521</v>
      </c>
      <c r="I787" s="31">
        <f t="shared" si="34"/>
        <v>570</v>
      </c>
      <c r="J787" s="42">
        <f>YEAR(Table16[[#This Row],[Date]])</f>
        <v>2021</v>
      </c>
      <c r="K787" s="42" t="str">
        <f>TEXT(Table16[[#This Row],[Date]],"MMMM")</f>
        <v>October</v>
      </c>
    </row>
    <row r="788" spans="1:11" x14ac:dyDescent="0.3">
      <c r="A788" s="26" t="s">
        <v>3154</v>
      </c>
      <c r="B788" s="23" t="s">
        <v>841</v>
      </c>
      <c r="C788" s="23" t="s">
        <v>36</v>
      </c>
      <c r="D788" s="18">
        <f>IF(C788="P141",435,IF(C788="P142",223,IF(C788="P143",648,IF(C788="P144",633,IF(C788="P145",176,IF(C788="P146",495,IF(C788="P147",123,IF(C788="P148",457,IF(C788="P149",668,IF(C788="P150",265,0))))))))))</f>
        <v>435</v>
      </c>
      <c r="E788" s="23">
        <f t="shared" si="36"/>
        <v>400</v>
      </c>
      <c r="F788" s="22">
        <v>8</v>
      </c>
      <c r="G788" s="22">
        <f>Sales_Table!$E788*F788</f>
        <v>3200</v>
      </c>
      <c r="H788" s="22" t="s">
        <v>2521</v>
      </c>
      <c r="I788" s="30">
        <f t="shared" si="34"/>
        <v>-280</v>
      </c>
      <c r="J788" s="42">
        <f>YEAR(Table16[[#This Row],[Date]])</f>
        <v>2021</v>
      </c>
      <c r="K788" s="42" t="str">
        <f>TEXT(Table16[[#This Row],[Date]],"MMMM")</f>
        <v>May</v>
      </c>
    </row>
    <row r="789" spans="1:11" x14ac:dyDescent="0.3">
      <c r="A789" s="16" t="s">
        <v>3155</v>
      </c>
      <c r="B789" s="18" t="s">
        <v>842</v>
      </c>
      <c r="C789" s="18" t="s">
        <v>36</v>
      </c>
      <c r="D789" s="18">
        <f t="shared" ref="D789:D852" si="37">IF(C789="P141",435,IF(C789="P142",223,IF(C789="P143",648,IF(C789="P144",633,IF(C789="P145",176,IF(C789="P146",495,IF(C789="P147",123,IF(C789="P148",457,IF(C789="P149",668,IF(C789="P150",265,0))))))))))</f>
        <v>435</v>
      </c>
      <c r="E789" s="18">
        <f t="shared" si="36"/>
        <v>400</v>
      </c>
      <c r="F789" s="14">
        <v>1</v>
      </c>
      <c r="G789" s="14">
        <f>Sales_Table!$E789*F789</f>
        <v>400</v>
      </c>
      <c r="H789" s="14" t="s">
        <v>2515</v>
      </c>
      <c r="I789" s="31">
        <f t="shared" si="34"/>
        <v>-35</v>
      </c>
      <c r="J789" s="42">
        <f>YEAR(Table16[[#This Row],[Date]])</f>
        <v>2022</v>
      </c>
      <c r="K789" s="42" t="str">
        <f>TEXT(Table16[[#This Row],[Date]],"MMMM")</f>
        <v>May</v>
      </c>
    </row>
    <row r="790" spans="1:11" x14ac:dyDescent="0.3">
      <c r="A790" s="26" t="s">
        <v>3156</v>
      </c>
      <c r="B790" s="23" t="s">
        <v>843</v>
      </c>
      <c r="C790" s="23" t="s">
        <v>36</v>
      </c>
      <c r="D790" s="18">
        <f t="shared" si="37"/>
        <v>435</v>
      </c>
      <c r="E790" s="23">
        <f t="shared" si="36"/>
        <v>400</v>
      </c>
      <c r="F790" s="22">
        <v>2</v>
      </c>
      <c r="G790" s="22">
        <f>Sales_Table!$E790*F790</f>
        <v>800</v>
      </c>
      <c r="H790" s="22" t="s">
        <v>2511</v>
      </c>
      <c r="I790" s="30">
        <f t="shared" si="34"/>
        <v>-70</v>
      </c>
      <c r="J790" s="42">
        <f>YEAR(Table16[[#This Row],[Date]])</f>
        <v>2024</v>
      </c>
      <c r="K790" s="42" t="str">
        <f>TEXT(Table16[[#This Row],[Date]],"MMMM")</f>
        <v>May</v>
      </c>
    </row>
    <row r="791" spans="1:11" x14ac:dyDescent="0.3">
      <c r="A791" s="16" t="s">
        <v>3157</v>
      </c>
      <c r="B791" s="18" t="s">
        <v>844</v>
      </c>
      <c r="C791" s="18" t="s">
        <v>36</v>
      </c>
      <c r="D791" s="18">
        <f t="shared" si="37"/>
        <v>435</v>
      </c>
      <c r="E791" s="18">
        <f t="shared" si="36"/>
        <v>400</v>
      </c>
      <c r="F791" s="14">
        <v>6</v>
      </c>
      <c r="G791" s="14">
        <f>Sales_Table!$E791*F791</f>
        <v>2400</v>
      </c>
      <c r="H791" s="14" t="s">
        <v>2521</v>
      </c>
      <c r="I791" s="31">
        <f t="shared" si="34"/>
        <v>-210</v>
      </c>
      <c r="J791" s="42">
        <f>YEAR(Table16[[#This Row],[Date]])</f>
        <v>2024</v>
      </c>
      <c r="K791" s="42" t="str">
        <f>TEXT(Table16[[#This Row],[Date]],"MMMM")</f>
        <v>April</v>
      </c>
    </row>
    <row r="792" spans="1:11" x14ac:dyDescent="0.3">
      <c r="A792" s="26" t="s">
        <v>3158</v>
      </c>
      <c r="B792" s="23" t="s">
        <v>845</v>
      </c>
      <c r="C792" s="23" t="s">
        <v>36</v>
      </c>
      <c r="D792" s="18">
        <f t="shared" si="37"/>
        <v>435</v>
      </c>
      <c r="E792" s="23">
        <f t="shared" si="36"/>
        <v>400</v>
      </c>
      <c r="F792" s="22">
        <v>1</v>
      </c>
      <c r="G792" s="22">
        <f>Sales_Table!$E792*F792</f>
        <v>400</v>
      </c>
      <c r="H792" s="22" t="s">
        <v>2511</v>
      </c>
      <c r="I792" s="30">
        <f t="shared" si="34"/>
        <v>-35</v>
      </c>
      <c r="J792" s="42">
        <f>YEAR(Table16[[#This Row],[Date]])</f>
        <v>2023</v>
      </c>
      <c r="K792" s="42" t="str">
        <f>TEXT(Table16[[#This Row],[Date]],"MMMM")</f>
        <v>November</v>
      </c>
    </row>
    <row r="793" spans="1:11" x14ac:dyDescent="0.3">
      <c r="A793" s="16" t="s">
        <v>3051</v>
      </c>
      <c r="B793" s="18" t="s">
        <v>846</v>
      </c>
      <c r="C793" s="18" t="s">
        <v>36</v>
      </c>
      <c r="D793" s="18">
        <f t="shared" si="37"/>
        <v>435</v>
      </c>
      <c r="E793" s="18">
        <f t="shared" si="36"/>
        <v>400</v>
      </c>
      <c r="F793" s="14">
        <v>1</v>
      </c>
      <c r="G793" s="14">
        <f>Sales_Table!$E793*F793</f>
        <v>400</v>
      </c>
      <c r="H793" s="14" t="s">
        <v>2515</v>
      </c>
      <c r="I793" s="31">
        <f t="shared" si="34"/>
        <v>-35</v>
      </c>
      <c r="J793" s="42">
        <f>YEAR(Table16[[#This Row],[Date]])</f>
        <v>2023</v>
      </c>
      <c r="K793" s="42" t="str">
        <f>TEXT(Table16[[#This Row],[Date]],"MMMM")</f>
        <v>March</v>
      </c>
    </row>
    <row r="794" spans="1:11" x14ac:dyDescent="0.3">
      <c r="A794" s="26" t="s">
        <v>3159</v>
      </c>
      <c r="B794" s="23" t="s">
        <v>847</v>
      </c>
      <c r="C794" s="23" t="s">
        <v>36</v>
      </c>
      <c r="D794" s="18">
        <f t="shared" si="37"/>
        <v>435</v>
      </c>
      <c r="E794" s="23">
        <f t="shared" si="36"/>
        <v>400</v>
      </c>
      <c r="F794" s="22">
        <v>2</v>
      </c>
      <c r="G794" s="22">
        <f>Sales_Table!$E794*F794</f>
        <v>800</v>
      </c>
      <c r="H794" s="22" t="s">
        <v>2515</v>
      </c>
      <c r="I794" s="30">
        <f t="shared" si="34"/>
        <v>-70</v>
      </c>
      <c r="J794" s="42">
        <f>YEAR(Table16[[#This Row],[Date]])</f>
        <v>2023</v>
      </c>
      <c r="K794" s="42" t="str">
        <f>TEXT(Table16[[#This Row],[Date]],"MMMM")</f>
        <v>December</v>
      </c>
    </row>
    <row r="795" spans="1:11" x14ac:dyDescent="0.3">
      <c r="A795" s="16" t="s">
        <v>3160</v>
      </c>
      <c r="B795" s="18" t="s">
        <v>848</v>
      </c>
      <c r="C795" s="18" t="s">
        <v>36</v>
      </c>
      <c r="D795" s="18">
        <f t="shared" si="37"/>
        <v>435</v>
      </c>
      <c r="E795" s="18">
        <f t="shared" si="36"/>
        <v>400</v>
      </c>
      <c r="F795" s="14">
        <v>4</v>
      </c>
      <c r="G795" s="14">
        <f>Sales_Table!$E795*F795</f>
        <v>1600</v>
      </c>
      <c r="H795" s="14" t="s">
        <v>2521</v>
      </c>
      <c r="I795" s="31">
        <f t="shared" si="34"/>
        <v>-140</v>
      </c>
      <c r="J795" s="42">
        <f>YEAR(Table16[[#This Row],[Date]])</f>
        <v>2021</v>
      </c>
      <c r="K795" s="42" t="str">
        <f>TEXT(Table16[[#This Row],[Date]],"MMMM")</f>
        <v>January</v>
      </c>
    </row>
    <row r="796" spans="1:11" x14ac:dyDescent="0.3">
      <c r="A796" s="26" t="s">
        <v>3161</v>
      </c>
      <c r="B796" s="23" t="s">
        <v>849</v>
      </c>
      <c r="C796" s="23" t="s">
        <v>36</v>
      </c>
      <c r="D796" s="18">
        <f t="shared" si="37"/>
        <v>435</v>
      </c>
      <c r="E796" s="23">
        <f t="shared" si="36"/>
        <v>400</v>
      </c>
      <c r="F796" s="22">
        <v>8</v>
      </c>
      <c r="G796" s="22">
        <f>Sales_Table!$E796*F796</f>
        <v>3200</v>
      </c>
      <c r="H796" s="22" t="s">
        <v>2511</v>
      </c>
      <c r="I796" s="30">
        <f t="shared" si="34"/>
        <v>-280</v>
      </c>
      <c r="J796" s="42">
        <f>YEAR(Table16[[#This Row],[Date]])</f>
        <v>2022</v>
      </c>
      <c r="K796" s="42" t="str">
        <f>TEXT(Table16[[#This Row],[Date]],"MMMM")</f>
        <v>May</v>
      </c>
    </row>
    <row r="797" spans="1:11" x14ac:dyDescent="0.3">
      <c r="A797" s="16" t="s">
        <v>3162</v>
      </c>
      <c r="B797" s="18" t="s">
        <v>850</v>
      </c>
      <c r="C797" s="18" t="s">
        <v>36</v>
      </c>
      <c r="D797" s="18">
        <f t="shared" si="37"/>
        <v>435</v>
      </c>
      <c r="E797" s="18">
        <f t="shared" si="36"/>
        <v>400</v>
      </c>
      <c r="F797" s="14">
        <v>2</v>
      </c>
      <c r="G797" s="14">
        <f>Sales_Table!$E797*F797</f>
        <v>800</v>
      </c>
      <c r="H797" s="14" t="s">
        <v>2510</v>
      </c>
      <c r="I797" s="31">
        <f t="shared" si="34"/>
        <v>-70</v>
      </c>
      <c r="J797" s="42">
        <f>YEAR(Table16[[#This Row],[Date]])</f>
        <v>2021</v>
      </c>
      <c r="K797" s="42" t="str">
        <f>TEXT(Table16[[#This Row],[Date]],"MMMM")</f>
        <v>May</v>
      </c>
    </row>
    <row r="798" spans="1:11" x14ac:dyDescent="0.3">
      <c r="A798" s="26" t="s">
        <v>3163</v>
      </c>
      <c r="B798" s="23" t="s">
        <v>851</v>
      </c>
      <c r="C798" s="23" t="s">
        <v>36</v>
      </c>
      <c r="D798" s="18">
        <f t="shared" si="37"/>
        <v>435</v>
      </c>
      <c r="E798" s="23">
        <f t="shared" si="36"/>
        <v>400</v>
      </c>
      <c r="F798" s="22">
        <v>6</v>
      </c>
      <c r="G798" s="22">
        <f>Sales_Table!$E798*F798</f>
        <v>2400</v>
      </c>
      <c r="H798" s="22" t="s">
        <v>2511</v>
      </c>
      <c r="I798" s="30">
        <f t="shared" si="34"/>
        <v>-210</v>
      </c>
      <c r="J798" s="42">
        <f>YEAR(Table16[[#This Row],[Date]])</f>
        <v>2025</v>
      </c>
      <c r="K798" s="42" t="str">
        <f>TEXT(Table16[[#This Row],[Date]],"MMMM")</f>
        <v>January</v>
      </c>
    </row>
    <row r="799" spans="1:11" x14ac:dyDescent="0.3">
      <c r="A799" s="16" t="s">
        <v>2571</v>
      </c>
      <c r="B799" s="18" t="s">
        <v>852</v>
      </c>
      <c r="C799" s="18" t="s">
        <v>36</v>
      </c>
      <c r="D799" s="18">
        <f t="shared" si="37"/>
        <v>435</v>
      </c>
      <c r="E799" s="18">
        <f t="shared" si="36"/>
        <v>400</v>
      </c>
      <c r="F799" s="14">
        <v>10</v>
      </c>
      <c r="G799" s="14">
        <f>Sales_Table!$E799*F799</f>
        <v>4000</v>
      </c>
      <c r="H799" s="14" t="s">
        <v>2511</v>
      </c>
      <c r="I799" s="31">
        <f t="shared" si="34"/>
        <v>-350</v>
      </c>
      <c r="J799" s="42">
        <f>YEAR(Table16[[#This Row],[Date]])</f>
        <v>2024</v>
      </c>
      <c r="K799" s="42" t="str">
        <f>TEXT(Table16[[#This Row],[Date]],"MMMM")</f>
        <v>September</v>
      </c>
    </row>
    <row r="800" spans="1:11" x14ac:dyDescent="0.3">
      <c r="A800" s="26" t="s">
        <v>3046</v>
      </c>
      <c r="B800" s="23" t="s">
        <v>853</v>
      </c>
      <c r="C800" s="23" t="s">
        <v>36</v>
      </c>
      <c r="D800" s="18">
        <f t="shared" si="37"/>
        <v>435</v>
      </c>
      <c r="E800" s="23">
        <f t="shared" si="36"/>
        <v>400</v>
      </c>
      <c r="F800" s="22">
        <v>9</v>
      </c>
      <c r="G800" s="22">
        <f>Sales_Table!$E800*F800</f>
        <v>3600</v>
      </c>
      <c r="H800" s="22" t="s">
        <v>2511</v>
      </c>
      <c r="I800" s="30">
        <f t="shared" si="34"/>
        <v>-315</v>
      </c>
      <c r="J800" s="42">
        <f>YEAR(Table16[[#This Row],[Date]])</f>
        <v>2020</v>
      </c>
      <c r="K800" s="42" t="str">
        <f>TEXT(Table16[[#This Row],[Date]],"MMMM")</f>
        <v>July</v>
      </c>
    </row>
    <row r="801" spans="1:11" x14ac:dyDescent="0.3">
      <c r="A801" s="16" t="s">
        <v>3164</v>
      </c>
      <c r="B801" s="18" t="s">
        <v>854</v>
      </c>
      <c r="C801" s="18" t="s">
        <v>36</v>
      </c>
      <c r="D801" s="18">
        <f t="shared" si="37"/>
        <v>435</v>
      </c>
      <c r="E801" s="18">
        <f t="shared" si="36"/>
        <v>400</v>
      </c>
      <c r="F801" s="14">
        <v>1</v>
      </c>
      <c r="G801" s="14">
        <f>Sales_Table!$E801*F801</f>
        <v>400</v>
      </c>
      <c r="H801" s="14" t="s">
        <v>2510</v>
      </c>
      <c r="I801" s="31">
        <f t="shared" si="34"/>
        <v>-35</v>
      </c>
      <c r="J801" s="42">
        <f>YEAR(Table16[[#This Row],[Date]])</f>
        <v>2021</v>
      </c>
      <c r="K801" s="42" t="str">
        <f>TEXT(Table16[[#This Row],[Date]],"MMMM")</f>
        <v>September</v>
      </c>
    </row>
    <row r="802" spans="1:11" x14ac:dyDescent="0.3">
      <c r="A802" s="26" t="s">
        <v>3165</v>
      </c>
      <c r="B802" s="23" t="s">
        <v>855</v>
      </c>
      <c r="C802" s="23" t="s">
        <v>36</v>
      </c>
      <c r="D802" s="18">
        <f t="shared" si="37"/>
        <v>435</v>
      </c>
      <c r="E802" s="23">
        <f t="shared" si="36"/>
        <v>400</v>
      </c>
      <c r="F802" s="22">
        <v>6</v>
      </c>
      <c r="G802" s="22">
        <f>Sales_Table!$E802*F802</f>
        <v>2400</v>
      </c>
      <c r="H802" s="22" t="s">
        <v>2510</v>
      </c>
      <c r="I802" s="30">
        <f t="shared" si="34"/>
        <v>-210</v>
      </c>
      <c r="J802" s="42">
        <f>YEAR(Table16[[#This Row],[Date]])</f>
        <v>2020</v>
      </c>
      <c r="K802" s="42" t="str">
        <f>TEXT(Table16[[#This Row],[Date]],"MMMM")</f>
        <v>March</v>
      </c>
    </row>
    <row r="803" spans="1:11" x14ac:dyDescent="0.3">
      <c r="A803" s="16" t="s">
        <v>3166</v>
      </c>
      <c r="B803" s="18" t="s">
        <v>856</v>
      </c>
      <c r="C803" s="18" t="s">
        <v>36</v>
      </c>
      <c r="D803" s="18">
        <f t="shared" si="37"/>
        <v>435</v>
      </c>
      <c r="E803" s="18">
        <f t="shared" si="36"/>
        <v>400</v>
      </c>
      <c r="F803" s="14">
        <v>4</v>
      </c>
      <c r="G803" s="14">
        <f>Sales_Table!$E803*F803</f>
        <v>1600</v>
      </c>
      <c r="H803" s="14" t="s">
        <v>2511</v>
      </c>
      <c r="I803" s="31">
        <f t="shared" si="34"/>
        <v>-140</v>
      </c>
      <c r="J803" s="42">
        <f>YEAR(Table16[[#This Row],[Date]])</f>
        <v>2025</v>
      </c>
      <c r="K803" s="42" t="str">
        <f>TEXT(Table16[[#This Row],[Date]],"MMMM")</f>
        <v>May</v>
      </c>
    </row>
    <row r="804" spans="1:11" x14ac:dyDescent="0.3">
      <c r="A804" s="26" t="s">
        <v>3167</v>
      </c>
      <c r="B804" s="23" t="s">
        <v>857</v>
      </c>
      <c r="C804" s="23" t="s">
        <v>36</v>
      </c>
      <c r="D804" s="18">
        <f t="shared" si="37"/>
        <v>435</v>
      </c>
      <c r="E804" s="23">
        <f t="shared" si="36"/>
        <v>400</v>
      </c>
      <c r="F804" s="22">
        <v>3</v>
      </c>
      <c r="G804" s="22">
        <f>Sales_Table!$E804*F804</f>
        <v>1200</v>
      </c>
      <c r="H804" s="22" t="s">
        <v>2511</v>
      </c>
      <c r="I804" s="30">
        <f t="shared" si="34"/>
        <v>-105</v>
      </c>
      <c r="J804" s="42">
        <f>YEAR(Table16[[#This Row],[Date]])</f>
        <v>2023</v>
      </c>
      <c r="K804" s="42" t="str">
        <f>TEXT(Table16[[#This Row],[Date]],"MMMM")</f>
        <v>June</v>
      </c>
    </row>
    <row r="805" spans="1:11" x14ac:dyDescent="0.3">
      <c r="A805" s="16" t="s">
        <v>2827</v>
      </c>
      <c r="B805" s="18" t="s">
        <v>858</v>
      </c>
      <c r="C805" s="18" t="s">
        <v>36</v>
      </c>
      <c r="D805" s="18">
        <f t="shared" si="37"/>
        <v>435</v>
      </c>
      <c r="E805" s="18">
        <f t="shared" si="36"/>
        <v>400</v>
      </c>
      <c r="F805" s="14">
        <v>7</v>
      </c>
      <c r="G805" s="14">
        <f>Sales_Table!$E805*F805</f>
        <v>2800</v>
      </c>
      <c r="H805" s="14" t="s">
        <v>2515</v>
      </c>
      <c r="I805" s="31">
        <f t="shared" si="34"/>
        <v>-245</v>
      </c>
      <c r="J805" s="42">
        <f>YEAR(Table16[[#This Row],[Date]])</f>
        <v>2022</v>
      </c>
      <c r="K805" s="42" t="str">
        <f>TEXT(Table16[[#This Row],[Date]],"MMMM")</f>
        <v>February</v>
      </c>
    </row>
    <row r="806" spans="1:11" x14ac:dyDescent="0.3">
      <c r="A806" s="26" t="s">
        <v>3168</v>
      </c>
      <c r="B806" s="23" t="s">
        <v>859</v>
      </c>
      <c r="C806" s="23" t="s">
        <v>36</v>
      </c>
      <c r="D806" s="18">
        <f t="shared" si="37"/>
        <v>435</v>
      </c>
      <c r="E806" s="23">
        <f t="shared" si="36"/>
        <v>400</v>
      </c>
      <c r="F806" s="22">
        <v>10</v>
      </c>
      <c r="G806" s="22">
        <f>Sales_Table!$E806*F806</f>
        <v>4000</v>
      </c>
      <c r="H806" s="22" t="s">
        <v>2521</v>
      </c>
      <c r="I806" s="30">
        <f t="shared" si="34"/>
        <v>-350</v>
      </c>
      <c r="J806" s="42">
        <f>YEAR(Table16[[#This Row],[Date]])</f>
        <v>2020</v>
      </c>
      <c r="K806" s="42" t="str">
        <f>TEXT(Table16[[#This Row],[Date]],"MMMM")</f>
        <v>April</v>
      </c>
    </row>
    <row r="807" spans="1:11" x14ac:dyDescent="0.3">
      <c r="A807" s="16" t="s">
        <v>2752</v>
      </c>
      <c r="B807" s="18" t="s">
        <v>860</v>
      </c>
      <c r="C807" s="18" t="s">
        <v>15</v>
      </c>
      <c r="D807" s="18">
        <f t="shared" si="37"/>
        <v>223</v>
      </c>
      <c r="E807" s="18">
        <f t="shared" si="36"/>
        <v>252</v>
      </c>
      <c r="F807" s="14">
        <v>5</v>
      </c>
      <c r="G807" s="14">
        <f>Sales_Table!$E807*F807</f>
        <v>1260</v>
      </c>
      <c r="H807" s="14" t="s">
        <v>2515</v>
      </c>
      <c r="I807" s="31">
        <f t="shared" si="34"/>
        <v>145</v>
      </c>
      <c r="J807" s="42">
        <f>YEAR(Table16[[#This Row],[Date]])</f>
        <v>2022</v>
      </c>
      <c r="K807" s="42" t="str">
        <f>TEXT(Table16[[#This Row],[Date]],"MMMM")</f>
        <v>January</v>
      </c>
    </row>
    <row r="808" spans="1:11" x14ac:dyDescent="0.3">
      <c r="A808" s="26" t="s">
        <v>3169</v>
      </c>
      <c r="B808" s="23" t="s">
        <v>861</v>
      </c>
      <c r="C808" s="23" t="s">
        <v>15</v>
      </c>
      <c r="D808" s="18">
        <f t="shared" si="37"/>
        <v>223</v>
      </c>
      <c r="E808" s="23">
        <f t="shared" si="36"/>
        <v>252</v>
      </c>
      <c r="F808" s="22">
        <v>7</v>
      </c>
      <c r="G808" s="22">
        <f>Sales_Table!$E808*F808</f>
        <v>1764</v>
      </c>
      <c r="H808" s="22" t="s">
        <v>2521</v>
      </c>
      <c r="I808" s="30">
        <f t="shared" si="34"/>
        <v>203</v>
      </c>
      <c r="J808" s="42">
        <f>YEAR(Table16[[#This Row],[Date]])</f>
        <v>2022</v>
      </c>
      <c r="K808" s="42" t="str">
        <f>TEXT(Table16[[#This Row],[Date]],"MMMM")</f>
        <v>July</v>
      </c>
    </row>
    <row r="809" spans="1:11" x14ac:dyDescent="0.3">
      <c r="A809" s="16" t="s">
        <v>3170</v>
      </c>
      <c r="B809" s="18" t="s">
        <v>862</v>
      </c>
      <c r="C809" s="18" t="s">
        <v>15</v>
      </c>
      <c r="D809" s="18">
        <f t="shared" si="37"/>
        <v>223</v>
      </c>
      <c r="E809" s="18">
        <f t="shared" si="36"/>
        <v>252</v>
      </c>
      <c r="F809" s="14">
        <v>10</v>
      </c>
      <c r="G809" s="14">
        <f>Sales_Table!$E809*F809</f>
        <v>2520</v>
      </c>
      <c r="H809" s="14" t="s">
        <v>2521</v>
      </c>
      <c r="I809" s="31">
        <f t="shared" si="34"/>
        <v>290</v>
      </c>
      <c r="J809" s="42">
        <f>YEAR(Table16[[#This Row],[Date]])</f>
        <v>2022</v>
      </c>
      <c r="K809" s="42" t="str">
        <f>TEXT(Table16[[#This Row],[Date]],"MMMM")</f>
        <v>June</v>
      </c>
    </row>
    <row r="810" spans="1:11" x14ac:dyDescent="0.3">
      <c r="A810" s="26" t="s">
        <v>3171</v>
      </c>
      <c r="B810" s="23" t="s">
        <v>863</v>
      </c>
      <c r="C810" s="23" t="s">
        <v>15</v>
      </c>
      <c r="D810" s="18">
        <f t="shared" si="37"/>
        <v>223</v>
      </c>
      <c r="E810" s="23">
        <f t="shared" si="36"/>
        <v>252</v>
      </c>
      <c r="F810" s="22">
        <v>5</v>
      </c>
      <c r="G810" s="22">
        <f>Sales_Table!$E810*F810</f>
        <v>1260</v>
      </c>
      <c r="H810" s="22" t="s">
        <v>2515</v>
      </c>
      <c r="I810" s="30">
        <f t="shared" si="34"/>
        <v>145</v>
      </c>
      <c r="J810" s="42">
        <f>YEAR(Table16[[#This Row],[Date]])</f>
        <v>2021</v>
      </c>
      <c r="K810" s="42" t="str">
        <f>TEXT(Table16[[#This Row],[Date]],"MMMM")</f>
        <v>July</v>
      </c>
    </row>
    <row r="811" spans="1:11" x14ac:dyDescent="0.3">
      <c r="A811" s="16" t="s">
        <v>3172</v>
      </c>
      <c r="B811" s="18" t="s">
        <v>864</v>
      </c>
      <c r="C811" s="18" t="s">
        <v>15</v>
      </c>
      <c r="D811" s="18">
        <f t="shared" si="37"/>
        <v>223</v>
      </c>
      <c r="E811" s="18">
        <f t="shared" si="36"/>
        <v>252</v>
      </c>
      <c r="F811" s="14">
        <v>8</v>
      </c>
      <c r="G811" s="14">
        <f>Sales_Table!$E811*F811</f>
        <v>2016</v>
      </c>
      <c r="H811" s="14" t="s">
        <v>2521</v>
      </c>
      <c r="I811" s="31">
        <f t="shared" si="34"/>
        <v>232</v>
      </c>
      <c r="J811" s="42">
        <f>YEAR(Table16[[#This Row],[Date]])</f>
        <v>2021</v>
      </c>
      <c r="K811" s="42" t="str">
        <f>TEXT(Table16[[#This Row],[Date]],"MMMM")</f>
        <v>December</v>
      </c>
    </row>
    <row r="812" spans="1:11" x14ac:dyDescent="0.3">
      <c r="A812" s="26" t="s">
        <v>3173</v>
      </c>
      <c r="B812" s="23" t="s">
        <v>865</v>
      </c>
      <c r="C812" s="23" t="s">
        <v>15</v>
      </c>
      <c r="D812" s="18">
        <f t="shared" si="37"/>
        <v>223</v>
      </c>
      <c r="E812" s="23">
        <f t="shared" si="36"/>
        <v>252</v>
      </c>
      <c r="F812" s="22">
        <v>9</v>
      </c>
      <c r="G812" s="22">
        <f>Sales_Table!$E812*F812</f>
        <v>2268</v>
      </c>
      <c r="H812" s="22" t="s">
        <v>2511</v>
      </c>
      <c r="I812" s="30">
        <f t="shared" si="34"/>
        <v>261</v>
      </c>
      <c r="J812" s="42">
        <f>YEAR(Table16[[#This Row],[Date]])</f>
        <v>2021</v>
      </c>
      <c r="K812" s="42" t="str">
        <f>TEXT(Table16[[#This Row],[Date]],"MMMM")</f>
        <v>September</v>
      </c>
    </row>
    <row r="813" spans="1:11" x14ac:dyDescent="0.3">
      <c r="A813" s="16" t="s">
        <v>3174</v>
      </c>
      <c r="B813" s="18" t="s">
        <v>866</v>
      </c>
      <c r="C813" s="18" t="s">
        <v>15</v>
      </c>
      <c r="D813" s="18">
        <f t="shared" si="37"/>
        <v>223</v>
      </c>
      <c r="E813" s="18">
        <f t="shared" si="36"/>
        <v>252</v>
      </c>
      <c r="F813" s="14">
        <v>6</v>
      </c>
      <c r="G813" s="14">
        <f>Sales_Table!$E813*F813</f>
        <v>1512</v>
      </c>
      <c r="H813" s="14" t="s">
        <v>2510</v>
      </c>
      <c r="I813" s="31">
        <f t="shared" si="34"/>
        <v>174</v>
      </c>
      <c r="J813" s="42">
        <f>YEAR(Table16[[#This Row],[Date]])</f>
        <v>2024</v>
      </c>
      <c r="K813" s="42" t="str">
        <f>TEXT(Table16[[#This Row],[Date]],"MMMM")</f>
        <v>April</v>
      </c>
    </row>
    <row r="814" spans="1:11" x14ac:dyDescent="0.3">
      <c r="A814" s="26" t="s">
        <v>2778</v>
      </c>
      <c r="B814" s="23" t="s">
        <v>867</v>
      </c>
      <c r="C814" s="23" t="s">
        <v>15</v>
      </c>
      <c r="D814" s="18">
        <f t="shared" si="37"/>
        <v>223</v>
      </c>
      <c r="E814" s="23">
        <f t="shared" si="36"/>
        <v>252</v>
      </c>
      <c r="F814" s="22">
        <v>5</v>
      </c>
      <c r="G814" s="22">
        <f>Sales_Table!$E814*F814</f>
        <v>1260</v>
      </c>
      <c r="H814" s="22" t="s">
        <v>2510</v>
      </c>
      <c r="I814" s="30">
        <f t="shared" si="34"/>
        <v>145</v>
      </c>
      <c r="J814" s="42">
        <f>YEAR(Table16[[#This Row],[Date]])</f>
        <v>2021</v>
      </c>
      <c r="K814" s="42" t="str">
        <f>TEXT(Table16[[#This Row],[Date]],"MMMM")</f>
        <v>October</v>
      </c>
    </row>
    <row r="815" spans="1:11" x14ac:dyDescent="0.3">
      <c r="A815" s="16" t="s">
        <v>3175</v>
      </c>
      <c r="B815" s="18" t="s">
        <v>868</v>
      </c>
      <c r="C815" s="18" t="s">
        <v>15</v>
      </c>
      <c r="D815" s="18">
        <f t="shared" si="37"/>
        <v>223</v>
      </c>
      <c r="E815" s="18">
        <f t="shared" si="36"/>
        <v>252</v>
      </c>
      <c r="F815" s="14">
        <v>5</v>
      </c>
      <c r="G815" s="14">
        <f>Sales_Table!$E815*F815</f>
        <v>1260</v>
      </c>
      <c r="H815" s="14" t="s">
        <v>2521</v>
      </c>
      <c r="I815" s="31">
        <f t="shared" si="34"/>
        <v>145</v>
      </c>
      <c r="J815" s="42">
        <f>YEAR(Table16[[#This Row],[Date]])</f>
        <v>2022</v>
      </c>
      <c r="K815" s="42" t="str">
        <f>TEXT(Table16[[#This Row],[Date]],"MMMM")</f>
        <v>November</v>
      </c>
    </row>
    <row r="816" spans="1:11" x14ac:dyDescent="0.3">
      <c r="A816" s="26" t="s">
        <v>2648</v>
      </c>
      <c r="B816" s="23" t="s">
        <v>869</v>
      </c>
      <c r="C816" s="23" t="s">
        <v>15</v>
      </c>
      <c r="D816" s="18">
        <f t="shared" si="37"/>
        <v>223</v>
      </c>
      <c r="E816" s="23">
        <f t="shared" si="36"/>
        <v>252</v>
      </c>
      <c r="F816" s="22">
        <v>10</v>
      </c>
      <c r="G816" s="22">
        <f>Sales_Table!$E816*F816</f>
        <v>2520</v>
      </c>
      <c r="H816" s="22" t="s">
        <v>2515</v>
      </c>
      <c r="I816" s="30">
        <f t="shared" si="34"/>
        <v>290</v>
      </c>
      <c r="J816" s="42">
        <f>YEAR(Table16[[#This Row],[Date]])</f>
        <v>2022</v>
      </c>
      <c r="K816" s="42" t="str">
        <f>TEXT(Table16[[#This Row],[Date]],"MMMM")</f>
        <v>January</v>
      </c>
    </row>
    <row r="817" spans="1:11" x14ac:dyDescent="0.3">
      <c r="A817" s="16" t="s">
        <v>3176</v>
      </c>
      <c r="B817" s="18" t="s">
        <v>870</v>
      </c>
      <c r="C817" s="18" t="s">
        <v>15</v>
      </c>
      <c r="D817" s="18">
        <f t="shared" si="37"/>
        <v>223</v>
      </c>
      <c r="E817" s="18">
        <f t="shared" si="36"/>
        <v>252</v>
      </c>
      <c r="F817" s="14">
        <v>4</v>
      </c>
      <c r="G817" s="14">
        <f>Sales_Table!$E817*F817</f>
        <v>1008</v>
      </c>
      <c r="H817" s="14" t="s">
        <v>2511</v>
      </c>
      <c r="I817" s="31">
        <f t="shared" si="34"/>
        <v>116</v>
      </c>
      <c r="J817" s="42">
        <f>YEAR(Table16[[#This Row],[Date]])</f>
        <v>2023</v>
      </c>
      <c r="K817" s="42" t="str">
        <f>TEXT(Table16[[#This Row],[Date]],"MMMM")</f>
        <v>July</v>
      </c>
    </row>
    <row r="818" spans="1:11" x14ac:dyDescent="0.3">
      <c r="A818" s="26" t="s">
        <v>3177</v>
      </c>
      <c r="B818" s="23" t="s">
        <v>871</v>
      </c>
      <c r="C818" s="23" t="s">
        <v>15</v>
      </c>
      <c r="D818" s="18">
        <f t="shared" si="37"/>
        <v>223</v>
      </c>
      <c r="E818" s="23">
        <f t="shared" si="36"/>
        <v>252</v>
      </c>
      <c r="F818" s="22">
        <v>10</v>
      </c>
      <c r="G818" s="22">
        <f>Sales_Table!$E818*F818</f>
        <v>2520</v>
      </c>
      <c r="H818" s="22" t="s">
        <v>2511</v>
      </c>
      <c r="I818" s="30">
        <f t="shared" si="34"/>
        <v>290</v>
      </c>
      <c r="J818" s="42">
        <f>YEAR(Table16[[#This Row],[Date]])</f>
        <v>2023</v>
      </c>
      <c r="K818" s="42" t="str">
        <f>TEXT(Table16[[#This Row],[Date]],"MMMM")</f>
        <v>August</v>
      </c>
    </row>
    <row r="819" spans="1:11" x14ac:dyDescent="0.3">
      <c r="A819" s="16" t="s">
        <v>3178</v>
      </c>
      <c r="B819" s="18" t="s">
        <v>872</v>
      </c>
      <c r="C819" s="18" t="s">
        <v>15</v>
      </c>
      <c r="D819" s="18">
        <f t="shared" si="37"/>
        <v>223</v>
      </c>
      <c r="E819" s="18">
        <f t="shared" ref="E819:E850" si="38">IF(C819="P139",575,IF(C819="P140",402,IF(C819="P141",400,IF(C819="P142",252,IF(C819="P143",800,IF(C819="P144",380,IF(C819="P145",800,IF(C819="P146",822,IF(C819="P147",175,0)))))))))</f>
        <v>252</v>
      </c>
      <c r="F819" s="14">
        <v>3</v>
      </c>
      <c r="G819" s="14">
        <f>Sales_Table!$E819*F819</f>
        <v>756</v>
      </c>
      <c r="H819" s="14" t="s">
        <v>2510</v>
      </c>
      <c r="I819" s="31">
        <f t="shared" si="34"/>
        <v>87</v>
      </c>
      <c r="J819" s="42">
        <f>YEAR(Table16[[#This Row],[Date]])</f>
        <v>2022</v>
      </c>
      <c r="K819" s="42" t="str">
        <f>TEXT(Table16[[#This Row],[Date]],"MMMM")</f>
        <v>September</v>
      </c>
    </row>
    <row r="820" spans="1:11" x14ac:dyDescent="0.3">
      <c r="A820" s="26" t="s">
        <v>3179</v>
      </c>
      <c r="B820" s="23" t="s">
        <v>873</v>
      </c>
      <c r="C820" s="23" t="s">
        <v>15</v>
      </c>
      <c r="D820" s="18">
        <f t="shared" si="37"/>
        <v>223</v>
      </c>
      <c r="E820" s="23">
        <f t="shared" si="38"/>
        <v>252</v>
      </c>
      <c r="F820" s="22">
        <v>3</v>
      </c>
      <c r="G820" s="22">
        <f>Sales_Table!$E820*F820</f>
        <v>756</v>
      </c>
      <c r="H820" s="22" t="s">
        <v>2511</v>
      </c>
      <c r="I820" s="30">
        <f t="shared" si="34"/>
        <v>87</v>
      </c>
      <c r="J820" s="42">
        <f>YEAR(Table16[[#This Row],[Date]])</f>
        <v>2020</v>
      </c>
      <c r="K820" s="42" t="str">
        <f>TEXT(Table16[[#This Row],[Date]],"MMMM")</f>
        <v>February</v>
      </c>
    </row>
    <row r="821" spans="1:11" x14ac:dyDescent="0.3">
      <c r="A821" s="16" t="s">
        <v>3180</v>
      </c>
      <c r="B821" s="18" t="s">
        <v>874</v>
      </c>
      <c r="C821" s="18" t="s">
        <v>15</v>
      </c>
      <c r="D821" s="18">
        <f t="shared" si="37"/>
        <v>223</v>
      </c>
      <c r="E821" s="18">
        <f t="shared" si="38"/>
        <v>252</v>
      </c>
      <c r="F821" s="14">
        <v>10</v>
      </c>
      <c r="G821" s="14">
        <f>Sales_Table!$E821*F821</f>
        <v>2520</v>
      </c>
      <c r="H821" s="14" t="s">
        <v>2521</v>
      </c>
      <c r="I821" s="31">
        <f t="shared" si="34"/>
        <v>290</v>
      </c>
      <c r="J821" s="42">
        <f>YEAR(Table16[[#This Row],[Date]])</f>
        <v>2021</v>
      </c>
      <c r="K821" s="42" t="str">
        <f>TEXT(Table16[[#This Row],[Date]],"MMMM")</f>
        <v>July</v>
      </c>
    </row>
    <row r="822" spans="1:11" x14ac:dyDescent="0.3">
      <c r="A822" s="26" t="s">
        <v>2858</v>
      </c>
      <c r="B822" s="23" t="s">
        <v>875</v>
      </c>
      <c r="C822" s="23" t="s">
        <v>15</v>
      </c>
      <c r="D822" s="18">
        <f t="shared" si="37"/>
        <v>223</v>
      </c>
      <c r="E822" s="23">
        <f t="shared" si="38"/>
        <v>252</v>
      </c>
      <c r="F822" s="22">
        <v>9</v>
      </c>
      <c r="G822" s="22">
        <f>Sales_Table!$E822*F822</f>
        <v>2268</v>
      </c>
      <c r="H822" s="22" t="s">
        <v>2521</v>
      </c>
      <c r="I822" s="30">
        <f t="shared" si="34"/>
        <v>261</v>
      </c>
      <c r="J822" s="42">
        <f>YEAR(Table16[[#This Row],[Date]])</f>
        <v>2023</v>
      </c>
      <c r="K822" s="42" t="str">
        <f>TEXT(Table16[[#This Row],[Date]],"MMMM")</f>
        <v>November</v>
      </c>
    </row>
    <row r="823" spans="1:11" x14ac:dyDescent="0.3">
      <c r="A823" s="16" t="s">
        <v>3181</v>
      </c>
      <c r="B823" s="18" t="s">
        <v>876</v>
      </c>
      <c r="C823" s="18" t="s">
        <v>15</v>
      </c>
      <c r="D823" s="18">
        <f t="shared" si="37"/>
        <v>223</v>
      </c>
      <c r="E823" s="18">
        <f t="shared" si="38"/>
        <v>252</v>
      </c>
      <c r="F823" s="14">
        <v>8</v>
      </c>
      <c r="G823" s="14">
        <f>Sales_Table!$E823*F823</f>
        <v>2016</v>
      </c>
      <c r="H823" s="14" t="s">
        <v>2511</v>
      </c>
      <c r="I823" s="31">
        <f t="shared" si="34"/>
        <v>232</v>
      </c>
      <c r="J823" s="42">
        <f>YEAR(Table16[[#This Row],[Date]])</f>
        <v>2024</v>
      </c>
      <c r="K823" s="42" t="str">
        <f>TEXT(Table16[[#This Row],[Date]],"MMMM")</f>
        <v>July</v>
      </c>
    </row>
    <row r="824" spans="1:11" x14ac:dyDescent="0.3">
      <c r="A824" s="26" t="s">
        <v>3182</v>
      </c>
      <c r="B824" s="23" t="s">
        <v>877</v>
      </c>
      <c r="C824" s="23" t="s">
        <v>15</v>
      </c>
      <c r="D824" s="18">
        <f t="shared" si="37"/>
        <v>223</v>
      </c>
      <c r="E824" s="23">
        <f t="shared" si="38"/>
        <v>252</v>
      </c>
      <c r="F824" s="22">
        <v>4</v>
      </c>
      <c r="G824" s="22">
        <f>Sales_Table!$E824*F824</f>
        <v>1008</v>
      </c>
      <c r="H824" s="22" t="s">
        <v>2511</v>
      </c>
      <c r="I824" s="30">
        <f t="shared" si="34"/>
        <v>116</v>
      </c>
      <c r="J824" s="42">
        <f>YEAR(Table16[[#This Row],[Date]])</f>
        <v>2024</v>
      </c>
      <c r="K824" s="42" t="str">
        <f>TEXT(Table16[[#This Row],[Date]],"MMMM")</f>
        <v>June</v>
      </c>
    </row>
    <row r="825" spans="1:11" x14ac:dyDescent="0.3">
      <c r="A825" s="16" t="s">
        <v>3183</v>
      </c>
      <c r="B825" s="18" t="s">
        <v>878</v>
      </c>
      <c r="C825" s="18" t="s">
        <v>15</v>
      </c>
      <c r="D825" s="18">
        <f t="shared" si="37"/>
        <v>223</v>
      </c>
      <c r="E825" s="18">
        <f t="shared" si="38"/>
        <v>252</v>
      </c>
      <c r="F825" s="14">
        <v>3</v>
      </c>
      <c r="G825" s="14">
        <f>Sales_Table!$E825*F825</f>
        <v>756</v>
      </c>
      <c r="H825" s="14" t="s">
        <v>2515</v>
      </c>
      <c r="I825" s="31">
        <f t="shared" si="34"/>
        <v>87</v>
      </c>
      <c r="J825" s="42">
        <f>YEAR(Table16[[#This Row],[Date]])</f>
        <v>2023</v>
      </c>
      <c r="K825" s="42" t="str">
        <f>TEXT(Table16[[#This Row],[Date]],"MMMM")</f>
        <v>May</v>
      </c>
    </row>
    <row r="826" spans="1:11" x14ac:dyDescent="0.3">
      <c r="A826" s="26" t="s">
        <v>3184</v>
      </c>
      <c r="B826" s="23" t="s">
        <v>879</v>
      </c>
      <c r="C826" s="23" t="s">
        <v>15</v>
      </c>
      <c r="D826" s="18">
        <f t="shared" si="37"/>
        <v>223</v>
      </c>
      <c r="E826" s="23">
        <f t="shared" si="38"/>
        <v>252</v>
      </c>
      <c r="F826" s="22">
        <v>7</v>
      </c>
      <c r="G826" s="22">
        <f>Sales_Table!$E826*F826</f>
        <v>1764</v>
      </c>
      <c r="H826" s="22" t="s">
        <v>2511</v>
      </c>
      <c r="I826" s="30">
        <f t="shared" si="34"/>
        <v>203</v>
      </c>
      <c r="J826" s="42">
        <f>YEAR(Table16[[#This Row],[Date]])</f>
        <v>2020</v>
      </c>
      <c r="K826" s="42" t="str">
        <f>TEXT(Table16[[#This Row],[Date]],"MMMM")</f>
        <v>April</v>
      </c>
    </row>
    <row r="827" spans="1:11" x14ac:dyDescent="0.3">
      <c r="A827" s="16" t="s">
        <v>2924</v>
      </c>
      <c r="B827" s="18" t="s">
        <v>880</v>
      </c>
      <c r="C827" s="18" t="s">
        <v>15</v>
      </c>
      <c r="D827" s="18">
        <f t="shared" si="37"/>
        <v>223</v>
      </c>
      <c r="E827" s="18">
        <f t="shared" si="38"/>
        <v>252</v>
      </c>
      <c r="F827" s="14">
        <v>1</v>
      </c>
      <c r="G827" s="14">
        <f>Sales_Table!$E827*F827</f>
        <v>252</v>
      </c>
      <c r="H827" s="14" t="s">
        <v>2510</v>
      </c>
      <c r="I827" s="31">
        <f t="shared" si="34"/>
        <v>29</v>
      </c>
      <c r="J827" s="42">
        <f>YEAR(Table16[[#This Row],[Date]])</f>
        <v>2021</v>
      </c>
      <c r="K827" s="42" t="str">
        <f>TEXT(Table16[[#This Row],[Date]],"MMMM")</f>
        <v>January</v>
      </c>
    </row>
    <row r="828" spans="1:11" x14ac:dyDescent="0.3">
      <c r="A828" s="26" t="s">
        <v>3185</v>
      </c>
      <c r="B828" s="23" t="s">
        <v>881</v>
      </c>
      <c r="C828" s="23" t="s">
        <v>15</v>
      </c>
      <c r="D828" s="18">
        <f t="shared" si="37"/>
        <v>223</v>
      </c>
      <c r="E828" s="23">
        <f t="shared" si="38"/>
        <v>252</v>
      </c>
      <c r="F828" s="22">
        <v>5</v>
      </c>
      <c r="G828" s="22">
        <f>Sales_Table!$E828*F828</f>
        <v>1260</v>
      </c>
      <c r="H828" s="22" t="s">
        <v>2515</v>
      </c>
      <c r="I828" s="30">
        <f t="shared" si="34"/>
        <v>145</v>
      </c>
      <c r="J828" s="42">
        <f>YEAR(Table16[[#This Row],[Date]])</f>
        <v>2023</v>
      </c>
      <c r="K828" s="42" t="str">
        <f>TEXT(Table16[[#This Row],[Date]],"MMMM")</f>
        <v>September</v>
      </c>
    </row>
    <row r="829" spans="1:11" x14ac:dyDescent="0.3">
      <c r="A829" s="16" t="s">
        <v>3186</v>
      </c>
      <c r="B829" s="18" t="s">
        <v>882</v>
      </c>
      <c r="C829" s="18" t="s">
        <v>15</v>
      </c>
      <c r="D829" s="18">
        <f t="shared" si="37"/>
        <v>223</v>
      </c>
      <c r="E829" s="18">
        <f t="shared" si="38"/>
        <v>252</v>
      </c>
      <c r="F829" s="14">
        <v>1</v>
      </c>
      <c r="G829" s="14">
        <f>Sales_Table!$E829*F829</f>
        <v>252</v>
      </c>
      <c r="H829" s="14" t="s">
        <v>2521</v>
      </c>
      <c r="I829" s="31">
        <f t="shared" si="34"/>
        <v>29</v>
      </c>
      <c r="J829" s="42">
        <f>YEAR(Table16[[#This Row],[Date]])</f>
        <v>2024</v>
      </c>
      <c r="K829" s="42" t="str">
        <f>TEXT(Table16[[#This Row],[Date]],"MMMM")</f>
        <v>February</v>
      </c>
    </row>
    <row r="830" spans="1:11" x14ac:dyDescent="0.3">
      <c r="A830" s="26" t="s">
        <v>2912</v>
      </c>
      <c r="B830" s="23" t="s">
        <v>883</v>
      </c>
      <c r="C830" s="23" t="s">
        <v>15</v>
      </c>
      <c r="D830" s="18">
        <f t="shared" si="37"/>
        <v>223</v>
      </c>
      <c r="E830" s="23">
        <f t="shared" si="38"/>
        <v>252</v>
      </c>
      <c r="F830" s="22">
        <v>1</v>
      </c>
      <c r="G830" s="22">
        <f>Sales_Table!$E830*F830</f>
        <v>252</v>
      </c>
      <c r="H830" s="22" t="s">
        <v>2521</v>
      </c>
      <c r="I830" s="30">
        <f t="shared" si="34"/>
        <v>29</v>
      </c>
      <c r="J830" s="42">
        <f>YEAR(Table16[[#This Row],[Date]])</f>
        <v>2022</v>
      </c>
      <c r="K830" s="42" t="str">
        <f>TEXT(Table16[[#This Row],[Date]],"MMMM")</f>
        <v>October</v>
      </c>
    </row>
    <row r="831" spans="1:11" x14ac:dyDescent="0.3">
      <c r="A831" s="16" t="s">
        <v>2632</v>
      </c>
      <c r="B831" s="18" t="s">
        <v>884</v>
      </c>
      <c r="C831" s="18" t="s">
        <v>15</v>
      </c>
      <c r="D831" s="18">
        <f t="shared" si="37"/>
        <v>223</v>
      </c>
      <c r="E831" s="18">
        <f t="shared" si="38"/>
        <v>252</v>
      </c>
      <c r="F831" s="14">
        <v>9</v>
      </c>
      <c r="G831" s="14">
        <f>Sales_Table!$E831*F831</f>
        <v>2268</v>
      </c>
      <c r="H831" s="14" t="s">
        <v>2511</v>
      </c>
      <c r="I831" s="31">
        <f t="shared" si="34"/>
        <v>261</v>
      </c>
      <c r="J831" s="42">
        <f>YEAR(Table16[[#This Row],[Date]])</f>
        <v>2023</v>
      </c>
      <c r="K831" s="42" t="str">
        <f>TEXT(Table16[[#This Row],[Date]],"MMMM")</f>
        <v>September</v>
      </c>
    </row>
    <row r="832" spans="1:11" x14ac:dyDescent="0.3">
      <c r="A832" s="26" t="s">
        <v>3187</v>
      </c>
      <c r="B832" s="23" t="s">
        <v>885</v>
      </c>
      <c r="C832" s="23" t="s">
        <v>26</v>
      </c>
      <c r="D832" s="18">
        <f t="shared" si="37"/>
        <v>648</v>
      </c>
      <c r="E832" s="23">
        <f t="shared" si="38"/>
        <v>800</v>
      </c>
      <c r="F832" s="22">
        <v>3</v>
      </c>
      <c r="G832" s="22">
        <f>Sales_Table!$E832*F832</f>
        <v>2400</v>
      </c>
      <c r="H832" s="22" t="s">
        <v>2521</v>
      </c>
      <c r="I832" s="30">
        <f t="shared" si="34"/>
        <v>456</v>
      </c>
      <c r="J832" s="42">
        <f>YEAR(Table16[[#This Row],[Date]])</f>
        <v>2025</v>
      </c>
      <c r="K832" s="42" t="str">
        <f>TEXT(Table16[[#This Row],[Date]],"MMMM")</f>
        <v>April</v>
      </c>
    </row>
    <row r="833" spans="1:11" x14ac:dyDescent="0.3">
      <c r="A833" s="16" t="s">
        <v>2853</v>
      </c>
      <c r="B833" s="18" t="s">
        <v>886</v>
      </c>
      <c r="C833" s="18" t="s">
        <v>26</v>
      </c>
      <c r="D833" s="18">
        <f t="shared" si="37"/>
        <v>648</v>
      </c>
      <c r="E833" s="18">
        <f t="shared" si="38"/>
        <v>800</v>
      </c>
      <c r="F833" s="14">
        <v>2</v>
      </c>
      <c r="G833" s="14">
        <f>Sales_Table!$E833*F833</f>
        <v>1600</v>
      </c>
      <c r="H833" s="14" t="s">
        <v>2510</v>
      </c>
      <c r="I833" s="31">
        <f t="shared" si="34"/>
        <v>304</v>
      </c>
      <c r="J833" s="42">
        <f>YEAR(Table16[[#This Row],[Date]])</f>
        <v>2022</v>
      </c>
      <c r="K833" s="42" t="str">
        <f>TEXT(Table16[[#This Row],[Date]],"MMMM")</f>
        <v>March</v>
      </c>
    </row>
    <row r="834" spans="1:11" x14ac:dyDescent="0.3">
      <c r="A834" s="26" t="s">
        <v>3081</v>
      </c>
      <c r="B834" s="23" t="s">
        <v>887</v>
      </c>
      <c r="C834" s="23" t="s">
        <v>26</v>
      </c>
      <c r="D834" s="18">
        <f t="shared" si="37"/>
        <v>648</v>
      </c>
      <c r="E834" s="23">
        <f t="shared" si="38"/>
        <v>800</v>
      </c>
      <c r="F834" s="22">
        <v>10</v>
      </c>
      <c r="G834" s="22">
        <f>Sales_Table!$E834*F834</f>
        <v>8000</v>
      </c>
      <c r="H834" s="22" t="s">
        <v>2511</v>
      </c>
      <c r="I834" s="30">
        <f t="shared" si="34"/>
        <v>1520</v>
      </c>
      <c r="J834" s="42">
        <f>YEAR(Table16[[#This Row],[Date]])</f>
        <v>2022</v>
      </c>
      <c r="K834" s="42" t="str">
        <f>TEXT(Table16[[#This Row],[Date]],"MMMM")</f>
        <v>May</v>
      </c>
    </row>
    <row r="835" spans="1:11" x14ac:dyDescent="0.3">
      <c r="A835" s="16" t="s">
        <v>3188</v>
      </c>
      <c r="B835" s="18" t="s">
        <v>888</v>
      </c>
      <c r="C835" s="18" t="s">
        <v>26</v>
      </c>
      <c r="D835" s="18">
        <f t="shared" si="37"/>
        <v>648</v>
      </c>
      <c r="E835" s="18">
        <f t="shared" si="38"/>
        <v>800</v>
      </c>
      <c r="F835" s="14">
        <v>4</v>
      </c>
      <c r="G835" s="14">
        <f>Sales_Table!$E835*F835</f>
        <v>3200</v>
      </c>
      <c r="H835" s="14" t="s">
        <v>2511</v>
      </c>
      <c r="I835" s="31">
        <f t="shared" ref="I835:I898" si="39">G835-(D835*F835)</f>
        <v>608</v>
      </c>
      <c r="J835" s="42">
        <f>YEAR(Table16[[#This Row],[Date]])</f>
        <v>2022</v>
      </c>
      <c r="K835" s="42" t="str">
        <f>TEXT(Table16[[#This Row],[Date]],"MMMM")</f>
        <v>January</v>
      </c>
    </row>
    <row r="836" spans="1:11" x14ac:dyDescent="0.3">
      <c r="A836" s="26" t="s">
        <v>3189</v>
      </c>
      <c r="B836" s="23" t="s">
        <v>889</v>
      </c>
      <c r="C836" s="23" t="s">
        <v>26</v>
      </c>
      <c r="D836" s="18">
        <f t="shared" si="37"/>
        <v>648</v>
      </c>
      <c r="E836" s="23">
        <f t="shared" si="38"/>
        <v>800</v>
      </c>
      <c r="F836" s="22">
        <v>9</v>
      </c>
      <c r="G836" s="22">
        <f>Sales_Table!$E836*F836</f>
        <v>7200</v>
      </c>
      <c r="H836" s="22" t="s">
        <v>2510</v>
      </c>
      <c r="I836" s="30">
        <f t="shared" si="39"/>
        <v>1368</v>
      </c>
      <c r="J836" s="42">
        <f>YEAR(Table16[[#This Row],[Date]])</f>
        <v>2020</v>
      </c>
      <c r="K836" s="42" t="str">
        <f>TEXT(Table16[[#This Row],[Date]],"MMMM")</f>
        <v>September</v>
      </c>
    </row>
    <row r="837" spans="1:11" x14ac:dyDescent="0.3">
      <c r="A837" s="16" t="s">
        <v>3190</v>
      </c>
      <c r="B837" s="18" t="s">
        <v>890</v>
      </c>
      <c r="C837" s="18" t="s">
        <v>26</v>
      </c>
      <c r="D837" s="18">
        <f t="shared" si="37"/>
        <v>648</v>
      </c>
      <c r="E837" s="18">
        <f t="shared" si="38"/>
        <v>800</v>
      </c>
      <c r="F837" s="14">
        <v>8</v>
      </c>
      <c r="G837" s="14">
        <f>Sales_Table!$E837*F837</f>
        <v>6400</v>
      </c>
      <c r="H837" s="14" t="s">
        <v>2510</v>
      </c>
      <c r="I837" s="31">
        <f t="shared" si="39"/>
        <v>1216</v>
      </c>
      <c r="J837" s="42">
        <f>YEAR(Table16[[#This Row],[Date]])</f>
        <v>2024</v>
      </c>
      <c r="K837" s="42" t="str">
        <f>TEXT(Table16[[#This Row],[Date]],"MMMM")</f>
        <v>December</v>
      </c>
    </row>
    <row r="838" spans="1:11" x14ac:dyDescent="0.3">
      <c r="A838" s="26" t="s">
        <v>3187</v>
      </c>
      <c r="B838" s="23" t="s">
        <v>891</v>
      </c>
      <c r="C838" s="23" t="s">
        <v>26</v>
      </c>
      <c r="D838" s="18">
        <f t="shared" si="37"/>
        <v>648</v>
      </c>
      <c r="E838" s="23">
        <f t="shared" si="38"/>
        <v>800</v>
      </c>
      <c r="F838" s="22">
        <v>9</v>
      </c>
      <c r="G838" s="22">
        <f>Sales_Table!$E838*F838</f>
        <v>7200</v>
      </c>
      <c r="H838" s="14" t="s">
        <v>2510</v>
      </c>
      <c r="I838" s="30">
        <f t="shared" si="39"/>
        <v>1368</v>
      </c>
      <c r="J838" s="42">
        <f>YEAR(Table16[[#This Row],[Date]])</f>
        <v>2025</v>
      </c>
      <c r="K838" s="42" t="str">
        <f>TEXT(Table16[[#This Row],[Date]],"MMMM")</f>
        <v>April</v>
      </c>
    </row>
    <row r="839" spans="1:11" x14ac:dyDescent="0.3">
      <c r="A839" s="16" t="s">
        <v>3191</v>
      </c>
      <c r="B839" s="18" t="s">
        <v>892</v>
      </c>
      <c r="C839" s="18" t="s">
        <v>26</v>
      </c>
      <c r="D839" s="18">
        <f t="shared" si="37"/>
        <v>648</v>
      </c>
      <c r="E839" s="18">
        <f t="shared" si="38"/>
        <v>800</v>
      </c>
      <c r="F839" s="14">
        <v>4</v>
      </c>
      <c r="G839" s="14">
        <f>Sales_Table!$E839*F839</f>
        <v>3200</v>
      </c>
      <c r="H839" s="14" t="s">
        <v>2515</v>
      </c>
      <c r="I839" s="31">
        <f t="shared" si="39"/>
        <v>608</v>
      </c>
      <c r="J839" s="42">
        <f>YEAR(Table16[[#This Row],[Date]])</f>
        <v>2023</v>
      </c>
      <c r="K839" s="42" t="str">
        <f>TEXT(Table16[[#This Row],[Date]],"MMMM")</f>
        <v>September</v>
      </c>
    </row>
    <row r="840" spans="1:11" x14ac:dyDescent="0.3">
      <c r="A840" s="26" t="s">
        <v>3192</v>
      </c>
      <c r="B840" s="23" t="s">
        <v>893</v>
      </c>
      <c r="C840" s="23" t="s">
        <v>26</v>
      </c>
      <c r="D840" s="18">
        <f t="shared" si="37"/>
        <v>648</v>
      </c>
      <c r="E840" s="23">
        <f t="shared" si="38"/>
        <v>800</v>
      </c>
      <c r="F840" s="22">
        <v>10</v>
      </c>
      <c r="G840" s="22">
        <f>Sales_Table!$E840*F840</f>
        <v>8000</v>
      </c>
      <c r="H840" s="22" t="s">
        <v>2510</v>
      </c>
      <c r="I840" s="30">
        <f t="shared" si="39"/>
        <v>1520</v>
      </c>
      <c r="J840" s="42">
        <f>YEAR(Table16[[#This Row],[Date]])</f>
        <v>2023</v>
      </c>
      <c r="K840" s="42" t="str">
        <f>TEXT(Table16[[#This Row],[Date]],"MMMM")</f>
        <v>July</v>
      </c>
    </row>
    <row r="841" spans="1:11" x14ac:dyDescent="0.3">
      <c r="A841" s="16" t="s">
        <v>3193</v>
      </c>
      <c r="B841" s="18" t="s">
        <v>894</v>
      </c>
      <c r="C841" s="18" t="s">
        <v>26</v>
      </c>
      <c r="D841" s="18">
        <f t="shared" si="37"/>
        <v>648</v>
      </c>
      <c r="E841" s="18">
        <f t="shared" si="38"/>
        <v>800</v>
      </c>
      <c r="F841" s="14">
        <v>6</v>
      </c>
      <c r="G841" s="14">
        <f>Sales_Table!$E841*F841</f>
        <v>4800</v>
      </c>
      <c r="H841" s="14" t="s">
        <v>2515</v>
      </c>
      <c r="I841" s="31">
        <f t="shared" si="39"/>
        <v>912</v>
      </c>
      <c r="J841" s="42">
        <f>YEAR(Table16[[#This Row],[Date]])</f>
        <v>2025</v>
      </c>
      <c r="K841" s="42" t="str">
        <f>TEXT(Table16[[#This Row],[Date]],"MMMM")</f>
        <v>April</v>
      </c>
    </row>
    <row r="842" spans="1:11" x14ac:dyDescent="0.3">
      <c r="A842" s="26" t="s">
        <v>3194</v>
      </c>
      <c r="B842" s="23" t="s">
        <v>895</v>
      </c>
      <c r="C842" s="23" t="s">
        <v>26</v>
      </c>
      <c r="D842" s="18">
        <f t="shared" si="37"/>
        <v>648</v>
      </c>
      <c r="E842" s="23">
        <f t="shared" si="38"/>
        <v>800</v>
      </c>
      <c r="F842" s="22">
        <v>8</v>
      </c>
      <c r="G842" s="22">
        <f>Sales_Table!$E842*F842</f>
        <v>6400</v>
      </c>
      <c r="H842" s="22" t="s">
        <v>2521</v>
      </c>
      <c r="I842" s="30">
        <f t="shared" si="39"/>
        <v>1216</v>
      </c>
      <c r="J842" s="42">
        <f>YEAR(Table16[[#This Row],[Date]])</f>
        <v>2022</v>
      </c>
      <c r="K842" s="42" t="str">
        <f>TEXT(Table16[[#This Row],[Date]],"MMMM")</f>
        <v>December</v>
      </c>
    </row>
    <row r="843" spans="1:11" x14ac:dyDescent="0.3">
      <c r="A843" s="16" t="s">
        <v>3072</v>
      </c>
      <c r="B843" s="18" t="s">
        <v>896</v>
      </c>
      <c r="C843" s="18" t="s">
        <v>26</v>
      </c>
      <c r="D843" s="18">
        <f t="shared" si="37"/>
        <v>648</v>
      </c>
      <c r="E843" s="18">
        <f t="shared" si="38"/>
        <v>800</v>
      </c>
      <c r="F843" s="14">
        <v>7</v>
      </c>
      <c r="G843" s="14">
        <f>Sales_Table!$E843*F843</f>
        <v>5600</v>
      </c>
      <c r="H843" s="14" t="s">
        <v>2511</v>
      </c>
      <c r="I843" s="31">
        <f t="shared" si="39"/>
        <v>1064</v>
      </c>
      <c r="J843" s="42">
        <f>YEAR(Table16[[#This Row],[Date]])</f>
        <v>2020</v>
      </c>
      <c r="K843" s="42" t="str">
        <f>TEXT(Table16[[#This Row],[Date]],"MMMM")</f>
        <v>January</v>
      </c>
    </row>
    <row r="844" spans="1:11" x14ac:dyDescent="0.3">
      <c r="A844" s="26" t="s">
        <v>2785</v>
      </c>
      <c r="B844" s="23" t="s">
        <v>897</v>
      </c>
      <c r="C844" s="23" t="s">
        <v>26</v>
      </c>
      <c r="D844" s="18">
        <f t="shared" si="37"/>
        <v>648</v>
      </c>
      <c r="E844" s="23">
        <f t="shared" si="38"/>
        <v>800</v>
      </c>
      <c r="F844" s="22">
        <v>10</v>
      </c>
      <c r="G844" s="22">
        <f>Sales_Table!$E844*F844</f>
        <v>8000</v>
      </c>
      <c r="H844" s="22" t="s">
        <v>2510</v>
      </c>
      <c r="I844" s="30">
        <f t="shared" si="39"/>
        <v>1520</v>
      </c>
      <c r="J844" s="42">
        <f>YEAR(Table16[[#This Row],[Date]])</f>
        <v>2023</v>
      </c>
      <c r="K844" s="42" t="str">
        <f>TEXT(Table16[[#This Row],[Date]],"MMMM")</f>
        <v>August</v>
      </c>
    </row>
    <row r="845" spans="1:11" x14ac:dyDescent="0.3">
      <c r="A845" s="16" t="s">
        <v>3195</v>
      </c>
      <c r="B845" s="18" t="s">
        <v>898</v>
      </c>
      <c r="C845" s="18" t="s">
        <v>26</v>
      </c>
      <c r="D845" s="18">
        <f t="shared" si="37"/>
        <v>648</v>
      </c>
      <c r="E845" s="18">
        <f t="shared" si="38"/>
        <v>800</v>
      </c>
      <c r="F845" s="14">
        <v>9</v>
      </c>
      <c r="G845" s="14">
        <f>Sales_Table!$E845*F845</f>
        <v>7200</v>
      </c>
      <c r="H845" s="14" t="s">
        <v>2521</v>
      </c>
      <c r="I845" s="31">
        <f t="shared" si="39"/>
        <v>1368</v>
      </c>
      <c r="J845" s="42">
        <f>YEAR(Table16[[#This Row],[Date]])</f>
        <v>2020</v>
      </c>
      <c r="K845" s="42" t="str">
        <f>TEXT(Table16[[#This Row],[Date]],"MMMM")</f>
        <v>August</v>
      </c>
    </row>
    <row r="846" spans="1:11" x14ac:dyDescent="0.3">
      <c r="A846" s="26" t="s">
        <v>3196</v>
      </c>
      <c r="B846" s="23" t="s">
        <v>899</v>
      </c>
      <c r="C846" s="23" t="s">
        <v>26</v>
      </c>
      <c r="D846" s="18">
        <f t="shared" si="37"/>
        <v>648</v>
      </c>
      <c r="E846" s="23">
        <f t="shared" si="38"/>
        <v>800</v>
      </c>
      <c r="F846" s="22">
        <v>5</v>
      </c>
      <c r="G846" s="22">
        <f>Sales_Table!$E846*F846</f>
        <v>4000</v>
      </c>
      <c r="H846" s="22" t="s">
        <v>2521</v>
      </c>
      <c r="I846" s="30">
        <f t="shared" si="39"/>
        <v>760</v>
      </c>
      <c r="J846" s="42">
        <f>YEAR(Table16[[#This Row],[Date]])</f>
        <v>2025</v>
      </c>
      <c r="K846" s="42" t="str">
        <f>TEXT(Table16[[#This Row],[Date]],"MMMM")</f>
        <v>February</v>
      </c>
    </row>
    <row r="847" spans="1:11" x14ac:dyDescent="0.3">
      <c r="A847" s="16" t="s">
        <v>3197</v>
      </c>
      <c r="B847" s="18" t="s">
        <v>900</v>
      </c>
      <c r="C847" s="18" t="s">
        <v>26</v>
      </c>
      <c r="D847" s="18">
        <f t="shared" si="37"/>
        <v>648</v>
      </c>
      <c r="E847" s="18">
        <f t="shared" si="38"/>
        <v>800</v>
      </c>
      <c r="F847" s="14">
        <v>6</v>
      </c>
      <c r="G847" s="14">
        <f>Sales_Table!$E847*F847</f>
        <v>4800</v>
      </c>
      <c r="H847" s="14" t="s">
        <v>2510</v>
      </c>
      <c r="I847" s="31">
        <f t="shared" si="39"/>
        <v>912</v>
      </c>
      <c r="J847" s="42">
        <f>YEAR(Table16[[#This Row],[Date]])</f>
        <v>2023</v>
      </c>
      <c r="K847" s="42" t="str">
        <f>TEXT(Table16[[#This Row],[Date]],"MMMM")</f>
        <v>April</v>
      </c>
    </row>
    <row r="848" spans="1:11" x14ac:dyDescent="0.3">
      <c r="A848" s="26" t="s">
        <v>2963</v>
      </c>
      <c r="B848" s="23" t="s">
        <v>901</v>
      </c>
      <c r="C848" s="23" t="s">
        <v>26</v>
      </c>
      <c r="D848" s="18">
        <f t="shared" si="37"/>
        <v>648</v>
      </c>
      <c r="E848" s="23">
        <f t="shared" si="38"/>
        <v>800</v>
      </c>
      <c r="F848" s="22">
        <v>8</v>
      </c>
      <c r="G848" s="22">
        <f>Sales_Table!$E848*F848</f>
        <v>6400</v>
      </c>
      <c r="H848" s="22" t="s">
        <v>2515</v>
      </c>
      <c r="I848" s="30">
        <f t="shared" si="39"/>
        <v>1216</v>
      </c>
      <c r="J848" s="42">
        <f>YEAR(Table16[[#This Row],[Date]])</f>
        <v>2024</v>
      </c>
      <c r="K848" s="42" t="str">
        <f>TEXT(Table16[[#This Row],[Date]],"MMMM")</f>
        <v>May</v>
      </c>
    </row>
    <row r="849" spans="1:11" x14ac:dyDescent="0.3">
      <c r="A849" s="16" t="s">
        <v>3198</v>
      </c>
      <c r="B849" s="18" t="s">
        <v>902</v>
      </c>
      <c r="C849" s="18" t="s">
        <v>26</v>
      </c>
      <c r="D849" s="18">
        <f t="shared" si="37"/>
        <v>648</v>
      </c>
      <c r="E849" s="18">
        <f t="shared" si="38"/>
        <v>800</v>
      </c>
      <c r="F849" s="14">
        <v>7</v>
      </c>
      <c r="G849" s="14">
        <f>Sales_Table!$E849*F849</f>
        <v>5600</v>
      </c>
      <c r="H849" s="14" t="s">
        <v>2511</v>
      </c>
      <c r="I849" s="31">
        <f t="shared" si="39"/>
        <v>1064</v>
      </c>
      <c r="J849" s="42">
        <f>YEAR(Table16[[#This Row],[Date]])</f>
        <v>2022</v>
      </c>
      <c r="K849" s="42" t="str">
        <f>TEXT(Table16[[#This Row],[Date]],"MMMM")</f>
        <v>May</v>
      </c>
    </row>
    <row r="850" spans="1:11" x14ac:dyDescent="0.3">
      <c r="A850" s="26" t="s">
        <v>3199</v>
      </c>
      <c r="B850" s="23" t="s">
        <v>903</v>
      </c>
      <c r="C850" s="23" t="s">
        <v>26</v>
      </c>
      <c r="D850" s="18">
        <f t="shared" si="37"/>
        <v>648</v>
      </c>
      <c r="E850" s="23">
        <f t="shared" si="38"/>
        <v>800</v>
      </c>
      <c r="F850" s="22">
        <v>4</v>
      </c>
      <c r="G850" s="22">
        <f>Sales_Table!$E850*F850</f>
        <v>3200</v>
      </c>
      <c r="H850" s="22" t="s">
        <v>2521</v>
      </c>
      <c r="I850" s="30">
        <f t="shared" si="39"/>
        <v>608</v>
      </c>
      <c r="J850" s="42">
        <f>YEAR(Table16[[#This Row],[Date]])</f>
        <v>2022</v>
      </c>
      <c r="K850" s="42" t="str">
        <f>TEXT(Table16[[#This Row],[Date]],"MMMM")</f>
        <v>July</v>
      </c>
    </row>
    <row r="851" spans="1:11" x14ac:dyDescent="0.3">
      <c r="A851" s="16" t="s">
        <v>3200</v>
      </c>
      <c r="B851" s="18" t="s">
        <v>904</v>
      </c>
      <c r="C851" s="18" t="s">
        <v>23</v>
      </c>
      <c r="D851" s="18">
        <f t="shared" si="37"/>
        <v>633</v>
      </c>
      <c r="E851" s="18">
        <f t="shared" ref="E851:E882" si="40">IF(C851="P139",575,IF(C851="P140",402,IF(C851="P141",400,IF(C851="P142",252,IF(C851="P143",800,IF(C851="P144",380,IF(C851="P145",800,IF(C851="P146",822,IF(C851="P147",175,0)))))))))</f>
        <v>380</v>
      </c>
      <c r="F851" s="14">
        <v>5</v>
      </c>
      <c r="G851" s="14">
        <f>Sales_Table!$E851*F851</f>
        <v>1900</v>
      </c>
      <c r="H851" s="14" t="s">
        <v>2521</v>
      </c>
      <c r="I851" s="31">
        <f t="shared" si="39"/>
        <v>-1265</v>
      </c>
      <c r="J851" s="42">
        <f>YEAR(Table16[[#This Row],[Date]])</f>
        <v>2023</v>
      </c>
      <c r="K851" s="42" t="str">
        <f>TEXT(Table16[[#This Row],[Date]],"MMMM")</f>
        <v>December</v>
      </c>
    </row>
    <row r="852" spans="1:11" x14ac:dyDescent="0.3">
      <c r="A852" s="26" t="s">
        <v>3201</v>
      </c>
      <c r="B852" s="23" t="s">
        <v>905</v>
      </c>
      <c r="C852" s="23" t="s">
        <v>23</v>
      </c>
      <c r="D852" s="18">
        <f t="shared" si="37"/>
        <v>633</v>
      </c>
      <c r="E852" s="23">
        <f t="shared" si="40"/>
        <v>380</v>
      </c>
      <c r="F852" s="22">
        <v>3</v>
      </c>
      <c r="G852" s="22">
        <f>Sales_Table!$E852*F852</f>
        <v>1140</v>
      </c>
      <c r="H852" s="22" t="s">
        <v>2510</v>
      </c>
      <c r="I852" s="30">
        <f t="shared" si="39"/>
        <v>-759</v>
      </c>
      <c r="J852" s="42">
        <f>YEAR(Table16[[#This Row],[Date]])</f>
        <v>2022</v>
      </c>
      <c r="K852" s="42" t="str">
        <f>TEXT(Table16[[#This Row],[Date]],"MMMM")</f>
        <v>March</v>
      </c>
    </row>
    <row r="853" spans="1:11" x14ac:dyDescent="0.3">
      <c r="A853" s="16" t="s">
        <v>3141</v>
      </c>
      <c r="B853" s="18" t="s">
        <v>906</v>
      </c>
      <c r="C853" s="18" t="s">
        <v>23</v>
      </c>
      <c r="D853" s="18">
        <f t="shared" ref="D853:D916" si="41">IF(C853="P141",435,IF(C853="P142",223,IF(C853="P143",648,IF(C853="P144",633,IF(C853="P145",176,IF(C853="P146",495,IF(C853="P147",123,IF(C853="P148",457,IF(C853="P149",668,IF(C853="P150",265,0))))))))))</f>
        <v>633</v>
      </c>
      <c r="E853" s="18">
        <f t="shared" si="40"/>
        <v>380</v>
      </c>
      <c r="F853" s="14">
        <v>9</v>
      </c>
      <c r="G853" s="14">
        <f>Sales_Table!$E853*F853</f>
        <v>3420</v>
      </c>
      <c r="H853" s="14" t="s">
        <v>2515</v>
      </c>
      <c r="I853" s="31">
        <f t="shared" si="39"/>
        <v>-2277</v>
      </c>
      <c r="J853" s="42">
        <f>YEAR(Table16[[#This Row],[Date]])</f>
        <v>2022</v>
      </c>
      <c r="K853" s="42" t="str">
        <f>TEXT(Table16[[#This Row],[Date]],"MMMM")</f>
        <v>February</v>
      </c>
    </row>
    <row r="854" spans="1:11" x14ac:dyDescent="0.3">
      <c r="A854" s="26" t="s">
        <v>3202</v>
      </c>
      <c r="B854" s="23" t="s">
        <v>907</v>
      </c>
      <c r="C854" s="23" t="s">
        <v>23</v>
      </c>
      <c r="D854" s="18">
        <f t="shared" si="41"/>
        <v>633</v>
      </c>
      <c r="E854" s="23">
        <f t="shared" si="40"/>
        <v>380</v>
      </c>
      <c r="F854" s="22">
        <v>1</v>
      </c>
      <c r="G854" s="22">
        <f>Sales_Table!$E854*F854</f>
        <v>380</v>
      </c>
      <c r="H854" s="22" t="s">
        <v>2515</v>
      </c>
      <c r="I854" s="30">
        <f t="shared" si="39"/>
        <v>-253</v>
      </c>
      <c r="J854" s="42">
        <f>YEAR(Table16[[#This Row],[Date]])</f>
        <v>2025</v>
      </c>
      <c r="K854" s="42" t="str">
        <f>TEXT(Table16[[#This Row],[Date]],"MMMM")</f>
        <v>April</v>
      </c>
    </row>
    <row r="855" spans="1:11" x14ac:dyDescent="0.3">
      <c r="A855" s="16" t="s">
        <v>2929</v>
      </c>
      <c r="B855" s="18" t="s">
        <v>908</v>
      </c>
      <c r="C855" s="18" t="s">
        <v>23</v>
      </c>
      <c r="D855" s="18">
        <f t="shared" si="41"/>
        <v>633</v>
      </c>
      <c r="E855" s="18">
        <f t="shared" si="40"/>
        <v>380</v>
      </c>
      <c r="F855" s="14">
        <v>9</v>
      </c>
      <c r="G855" s="14">
        <f>Sales_Table!$E855*F855</f>
        <v>3420</v>
      </c>
      <c r="H855" s="14" t="s">
        <v>2515</v>
      </c>
      <c r="I855" s="31">
        <f t="shared" si="39"/>
        <v>-2277</v>
      </c>
      <c r="J855" s="42">
        <f>YEAR(Table16[[#This Row],[Date]])</f>
        <v>2020</v>
      </c>
      <c r="K855" s="42" t="str">
        <f>TEXT(Table16[[#This Row],[Date]],"MMMM")</f>
        <v>October</v>
      </c>
    </row>
    <row r="856" spans="1:11" x14ac:dyDescent="0.3">
      <c r="A856" s="26" t="s">
        <v>3203</v>
      </c>
      <c r="B856" s="23" t="s">
        <v>909</v>
      </c>
      <c r="C856" s="23" t="s">
        <v>23</v>
      </c>
      <c r="D856" s="18">
        <f t="shared" si="41"/>
        <v>633</v>
      </c>
      <c r="E856" s="23">
        <f t="shared" si="40"/>
        <v>380</v>
      </c>
      <c r="F856" s="22">
        <v>6</v>
      </c>
      <c r="G856" s="22">
        <f>Sales_Table!$E856*F856</f>
        <v>2280</v>
      </c>
      <c r="H856" s="22" t="s">
        <v>2521</v>
      </c>
      <c r="I856" s="30">
        <f t="shared" si="39"/>
        <v>-1518</v>
      </c>
      <c r="J856" s="42">
        <f>YEAR(Table16[[#This Row],[Date]])</f>
        <v>2024</v>
      </c>
      <c r="K856" s="42" t="str">
        <f>TEXT(Table16[[#This Row],[Date]],"MMMM")</f>
        <v>July</v>
      </c>
    </row>
    <row r="857" spans="1:11" x14ac:dyDescent="0.3">
      <c r="A857" s="16" t="s">
        <v>3204</v>
      </c>
      <c r="B857" s="18" t="s">
        <v>910</v>
      </c>
      <c r="C857" s="18" t="s">
        <v>23</v>
      </c>
      <c r="D857" s="18">
        <f t="shared" si="41"/>
        <v>633</v>
      </c>
      <c r="E857" s="18">
        <f t="shared" si="40"/>
        <v>380</v>
      </c>
      <c r="F857" s="14">
        <v>7</v>
      </c>
      <c r="G857" s="14">
        <f>Sales_Table!$E857*F857</f>
        <v>2660</v>
      </c>
      <c r="H857" s="14" t="s">
        <v>2521</v>
      </c>
      <c r="I857" s="31">
        <f t="shared" si="39"/>
        <v>-1771</v>
      </c>
      <c r="J857" s="42">
        <f>YEAR(Table16[[#This Row],[Date]])</f>
        <v>2024</v>
      </c>
      <c r="K857" s="42" t="str">
        <f>TEXT(Table16[[#This Row],[Date]],"MMMM")</f>
        <v>September</v>
      </c>
    </row>
    <row r="858" spans="1:11" x14ac:dyDescent="0.3">
      <c r="A858" s="26" t="s">
        <v>3205</v>
      </c>
      <c r="B858" s="23" t="s">
        <v>911</v>
      </c>
      <c r="C858" s="23" t="s">
        <v>23</v>
      </c>
      <c r="D858" s="18">
        <f t="shared" si="41"/>
        <v>633</v>
      </c>
      <c r="E858" s="23">
        <f t="shared" si="40"/>
        <v>380</v>
      </c>
      <c r="F858" s="22">
        <v>9</v>
      </c>
      <c r="G858" s="22">
        <f>Sales_Table!$E858*F858</f>
        <v>3420</v>
      </c>
      <c r="H858" s="22" t="s">
        <v>2521</v>
      </c>
      <c r="I858" s="30">
        <f t="shared" si="39"/>
        <v>-2277</v>
      </c>
      <c r="J858" s="42">
        <f>YEAR(Table16[[#This Row],[Date]])</f>
        <v>2022</v>
      </c>
      <c r="K858" s="42" t="str">
        <f>TEXT(Table16[[#This Row],[Date]],"MMMM")</f>
        <v>March</v>
      </c>
    </row>
    <row r="859" spans="1:11" x14ac:dyDescent="0.3">
      <c r="A859" s="16" t="s">
        <v>3206</v>
      </c>
      <c r="B859" s="18" t="s">
        <v>912</v>
      </c>
      <c r="C859" s="18" t="s">
        <v>23</v>
      </c>
      <c r="D859" s="18">
        <f t="shared" si="41"/>
        <v>633</v>
      </c>
      <c r="E859" s="18">
        <f t="shared" si="40"/>
        <v>380</v>
      </c>
      <c r="F859" s="14">
        <v>7</v>
      </c>
      <c r="G859" s="14">
        <f>Sales_Table!$E859*F859</f>
        <v>2660</v>
      </c>
      <c r="H859" s="14" t="s">
        <v>2521</v>
      </c>
      <c r="I859" s="31">
        <f t="shared" si="39"/>
        <v>-1771</v>
      </c>
      <c r="J859" s="42">
        <f>YEAR(Table16[[#This Row],[Date]])</f>
        <v>2021</v>
      </c>
      <c r="K859" s="42" t="str">
        <f>TEXT(Table16[[#This Row],[Date]],"MMMM")</f>
        <v>August</v>
      </c>
    </row>
    <row r="860" spans="1:11" x14ac:dyDescent="0.3">
      <c r="A860" s="26" t="s">
        <v>3098</v>
      </c>
      <c r="B860" s="23" t="s">
        <v>913</v>
      </c>
      <c r="C860" s="23" t="s">
        <v>23</v>
      </c>
      <c r="D860" s="18">
        <f t="shared" si="41"/>
        <v>633</v>
      </c>
      <c r="E860" s="23">
        <f t="shared" si="40"/>
        <v>380</v>
      </c>
      <c r="F860" s="22">
        <v>8</v>
      </c>
      <c r="G860" s="22">
        <f>Sales_Table!$E860*F860</f>
        <v>3040</v>
      </c>
      <c r="H860" s="22" t="s">
        <v>2511</v>
      </c>
      <c r="I860" s="30">
        <f t="shared" si="39"/>
        <v>-2024</v>
      </c>
      <c r="J860" s="42">
        <f>YEAR(Table16[[#This Row],[Date]])</f>
        <v>2021</v>
      </c>
      <c r="K860" s="42" t="str">
        <f>TEXT(Table16[[#This Row],[Date]],"MMMM")</f>
        <v>February</v>
      </c>
    </row>
    <row r="861" spans="1:11" x14ac:dyDescent="0.3">
      <c r="A861" s="16" t="s">
        <v>2738</v>
      </c>
      <c r="B861" s="18" t="s">
        <v>914</v>
      </c>
      <c r="C861" s="18" t="s">
        <v>23</v>
      </c>
      <c r="D861" s="18">
        <f t="shared" si="41"/>
        <v>633</v>
      </c>
      <c r="E861" s="18">
        <f t="shared" si="40"/>
        <v>380</v>
      </c>
      <c r="F861" s="14">
        <v>3</v>
      </c>
      <c r="G861" s="14">
        <f>Sales_Table!$E861*F861</f>
        <v>1140</v>
      </c>
      <c r="H861" s="14" t="s">
        <v>2510</v>
      </c>
      <c r="I861" s="31">
        <f t="shared" si="39"/>
        <v>-759</v>
      </c>
      <c r="J861" s="42">
        <f>YEAR(Table16[[#This Row],[Date]])</f>
        <v>2020</v>
      </c>
      <c r="K861" s="42" t="str">
        <f>TEXT(Table16[[#This Row],[Date]],"MMMM")</f>
        <v>November</v>
      </c>
    </row>
    <row r="862" spans="1:11" x14ac:dyDescent="0.3">
      <c r="A862" s="26" t="s">
        <v>3207</v>
      </c>
      <c r="B862" s="23" t="s">
        <v>915</v>
      </c>
      <c r="C862" s="23" t="s">
        <v>23</v>
      </c>
      <c r="D862" s="18">
        <f t="shared" si="41"/>
        <v>633</v>
      </c>
      <c r="E862" s="23">
        <f t="shared" si="40"/>
        <v>380</v>
      </c>
      <c r="F862" s="22">
        <v>6</v>
      </c>
      <c r="G862" s="22">
        <f>Sales_Table!$E862*F862</f>
        <v>2280</v>
      </c>
      <c r="H862" s="22" t="s">
        <v>2521</v>
      </c>
      <c r="I862" s="30">
        <f t="shared" si="39"/>
        <v>-1518</v>
      </c>
      <c r="J862" s="42">
        <f>YEAR(Table16[[#This Row],[Date]])</f>
        <v>2022</v>
      </c>
      <c r="K862" s="42" t="str">
        <f>TEXT(Table16[[#This Row],[Date]],"MMMM")</f>
        <v>November</v>
      </c>
    </row>
    <row r="863" spans="1:11" x14ac:dyDescent="0.3">
      <c r="A863" s="16" t="s">
        <v>3208</v>
      </c>
      <c r="B863" s="18" t="s">
        <v>916</v>
      </c>
      <c r="C863" s="18" t="s">
        <v>23</v>
      </c>
      <c r="D863" s="18">
        <f t="shared" si="41"/>
        <v>633</v>
      </c>
      <c r="E863" s="18">
        <f t="shared" si="40"/>
        <v>380</v>
      </c>
      <c r="F863" s="14">
        <v>2</v>
      </c>
      <c r="G863" s="14">
        <f>Sales_Table!$E863*F863</f>
        <v>760</v>
      </c>
      <c r="H863" s="14" t="s">
        <v>2510</v>
      </c>
      <c r="I863" s="31">
        <f t="shared" si="39"/>
        <v>-506</v>
      </c>
      <c r="J863" s="42">
        <f>YEAR(Table16[[#This Row],[Date]])</f>
        <v>2023</v>
      </c>
      <c r="K863" s="42" t="str">
        <f>TEXT(Table16[[#This Row],[Date]],"MMMM")</f>
        <v>June</v>
      </c>
    </row>
    <row r="864" spans="1:11" x14ac:dyDescent="0.3">
      <c r="A864" s="26" t="s">
        <v>3209</v>
      </c>
      <c r="B864" s="23" t="s">
        <v>917</v>
      </c>
      <c r="C864" s="23" t="s">
        <v>23</v>
      </c>
      <c r="D864" s="18">
        <f t="shared" si="41"/>
        <v>633</v>
      </c>
      <c r="E864" s="23">
        <f t="shared" si="40"/>
        <v>380</v>
      </c>
      <c r="F864" s="22">
        <v>4</v>
      </c>
      <c r="G864" s="22">
        <f>Sales_Table!$E864*F864</f>
        <v>1520</v>
      </c>
      <c r="H864" s="22" t="s">
        <v>2521</v>
      </c>
      <c r="I864" s="30">
        <f t="shared" si="39"/>
        <v>-1012</v>
      </c>
      <c r="J864" s="42">
        <f>YEAR(Table16[[#This Row],[Date]])</f>
        <v>2021</v>
      </c>
      <c r="K864" s="42" t="str">
        <f>TEXT(Table16[[#This Row],[Date]],"MMMM")</f>
        <v>November</v>
      </c>
    </row>
    <row r="865" spans="1:11" x14ac:dyDescent="0.3">
      <c r="A865" s="16" t="s">
        <v>3210</v>
      </c>
      <c r="B865" s="18" t="s">
        <v>918</v>
      </c>
      <c r="C865" s="18" t="s">
        <v>23</v>
      </c>
      <c r="D865" s="18">
        <f t="shared" si="41"/>
        <v>633</v>
      </c>
      <c r="E865" s="18">
        <f t="shared" si="40"/>
        <v>380</v>
      </c>
      <c r="F865" s="14">
        <v>10</v>
      </c>
      <c r="G865" s="14">
        <f>Sales_Table!$E865*F865</f>
        <v>3800</v>
      </c>
      <c r="H865" s="14" t="s">
        <v>2511</v>
      </c>
      <c r="I865" s="31">
        <f t="shared" si="39"/>
        <v>-2530</v>
      </c>
      <c r="J865" s="42">
        <f>YEAR(Table16[[#This Row],[Date]])</f>
        <v>2022</v>
      </c>
      <c r="K865" s="42" t="str">
        <f>TEXT(Table16[[#This Row],[Date]],"MMMM")</f>
        <v>January</v>
      </c>
    </row>
    <row r="866" spans="1:11" x14ac:dyDescent="0.3">
      <c r="A866" s="26" t="s">
        <v>3211</v>
      </c>
      <c r="B866" s="23" t="s">
        <v>919</v>
      </c>
      <c r="C866" s="23" t="s">
        <v>23</v>
      </c>
      <c r="D866" s="18">
        <f t="shared" si="41"/>
        <v>633</v>
      </c>
      <c r="E866" s="23">
        <f t="shared" si="40"/>
        <v>380</v>
      </c>
      <c r="F866" s="22">
        <v>3</v>
      </c>
      <c r="G866" s="22">
        <f>Sales_Table!$E866*F866</f>
        <v>1140</v>
      </c>
      <c r="H866" s="22" t="s">
        <v>2511</v>
      </c>
      <c r="I866" s="30">
        <f t="shared" si="39"/>
        <v>-759</v>
      </c>
      <c r="J866" s="42">
        <f>YEAR(Table16[[#This Row],[Date]])</f>
        <v>2023</v>
      </c>
      <c r="K866" s="42" t="str">
        <f>TEXT(Table16[[#This Row],[Date]],"MMMM")</f>
        <v>July</v>
      </c>
    </row>
    <row r="867" spans="1:11" x14ac:dyDescent="0.3">
      <c r="A867" s="16" t="s">
        <v>3155</v>
      </c>
      <c r="B867" s="18" t="s">
        <v>920</v>
      </c>
      <c r="C867" s="18" t="s">
        <v>23</v>
      </c>
      <c r="D867" s="18">
        <f t="shared" si="41"/>
        <v>633</v>
      </c>
      <c r="E867" s="18">
        <f t="shared" si="40"/>
        <v>380</v>
      </c>
      <c r="F867" s="14">
        <v>9</v>
      </c>
      <c r="G867" s="14">
        <f>Sales_Table!$E867*F867</f>
        <v>3420</v>
      </c>
      <c r="H867" s="14" t="s">
        <v>2521</v>
      </c>
      <c r="I867" s="31">
        <f t="shared" si="39"/>
        <v>-2277</v>
      </c>
      <c r="J867" s="42">
        <f>YEAR(Table16[[#This Row],[Date]])</f>
        <v>2022</v>
      </c>
      <c r="K867" s="42" t="str">
        <f>TEXT(Table16[[#This Row],[Date]],"MMMM")</f>
        <v>May</v>
      </c>
    </row>
    <row r="868" spans="1:11" x14ac:dyDescent="0.3">
      <c r="A868" s="26" t="s">
        <v>3046</v>
      </c>
      <c r="B868" s="23" t="s">
        <v>921</v>
      </c>
      <c r="C868" s="23" t="s">
        <v>23</v>
      </c>
      <c r="D868" s="18">
        <f t="shared" si="41"/>
        <v>633</v>
      </c>
      <c r="E868" s="23">
        <f t="shared" si="40"/>
        <v>380</v>
      </c>
      <c r="F868" s="22">
        <v>8</v>
      </c>
      <c r="G868" s="22">
        <f>Sales_Table!$E868*F868</f>
        <v>3040</v>
      </c>
      <c r="H868" s="22" t="s">
        <v>2511</v>
      </c>
      <c r="I868" s="30">
        <f t="shared" si="39"/>
        <v>-2024</v>
      </c>
      <c r="J868" s="42">
        <f>YEAR(Table16[[#This Row],[Date]])</f>
        <v>2020</v>
      </c>
      <c r="K868" s="42" t="str">
        <f>TEXT(Table16[[#This Row],[Date]],"MMMM")</f>
        <v>July</v>
      </c>
    </row>
    <row r="869" spans="1:11" x14ac:dyDescent="0.3">
      <c r="A869" s="16" t="s">
        <v>3212</v>
      </c>
      <c r="B869" s="18" t="s">
        <v>922</v>
      </c>
      <c r="C869" s="18" t="s">
        <v>23</v>
      </c>
      <c r="D869" s="18">
        <f t="shared" si="41"/>
        <v>633</v>
      </c>
      <c r="E869" s="18">
        <f t="shared" si="40"/>
        <v>380</v>
      </c>
      <c r="F869" s="14">
        <v>7</v>
      </c>
      <c r="G869" s="14">
        <f>Sales_Table!$E869*F869</f>
        <v>2660</v>
      </c>
      <c r="H869" s="14" t="s">
        <v>2510</v>
      </c>
      <c r="I869" s="31">
        <f t="shared" si="39"/>
        <v>-1771</v>
      </c>
      <c r="J869" s="42">
        <f>YEAR(Table16[[#This Row],[Date]])</f>
        <v>2023</v>
      </c>
      <c r="K869" s="42" t="str">
        <f>TEXT(Table16[[#This Row],[Date]],"MMMM")</f>
        <v>January</v>
      </c>
    </row>
    <row r="870" spans="1:11" x14ac:dyDescent="0.3">
      <c r="A870" s="26" t="s">
        <v>3213</v>
      </c>
      <c r="B870" s="23" t="s">
        <v>923</v>
      </c>
      <c r="C870" s="23" t="s">
        <v>23</v>
      </c>
      <c r="D870" s="18">
        <f t="shared" si="41"/>
        <v>633</v>
      </c>
      <c r="E870" s="23">
        <f t="shared" si="40"/>
        <v>380</v>
      </c>
      <c r="F870" s="22">
        <v>8</v>
      </c>
      <c r="G870" s="22">
        <f>Sales_Table!$E870*F870</f>
        <v>3040</v>
      </c>
      <c r="H870" s="22" t="s">
        <v>2511</v>
      </c>
      <c r="I870" s="30">
        <f t="shared" si="39"/>
        <v>-2024</v>
      </c>
      <c r="J870" s="42">
        <f>YEAR(Table16[[#This Row],[Date]])</f>
        <v>2024</v>
      </c>
      <c r="K870" s="42" t="str">
        <f>TEXT(Table16[[#This Row],[Date]],"MMMM")</f>
        <v>July</v>
      </c>
    </row>
    <row r="871" spans="1:11" x14ac:dyDescent="0.3">
      <c r="A871" s="16" t="s">
        <v>2616</v>
      </c>
      <c r="B871" s="18" t="s">
        <v>924</v>
      </c>
      <c r="C871" s="18" t="s">
        <v>23</v>
      </c>
      <c r="D871" s="18">
        <f t="shared" si="41"/>
        <v>633</v>
      </c>
      <c r="E871" s="18">
        <f t="shared" si="40"/>
        <v>380</v>
      </c>
      <c r="F871" s="14">
        <v>1</v>
      </c>
      <c r="G871" s="14">
        <f>Sales_Table!$E871*F871</f>
        <v>380</v>
      </c>
      <c r="H871" s="14" t="s">
        <v>2521</v>
      </c>
      <c r="I871" s="31">
        <f t="shared" si="39"/>
        <v>-253</v>
      </c>
      <c r="J871" s="42">
        <f>YEAR(Table16[[#This Row],[Date]])</f>
        <v>2023</v>
      </c>
      <c r="K871" s="42" t="str">
        <f>TEXT(Table16[[#This Row],[Date]],"MMMM")</f>
        <v>August</v>
      </c>
    </row>
    <row r="872" spans="1:11" x14ac:dyDescent="0.3">
      <c r="A872" s="26" t="s">
        <v>2708</v>
      </c>
      <c r="B872" s="23" t="s">
        <v>925</v>
      </c>
      <c r="C872" s="23" t="s">
        <v>23</v>
      </c>
      <c r="D872" s="18">
        <f t="shared" si="41"/>
        <v>633</v>
      </c>
      <c r="E872" s="23">
        <f t="shared" si="40"/>
        <v>380</v>
      </c>
      <c r="F872" s="22">
        <v>6</v>
      </c>
      <c r="G872" s="22">
        <f>Sales_Table!$E872*F872</f>
        <v>2280</v>
      </c>
      <c r="H872" s="22" t="s">
        <v>2515</v>
      </c>
      <c r="I872" s="30">
        <f t="shared" si="39"/>
        <v>-1518</v>
      </c>
      <c r="J872" s="42">
        <f>YEAR(Table16[[#This Row],[Date]])</f>
        <v>2022</v>
      </c>
      <c r="K872" s="42" t="str">
        <f>TEXT(Table16[[#This Row],[Date]],"MMMM")</f>
        <v>March</v>
      </c>
    </row>
    <row r="873" spans="1:11" x14ac:dyDescent="0.3">
      <c r="A873" s="16" t="s">
        <v>3214</v>
      </c>
      <c r="B873" s="18" t="s">
        <v>926</v>
      </c>
      <c r="C873" s="18" t="s">
        <v>54</v>
      </c>
      <c r="D873" s="18">
        <f t="shared" si="41"/>
        <v>176</v>
      </c>
      <c r="E873" s="18">
        <f t="shared" si="40"/>
        <v>800</v>
      </c>
      <c r="F873" s="14">
        <v>6</v>
      </c>
      <c r="G873" s="14">
        <f>Sales_Table!$E873*F873</f>
        <v>4800</v>
      </c>
      <c r="H873" s="14" t="s">
        <v>2510</v>
      </c>
      <c r="I873" s="31">
        <f t="shared" si="39"/>
        <v>3744</v>
      </c>
      <c r="J873" s="42">
        <f>YEAR(Table16[[#This Row],[Date]])</f>
        <v>2021</v>
      </c>
      <c r="K873" s="42" t="str">
        <f>TEXT(Table16[[#This Row],[Date]],"MMMM")</f>
        <v>June</v>
      </c>
    </row>
    <row r="874" spans="1:11" x14ac:dyDescent="0.3">
      <c r="A874" s="26" t="s">
        <v>3215</v>
      </c>
      <c r="B874" s="23" t="s">
        <v>927</v>
      </c>
      <c r="C874" s="23" t="s">
        <v>54</v>
      </c>
      <c r="D874" s="18">
        <f t="shared" si="41"/>
        <v>176</v>
      </c>
      <c r="E874" s="23">
        <f t="shared" si="40"/>
        <v>800</v>
      </c>
      <c r="F874" s="22">
        <v>10</v>
      </c>
      <c r="G874" s="22">
        <f>Sales_Table!$E874*F874</f>
        <v>8000</v>
      </c>
      <c r="H874" s="22" t="s">
        <v>2521</v>
      </c>
      <c r="I874" s="30">
        <f t="shared" si="39"/>
        <v>6240</v>
      </c>
      <c r="J874" s="42">
        <f>YEAR(Table16[[#This Row],[Date]])</f>
        <v>2023</v>
      </c>
      <c r="K874" s="42" t="str">
        <f>TEXT(Table16[[#This Row],[Date]],"MMMM")</f>
        <v>June</v>
      </c>
    </row>
    <row r="875" spans="1:11" x14ac:dyDescent="0.3">
      <c r="A875" s="16" t="s">
        <v>3216</v>
      </c>
      <c r="B875" s="18" t="s">
        <v>928</v>
      </c>
      <c r="C875" s="18" t="s">
        <v>54</v>
      </c>
      <c r="D875" s="18">
        <f t="shared" si="41"/>
        <v>176</v>
      </c>
      <c r="E875" s="18">
        <f t="shared" si="40"/>
        <v>800</v>
      </c>
      <c r="F875" s="14">
        <v>3</v>
      </c>
      <c r="G875" s="14">
        <f>Sales_Table!$E875*F875</f>
        <v>2400</v>
      </c>
      <c r="H875" s="14" t="s">
        <v>2521</v>
      </c>
      <c r="I875" s="31">
        <f t="shared" si="39"/>
        <v>1872</v>
      </c>
      <c r="J875" s="42">
        <f>YEAR(Table16[[#This Row],[Date]])</f>
        <v>2023</v>
      </c>
      <c r="K875" s="42" t="str">
        <f>TEXT(Table16[[#This Row],[Date]],"MMMM")</f>
        <v>July</v>
      </c>
    </row>
    <row r="876" spans="1:11" x14ac:dyDescent="0.3">
      <c r="A876" s="26" t="s">
        <v>3217</v>
      </c>
      <c r="B876" s="23" t="s">
        <v>929</v>
      </c>
      <c r="C876" s="23" t="s">
        <v>54</v>
      </c>
      <c r="D876" s="18">
        <f t="shared" si="41"/>
        <v>176</v>
      </c>
      <c r="E876" s="23">
        <f t="shared" si="40"/>
        <v>800</v>
      </c>
      <c r="F876" s="22">
        <v>6</v>
      </c>
      <c r="G876" s="22">
        <f>Sales_Table!$E876*F876</f>
        <v>4800</v>
      </c>
      <c r="H876" s="22" t="s">
        <v>2521</v>
      </c>
      <c r="I876" s="30">
        <f t="shared" si="39"/>
        <v>3744</v>
      </c>
      <c r="J876" s="42">
        <f>YEAR(Table16[[#This Row],[Date]])</f>
        <v>2024</v>
      </c>
      <c r="K876" s="42" t="str">
        <f>TEXT(Table16[[#This Row],[Date]],"MMMM")</f>
        <v>October</v>
      </c>
    </row>
    <row r="877" spans="1:11" x14ac:dyDescent="0.3">
      <c r="A877" s="16" t="s">
        <v>3122</v>
      </c>
      <c r="B877" s="18" t="s">
        <v>930</v>
      </c>
      <c r="C877" s="18" t="s">
        <v>54</v>
      </c>
      <c r="D877" s="18">
        <f t="shared" si="41"/>
        <v>176</v>
      </c>
      <c r="E877" s="18">
        <f t="shared" si="40"/>
        <v>800</v>
      </c>
      <c r="F877" s="14">
        <v>5</v>
      </c>
      <c r="G877" s="14">
        <f>Sales_Table!$E877*F877</f>
        <v>4000</v>
      </c>
      <c r="H877" s="14" t="s">
        <v>2515</v>
      </c>
      <c r="I877" s="31">
        <f t="shared" si="39"/>
        <v>3120</v>
      </c>
      <c r="J877" s="42">
        <f>YEAR(Table16[[#This Row],[Date]])</f>
        <v>2022</v>
      </c>
      <c r="K877" s="42" t="str">
        <f>TEXT(Table16[[#This Row],[Date]],"MMMM")</f>
        <v>November</v>
      </c>
    </row>
    <row r="878" spans="1:11" x14ac:dyDescent="0.3">
      <c r="A878" s="26" t="s">
        <v>3172</v>
      </c>
      <c r="B878" s="23" t="s">
        <v>931</v>
      </c>
      <c r="C878" s="23" t="s">
        <v>54</v>
      </c>
      <c r="D878" s="18">
        <f t="shared" si="41"/>
        <v>176</v>
      </c>
      <c r="E878" s="23">
        <f t="shared" si="40"/>
        <v>800</v>
      </c>
      <c r="F878" s="22">
        <v>9</v>
      </c>
      <c r="G878" s="22">
        <f>Sales_Table!$E878*F878</f>
        <v>7200</v>
      </c>
      <c r="H878" s="22" t="s">
        <v>2510</v>
      </c>
      <c r="I878" s="30">
        <f t="shared" si="39"/>
        <v>5616</v>
      </c>
      <c r="J878" s="42">
        <f>YEAR(Table16[[#This Row],[Date]])</f>
        <v>2021</v>
      </c>
      <c r="K878" s="42" t="str">
        <f>TEXT(Table16[[#This Row],[Date]],"MMMM")</f>
        <v>December</v>
      </c>
    </row>
    <row r="879" spans="1:11" x14ac:dyDescent="0.3">
      <c r="A879" s="16" t="s">
        <v>3218</v>
      </c>
      <c r="B879" s="18" t="s">
        <v>932</v>
      </c>
      <c r="C879" s="18" t="s">
        <v>54</v>
      </c>
      <c r="D879" s="18">
        <f t="shared" si="41"/>
        <v>176</v>
      </c>
      <c r="E879" s="18">
        <f t="shared" si="40"/>
        <v>800</v>
      </c>
      <c r="F879" s="14">
        <v>7</v>
      </c>
      <c r="G879" s="14">
        <f>Sales_Table!$E879*F879</f>
        <v>5600</v>
      </c>
      <c r="H879" s="14" t="s">
        <v>2521</v>
      </c>
      <c r="I879" s="31">
        <f t="shared" si="39"/>
        <v>4368</v>
      </c>
      <c r="J879" s="42">
        <f>YEAR(Table16[[#This Row],[Date]])</f>
        <v>2022</v>
      </c>
      <c r="K879" s="42" t="str">
        <f>TEXT(Table16[[#This Row],[Date]],"MMMM")</f>
        <v>July</v>
      </c>
    </row>
    <row r="880" spans="1:11" x14ac:dyDescent="0.3">
      <c r="A880" s="26" t="s">
        <v>3219</v>
      </c>
      <c r="B880" s="23" t="s">
        <v>933</v>
      </c>
      <c r="C880" s="23" t="s">
        <v>54</v>
      </c>
      <c r="D880" s="18">
        <f t="shared" si="41"/>
        <v>176</v>
      </c>
      <c r="E880" s="23">
        <f t="shared" si="40"/>
        <v>800</v>
      </c>
      <c r="F880" s="22">
        <v>10</v>
      </c>
      <c r="G880" s="22">
        <f>Sales_Table!$E880*F880</f>
        <v>8000</v>
      </c>
      <c r="H880" s="22" t="s">
        <v>2511</v>
      </c>
      <c r="I880" s="30">
        <f t="shared" si="39"/>
        <v>6240</v>
      </c>
      <c r="J880" s="42">
        <f>YEAR(Table16[[#This Row],[Date]])</f>
        <v>2021</v>
      </c>
      <c r="K880" s="42" t="str">
        <f>TEXT(Table16[[#This Row],[Date]],"MMMM")</f>
        <v>July</v>
      </c>
    </row>
    <row r="881" spans="1:11" x14ac:dyDescent="0.3">
      <c r="A881" s="16" t="s">
        <v>3220</v>
      </c>
      <c r="B881" s="18" t="s">
        <v>934</v>
      </c>
      <c r="C881" s="18" t="s">
        <v>54</v>
      </c>
      <c r="D881" s="18">
        <f t="shared" si="41"/>
        <v>176</v>
      </c>
      <c r="E881" s="18">
        <f t="shared" si="40"/>
        <v>800</v>
      </c>
      <c r="F881" s="14">
        <v>4</v>
      </c>
      <c r="G881" s="14">
        <f>Sales_Table!$E881*F881</f>
        <v>3200</v>
      </c>
      <c r="H881" s="14" t="s">
        <v>2511</v>
      </c>
      <c r="I881" s="31">
        <f t="shared" si="39"/>
        <v>2496</v>
      </c>
      <c r="J881" s="42">
        <f>YEAR(Table16[[#This Row],[Date]])</f>
        <v>2020</v>
      </c>
      <c r="K881" s="42" t="str">
        <f>TEXT(Table16[[#This Row],[Date]],"MMMM")</f>
        <v>February</v>
      </c>
    </row>
    <row r="882" spans="1:11" x14ac:dyDescent="0.3">
      <c r="A882" s="26" t="s">
        <v>3221</v>
      </c>
      <c r="B882" s="23" t="s">
        <v>935</v>
      </c>
      <c r="C882" s="23" t="s">
        <v>54</v>
      </c>
      <c r="D882" s="18">
        <f t="shared" si="41"/>
        <v>176</v>
      </c>
      <c r="E882" s="23">
        <f t="shared" si="40"/>
        <v>800</v>
      </c>
      <c r="F882" s="22">
        <v>6</v>
      </c>
      <c r="G882" s="22">
        <f>Sales_Table!$E882*F882</f>
        <v>4800</v>
      </c>
      <c r="H882" s="22" t="s">
        <v>2515</v>
      </c>
      <c r="I882" s="30">
        <f t="shared" si="39"/>
        <v>3744</v>
      </c>
      <c r="J882" s="42">
        <f>YEAR(Table16[[#This Row],[Date]])</f>
        <v>2023</v>
      </c>
      <c r="K882" s="42" t="str">
        <f>TEXT(Table16[[#This Row],[Date]],"MMMM")</f>
        <v>June</v>
      </c>
    </row>
    <row r="883" spans="1:11" x14ac:dyDescent="0.3">
      <c r="A883" s="16" t="s">
        <v>3222</v>
      </c>
      <c r="B883" s="18" t="s">
        <v>936</v>
      </c>
      <c r="C883" s="18" t="s">
        <v>54</v>
      </c>
      <c r="D883" s="18">
        <f t="shared" si="41"/>
        <v>176</v>
      </c>
      <c r="E883" s="18">
        <f t="shared" ref="E883:E914" si="42">IF(C883="P139",575,IF(C883="P140",402,IF(C883="P141",400,IF(C883="P142",252,IF(C883="P143",800,IF(C883="P144",380,IF(C883="P145",800,IF(C883="P146",822,IF(C883="P147",175,0)))))))))</f>
        <v>800</v>
      </c>
      <c r="F883" s="14">
        <v>8</v>
      </c>
      <c r="G883" s="14">
        <f>Sales_Table!$E883*F883</f>
        <v>6400</v>
      </c>
      <c r="H883" s="14" t="s">
        <v>2511</v>
      </c>
      <c r="I883" s="31">
        <f t="shared" si="39"/>
        <v>4992</v>
      </c>
      <c r="J883" s="42">
        <f>YEAR(Table16[[#This Row],[Date]])</f>
        <v>2021</v>
      </c>
      <c r="K883" s="42" t="str">
        <f>TEXT(Table16[[#This Row],[Date]],"MMMM")</f>
        <v>November</v>
      </c>
    </row>
    <row r="884" spans="1:11" x14ac:dyDescent="0.3">
      <c r="A884" s="26" t="s">
        <v>3223</v>
      </c>
      <c r="B884" s="23" t="s">
        <v>937</v>
      </c>
      <c r="C884" s="23" t="s">
        <v>54</v>
      </c>
      <c r="D884" s="18">
        <f t="shared" si="41"/>
        <v>176</v>
      </c>
      <c r="E884" s="23">
        <f t="shared" si="42"/>
        <v>800</v>
      </c>
      <c r="F884" s="22">
        <v>8</v>
      </c>
      <c r="G884" s="22">
        <f>Sales_Table!$E884*F884</f>
        <v>6400</v>
      </c>
      <c r="H884" s="22" t="s">
        <v>2515</v>
      </c>
      <c r="I884" s="30">
        <f t="shared" si="39"/>
        <v>4992</v>
      </c>
      <c r="J884" s="42">
        <f>YEAR(Table16[[#This Row],[Date]])</f>
        <v>2021</v>
      </c>
      <c r="K884" s="42" t="str">
        <f>TEXT(Table16[[#This Row],[Date]],"MMMM")</f>
        <v>February</v>
      </c>
    </row>
    <row r="885" spans="1:11" x14ac:dyDescent="0.3">
      <c r="A885" s="16" t="s">
        <v>3224</v>
      </c>
      <c r="B885" s="18" t="s">
        <v>938</v>
      </c>
      <c r="C885" s="18" t="s">
        <v>14</v>
      </c>
      <c r="D885" s="18">
        <f t="shared" si="41"/>
        <v>495</v>
      </c>
      <c r="E885" s="18">
        <f t="shared" si="42"/>
        <v>822</v>
      </c>
      <c r="F885" s="14">
        <v>6</v>
      </c>
      <c r="G885" s="14">
        <f>Sales_Table!$E885*F885</f>
        <v>4932</v>
      </c>
      <c r="H885" s="14" t="s">
        <v>2510</v>
      </c>
      <c r="I885" s="31">
        <f t="shared" si="39"/>
        <v>1962</v>
      </c>
      <c r="J885" s="42">
        <f>YEAR(Table16[[#This Row],[Date]])</f>
        <v>2022</v>
      </c>
      <c r="K885" s="42" t="str">
        <f>TEXT(Table16[[#This Row],[Date]],"MMMM")</f>
        <v>January</v>
      </c>
    </row>
    <row r="886" spans="1:11" x14ac:dyDescent="0.3">
      <c r="A886" s="26" t="s">
        <v>3225</v>
      </c>
      <c r="B886" s="23" t="s">
        <v>939</v>
      </c>
      <c r="C886" s="23" t="s">
        <v>14</v>
      </c>
      <c r="D886" s="18">
        <f t="shared" si="41"/>
        <v>495</v>
      </c>
      <c r="E886" s="23">
        <f t="shared" si="42"/>
        <v>822</v>
      </c>
      <c r="F886" s="22">
        <v>9</v>
      </c>
      <c r="G886" s="22">
        <f>Sales_Table!$E886*F886</f>
        <v>7398</v>
      </c>
      <c r="H886" s="22" t="s">
        <v>2515</v>
      </c>
      <c r="I886" s="30">
        <f t="shared" si="39"/>
        <v>2943</v>
      </c>
      <c r="J886" s="42">
        <f>YEAR(Table16[[#This Row],[Date]])</f>
        <v>2024</v>
      </c>
      <c r="K886" s="42" t="str">
        <f>TEXT(Table16[[#This Row],[Date]],"MMMM")</f>
        <v>January</v>
      </c>
    </row>
    <row r="887" spans="1:11" x14ac:dyDescent="0.3">
      <c r="A887" s="16" t="s">
        <v>3185</v>
      </c>
      <c r="B887" s="18" t="s">
        <v>940</v>
      </c>
      <c r="C887" s="18" t="s">
        <v>14</v>
      </c>
      <c r="D887" s="18">
        <f t="shared" si="41"/>
        <v>495</v>
      </c>
      <c r="E887" s="18">
        <f t="shared" si="42"/>
        <v>822</v>
      </c>
      <c r="F887" s="14">
        <v>8</v>
      </c>
      <c r="G887" s="14">
        <f>Sales_Table!$E887*F887</f>
        <v>6576</v>
      </c>
      <c r="H887" s="14" t="s">
        <v>2510</v>
      </c>
      <c r="I887" s="31">
        <f t="shared" si="39"/>
        <v>2616</v>
      </c>
      <c r="J887" s="42">
        <f>YEAR(Table16[[#This Row],[Date]])</f>
        <v>2023</v>
      </c>
      <c r="K887" s="42" t="str">
        <f>TEXT(Table16[[#This Row],[Date]],"MMMM")</f>
        <v>September</v>
      </c>
    </row>
    <row r="888" spans="1:11" x14ac:dyDescent="0.3">
      <c r="A888" s="26" t="s">
        <v>3226</v>
      </c>
      <c r="B888" s="23" t="s">
        <v>941</v>
      </c>
      <c r="C888" s="23" t="s">
        <v>14</v>
      </c>
      <c r="D888" s="18">
        <f t="shared" si="41"/>
        <v>495</v>
      </c>
      <c r="E888" s="23">
        <f t="shared" si="42"/>
        <v>822</v>
      </c>
      <c r="F888" s="22">
        <v>8</v>
      </c>
      <c r="G888" s="22">
        <f>Sales_Table!$E888*F888</f>
        <v>6576</v>
      </c>
      <c r="H888" s="14" t="s">
        <v>2510</v>
      </c>
      <c r="I888" s="30">
        <f t="shared" si="39"/>
        <v>2616</v>
      </c>
      <c r="J888" s="42">
        <f>YEAR(Table16[[#This Row],[Date]])</f>
        <v>2024</v>
      </c>
      <c r="K888" s="42" t="str">
        <f>TEXT(Table16[[#This Row],[Date]],"MMMM")</f>
        <v>October</v>
      </c>
    </row>
    <row r="889" spans="1:11" x14ac:dyDescent="0.3">
      <c r="A889" s="16" t="s">
        <v>2526</v>
      </c>
      <c r="B889" s="18" t="s">
        <v>942</v>
      </c>
      <c r="C889" s="18" t="s">
        <v>14</v>
      </c>
      <c r="D889" s="18">
        <f t="shared" si="41"/>
        <v>495</v>
      </c>
      <c r="E889" s="18">
        <f t="shared" si="42"/>
        <v>822</v>
      </c>
      <c r="F889" s="14">
        <v>2</v>
      </c>
      <c r="G889" s="14">
        <f>Sales_Table!$E889*F889</f>
        <v>1644</v>
      </c>
      <c r="H889" s="14" t="s">
        <v>2521</v>
      </c>
      <c r="I889" s="31">
        <f t="shared" si="39"/>
        <v>654</v>
      </c>
      <c r="J889" s="42">
        <f>YEAR(Table16[[#This Row],[Date]])</f>
        <v>2024</v>
      </c>
      <c r="K889" s="42" t="str">
        <f>TEXT(Table16[[#This Row],[Date]],"MMMM")</f>
        <v>February</v>
      </c>
    </row>
    <row r="890" spans="1:11" x14ac:dyDescent="0.3">
      <c r="A890" s="26" t="s">
        <v>3227</v>
      </c>
      <c r="B890" s="23" t="s">
        <v>943</v>
      </c>
      <c r="C890" s="23" t="s">
        <v>14</v>
      </c>
      <c r="D890" s="18">
        <f t="shared" si="41"/>
        <v>495</v>
      </c>
      <c r="E890" s="23">
        <f t="shared" si="42"/>
        <v>822</v>
      </c>
      <c r="F890" s="22">
        <v>3</v>
      </c>
      <c r="G890" s="22">
        <f>Sales_Table!$E890*F890</f>
        <v>2466</v>
      </c>
      <c r="H890" s="22" t="s">
        <v>2521</v>
      </c>
      <c r="I890" s="30">
        <f t="shared" si="39"/>
        <v>981</v>
      </c>
      <c r="J890" s="42">
        <f>YEAR(Table16[[#This Row],[Date]])</f>
        <v>2024</v>
      </c>
      <c r="K890" s="42" t="str">
        <f>TEXT(Table16[[#This Row],[Date]],"MMMM")</f>
        <v>June</v>
      </c>
    </row>
    <row r="891" spans="1:11" x14ac:dyDescent="0.3">
      <c r="A891" s="16" t="s">
        <v>3228</v>
      </c>
      <c r="B891" s="18" t="s">
        <v>944</v>
      </c>
      <c r="C891" s="18" t="s">
        <v>14</v>
      </c>
      <c r="D891" s="18">
        <f t="shared" si="41"/>
        <v>495</v>
      </c>
      <c r="E891" s="18">
        <f t="shared" si="42"/>
        <v>822</v>
      </c>
      <c r="F891" s="14">
        <v>8</v>
      </c>
      <c r="G891" s="14">
        <f>Sales_Table!$E891*F891</f>
        <v>6576</v>
      </c>
      <c r="H891" s="14" t="s">
        <v>2510</v>
      </c>
      <c r="I891" s="31">
        <f t="shared" si="39"/>
        <v>2616</v>
      </c>
      <c r="J891" s="42">
        <f>YEAR(Table16[[#This Row],[Date]])</f>
        <v>2023</v>
      </c>
      <c r="K891" s="42" t="str">
        <f>TEXT(Table16[[#This Row],[Date]],"MMMM")</f>
        <v>August</v>
      </c>
    </row>
    <row r="892" spans="1:11" x14ac:dyDescent="0.3">
      <c r="A892" s="26" t="s">
        <v>3005</v>
      </c>
      <c r="B892" s="23" t="s">
        <v>945</v>
      </c>
      <c r="C892" s="23" t="s">
        <v>14</v>
      </c>
      <c r="D892" s="18">
        <f t="shared" si="41"/>
        <v>495</v>
      </c>
      <c r="E892" s="23">
        <f t="shared" si="42"/>
        <v>822</v>
      </c>
      <c r="F892" s="22">
        <v>8</v>
      </c>
      <c r="G892" s="22">
        <f>Sales_Table!$E892*F892</f>
        <v>6576</v>
      </c>
      <c r="H892" s="22" t="s">
        <v>2511</v>
      </c>
      <c r="I892" s="30">
        <f t="shared" si="39"/>
        <v>2616</v>
      </c>
      <c r="J892" s="42">
        <f>YEAR(Table16[[#This Row],[Date]])</f>
        <v>2024</v>
      </c>
      <c r="K892" s="42" t="str">
        <f>TEXT(Table16[[#This Row],[Date]],"MMMM")</f>
        <v>April</v>
      </c>
    </row>
    <row r="893" spans="1:11" x14ac:dyDescent="0.3">
      <c r="A893" s="16" t="s">
        <v>3229</v>
      </c>
      <c r="B893" s="18" t="s">
        <v>946</v>
      </c>
      <c r="C893" s="18" t="s">
        <v>14</v>
      </c>
      <c r="D893" s="18">
        <f t="shared" si="41"/>
        <v>495</v>
      </c>
      <c r="E893" s="18">
        <f t="shared" si="42"/>
        <v>822</v>
      </c>
      <c r="F893" s="14">
        <v>5</v>
      </c>
      <c r="G893" s="14">
        <f>Sales_Table!$E893*F893</f>
        <v>4110</v>
      </c>
      <c r="H893" s="14" t="s">
        <v>2510</v>
      </c>
      <c r="I893" s="31">
        <f t="shared" si="39"/>
        <v>1635</v>
      </c>
      <c r="J893" s="42">
        <f>YEAR(Table16[[#This Row],[Date]])</f>
        <v>2022</v>
      </c>
      <c r="K893" s="42" t="str">
        <f>TEXT(Table16[[#This Row],[Date]],"MMMM")</f>
        <v>September</v>
      </c>
    </row>
    <row r="894" spans="1:11" x14ac:dyDescent="0.3">
      <c r="A894" s="26" t="s">
        <v>3095</v>
      </c>
      <c r="B894" s="23" t="s">
        <v>947</v>
      </c>
      <c r="C894" s="23" t="s">
        <v>14</v>
      </c>
      <c r="D894" s="18">
        <f t="shared" si="41"/>
        <v>495</v>
      </c>
      <c r="E894" s="23">
        <f t="shared" si="42"/>
        <v>822</v>
      </c>
      <c r="F894" s="22">
        <v>8</v>
      </c>
      <c r="G894" s="22">
        <f>Sales_Table!$E894*F894</f>
        <v>6576</v>
      </c>
      <c r="H894" s="22" t="s">
        <v>2511</v>
      </c>
      <c r="I894" s="30">
        <f t="shared" si="39"/>
        <v>2616</v>
      </c>
      <c r="J894" s="42">
        <f>YEAR(Table16[[#This Row],[Date]])</f>
        <v>2023</v>
      </c>
      <c r="K894" s="42" t="str">
        <f>TEXT(Table16[[#This Row],[Date]],"MMMM")</f>
        <v>June</v>
      </c>
    </row>
    <row r="895" spans="1:11" x14ac:dyDescent="0.3">
      <c r="A895" s="16" t="s">
        <v>3118</v>
      </c>
      <c r="B895" s="18" t="s">
        <v>948</v>
      </c>
      <c r="C895" s="18" t="s">
        <v>14</v>
      </c>
      <c r="D895" s="18">
        <f t="shared" si="41"/>
        <v>495</v>
      </c>
      <c r="E895" s="18">
        <f t="shared" si="42"/>
        <v>822</v>
      </c>
      <c r="F895" s="14">
        <v>5</v>
      </c>
      <c r="G895" s="14">
        <f>Sales_Table!$E895*F895</f>
        <v>4110</v>
      </c>
      <c r="H895" s="14" t="s">
        <v>2515</v>
      </c>
      <c r="I895" s="31">
        <f t="shared" si="39"/>
        <v>1635</v>
      </c>
      <c r="J895" s="42">
        <f>YEAR(Table16[[#This Row],[Date]])</f>
        <v>2023</v>
      </c>
      <c r="K895" s="42" t="str">
        <f>TEXT(Table16[[#This Row],[Date]],"MMMM")</f>
        <v>September</v>
      </c>
    </row>
    <row r="896" spans="1:11" x14ac:dyDescent="0.3">
      <c r="A896" s="26" t="s">
        <v>3230</v>
      </c>
      <c r="B896" s="23" t="s">
        <v>949</v>
      </c>
      <c r="C896" s="23" t="s">
        <v>14</v>
      </c>
      <c r="D896" s="18">
        <f t="shared" si="41"/>
        <v>495</v>
      </c>
      <c r="E896" s="23">
        <f t="shared" si="42"/>
        <v>822</v>
      </c>
      <c r="F896" s="22">
        <v>5</v>
      </c>
      <c r="G896" s="22">
        <f>Sales_Table!$E896*F896</f>
        <v>4110</v>
      </c>
      <c r="H896" s="22" t="s">
        <v>2511</v>
      </c>
      <c r="I896" s="30">
        <f t="shared" si="39"/>
        <v>1635</v>
      </c>
      <c r="J896" s="42">
        <f>YEAR(Table16[[#This Row],[Date]])</f>
        <v>2022</v>
      </c>
      <c r="K896" s="42" t="str">
        <f>TEXT(Table16[[#This Row],[Date]],"MMMM")</f>
        <v>April</v>
      </c>
    </row>
    <row r="897" spans="1:11" x14ac:dyDescent="0.3">
      <c r="A897" s="16" t="s">
        <v>3231</v>
      </c>
      <c r="B897" s="18" t="s">
        <v>950</v>
      </c>
      <c r="C897" s="18" t="s">
        <v>14</v>
      </c>
      <c r="D897" s="18">
        <f t="shared" si="41"/>
        <v>495</v>
      </c>
      <c r="E897" s="18">
        <f t="shared" si="42"/>
        <v>822</v>
      </c>
      <c r="F897" s="14">
        <v>4</v>
      </c>
      <c r="G897" s="14">
        <f>Sales_Table!$E897*F897</f>
        <v>3288</v>
      </c>
      <c r="H897" s="14" t="s">
        <v>2510</v>
      </c>
      <c r="I897" s="31">
        <f t="shared" si="39"/>
        <v>1308</v>
      </c>
      <c r="J897" s="42">
        <f>YEAR(Table16[[#This Row],[Date]])</f>
        <v>2023</v>
      </c>
      <c r="K897" s="42" t="str">
        <f>TEXT(Table16[[#This Row],[Date]],"MMMM")</f>
        <v>January</v>
      </c>
    </row>
    <row r="898" spans="1:11" x14ac:dyDescent="0.3">
      <c r="A898" s="26" t="s">
        <v>3232</v>
      </c>
      <c r="B898" s="23" t="s">
        <v>951</v>
      </c>
      <c r="C898" s="23" t="s">
        <v>14</v>
      </c>
      <c r="D898" s="18">
        <f t="shared" si="41"/>
        <v>495</v>
      </c>
      <c r="E898" s="23">
        <f t="shared" si="42"/>
        <v>822</v>
      </c>
      <c r="F898" s="22">
        <v>6</v>
      </c>
      <c r="G898" s="22">
        <f>Sales_Table!$E898*F898</f>
        <v>4932</v>
      </c>
      <c r="H898" s="22" t="s">
        <v>2510</v>
      </c>
      <c r="I898" s="30">
        <f t="shared" si="39"/>
        <v>1962</v>
      </c>
      <c r="J898" s="42">
        <f>YEAR(Table16[[#This Row],[Date]])</f>
        <v>2021</v>
      </c>
      <c r="K898" s="42" t="str">
        <f>TEXT(Table16[[#This Row],[Date]],"MMMM")</f>
        <v>October</v>
      </c>
    </row>
    <row r="899" spans="1:11" x14ac:dyDescent="0.3">
      <c r="A899" s="16" t="s">
        <v>3233</v>
      </c>
      <c r="B899" s="18" t="s">
        <v>952</v>
      </c>
      <c r="C899" s="18" t="s">
        <v>14</v>
      </c>
      <c r="D899" s="18">
        <f t="shared" si="41"/>
        <v>495</v>
      </c>
      <c r="E899" s="18">
        <f t="shared" si="42"/>
        <v>822</v>
      </c>
      <c r="F899" s="14">
        <v>5</v>
      </c>
      <c r="G899" s="14">
        <f>Sales_Table!$E899*F899</f>
        <v>4110</v>
      </c>
      <c r="H899" s="14" t="s">
        <v>2510</v>
      </c>
      <c r="I899" s="31">
        <f t="shared" ref="I899:I962" si="43">G899-(D899*F899)</f>
        <v>1635</v>
      </c>
      <c r="J899" s="42">
        <f>YEAR(Table16[[#This Row],[Date]])</f>
        <v>2025</v>
      </c>
      <c r="K899" s="42" t="str">
        <f>TEXT(Table16[[#This Row],[Date]],"MMMM")</f>
        <v>January</v>
      </c>
    </row>
    <row r="900" spans="1:11" x14ac:dyDescent="0.3">
      <c r="A900" s="26" t="s">
        <v>3234</v>
      </c>
      <c r="B900" s="23" t="s">
        <v>953</v>
      </c>
      <c r="C900" s="23" t="s">
        <v>14</v>
      </c>
      <c r="D900" s="18">
        <f t="shared" si="41"/>
        <v>495</v>
      </c>
      <c r="E900" s="23">
        <f t="shared" si="42"/>
        <v>822</v>
      </c>
      <c r="F900" s="22">
        <v>3</v>
      </c>
      <c r="G900" s="22">
        <f>Sales_Table!$E900*F900</f>
        <v>2466</v>
      </c>
      <c r="H900" s="22" t="s">
        <v>2510</v>
      </c>
      <c r="I900" s="30">
        <f t="shared" si="43"/>
        <v>981</v>
      </c>
      <c r="J900" s="42">
        <f>YEAR(Table16[[#This Row],[Date]])</f>
        <v>2023</v>
      </c>
      <c r="K900" s="42" t="str">
        <f>TEXT(Table16[[#This Row],[Date]],"MMMM")</f>
        <v>October</v>
      </c>
    </row>
    <row r="901" spans="1:11" x14ac:dyDescent="0.3">
      <c r="A901" s="16" t="s">
        <v>3235</v>
      </c>
      <c r="B901" s="18" t="s">
        <v>954</v>
      </c>
      <c r="C901" s="18" t="s">
        <v>14</v>
      </c>
      <c r="D901" s="18">
        <f t="shared" si="41"/>
        <v>495</v>
      </c>
      <c r="E901" s="18">
        <f t="shared" si="42"/>
        <v>822</v>
      </c>
      <c r="F901" s="14">
        <v>5</v>
      </c>
      <c r="G901" s="14">
        <f>Sales_Table!$E901*F901</f>
        <v>4110</v>
      </c>
      <c r="H901" s="14" t="s">
        <v>2515</v>
      </c>
      <c r="I901" s="31">
        <f t="shared" si="43"/>
        <v>1635</v>
      </c>
      <c r="J901" s="42">
        <f>YEAR(Table16[[#This Row],[Date]])</f>
        <v>2023</v>
      </c>
      <c r="K901" s="42" t="str">
        <f>TEXT(Table16[[#This Row],[Date]],"MMMM")</f>
        <v>December</v>
      </c>
    </row>
    <row r="902" spans="1:11" x14ac:dyDescent="0.3">
      <c r="A902" s="26" t="s">
        <v>3236</v>
      </c>
      <c r="B902" s="23" t="s">
        <v>955</v>
      </c>
      <c r="C902" s="23" t="s">
        <v>14</v>
      </c>
      <c r="D902" s="18">
        <f t="shared" si="41"/>
        <v>495</v>
      </c>
      <c r="E902" s="23">
        <f t="shared" si="42"/>
        <v>822</v>
      </c>
      <c r="F902" s="22">
        <v>3</v>
      </c>
      <c r="G902" s="22">
        <f>Sales_Table!$E902*F902</f>
        <v>2466</v>
      </c>
      <c r="H902" s="22" t="s">
        <v>2511</v>
      </c>
      <c r="I902" s="30">
        <f t="shared" si="43"/>
        <v>981</v>
      </c>
      <c r="J902" s="42">
        <f>YEAR(Table16[[#This Row],[Date]])</f>
        <v>2025</v>
      </c>
      <c r="K902" s="42" t="str">
        <f>TEXT(Table16[[#This Row],[Date]],"MMMM")</f>
        <v>May</v>
      </c>
    </row>
    <row r="903" spans="1:11" x14ac:dyDescent="0.3">
      <c r="A903" s="16" t="s">
        <v>3237</v>
      </c>
      <c r="B903" s="18" t="s">
        <v>956</v>
      </c>
      <c r="C903" s="18" t="s">
        <v>14</v>
      </c>
      <c r="D903" s="18">
        <f t="shared" si="41"/>
        <v>495</v>
      </c>
      <c r="E903" s="18">
        <f t="shared" si="42"/>
        <v>822</v>
      </c>
      <c r="F903" s="14">
        <v>6</v>
      </c>
      <c r="G903" s="14">
        <f>Sales_Table!$E903*F903</f>
        <v>4932</v>
      </c>
      <c r="H903" s="14" t="s">
        <v>2510</v>
      </c>
      <c r="I903" s="31">
        <f t="shared" si="43"/>
        <v>1962</v>
      </c>
      <c r="J903" s="42">
        <f>YEAR(Table16[[#This Row],[Date]])</f>
        <v>2021</v>
      </c>
      <c r="K903" s="42" t="str">
        <f>TEXT(Table16[[#This Row],[Date]],"MMMM")</f>
        <v>April</v>
      </c>
    </row>
    <row r="904" spans="1:11" x14ac:dyDescent="0.3">
      <c r="A904" s="26" t="s">
        <v>3238</v>
      </c>
      <c r="B904" s="23" t="s">
        <v>957</v>
      </c>
      <c r="C904" s="23" t="s">
        <v>14</v>
      </c>
      <c r="D904" s="18">
        <f t="shared" si="41"/>
        <v>495</v>
      </c>
      <c r="E904" s="23">
        <f t="shared" si="42"/>
        <v>822</v>
      </c>
      <c r="F904" s="22">
        <v>6</v>
      </c>
      <c r="G904" s="22">
        <f>Sales_Table!$E904*F904</f>
        <v>4932</v>
      </c>
      <c r="H904" s="22" t="s">
        <v>2521</v>
      </c>
      <c r="I904" s="30">
        <f t="shared" si="43"/>
        <v>1962</v>
      </c>
      <c r="J904" s="42">
        <f>YEAR(Table16[[#This Row],[Date]])</f>
        <v>2022</v>
      </c>
      <c r="K904" s="42" t="str">
        <f>TEXT(Table16[[#This Row],[Date]],"MMMM")</f>
        <v>December</v>
      </c>
    </row>
    <row r="905" spans="1:11" x14ac:dyDescent="0.3">
      <c r="A905" s="16" t="s">
        <v>2969</v>
      </c>
      <c r="B905" s="18" t="s">
        <v>958</v>
      </c>
      <c r="C905" s="18" t="s">
        <v>14</v>
      </c>
      <c r="D905" s="18">
        <f t="shared" si="41"/>
        <v>495</v>
      </c>
      <c r="E905" s="18">
        <f t="shared" si="42"/>
        <v>822</v>
      </c>
      <c r="F905" s="14">
        <v>10</v>
      </c>
      <c r="G905" s="14">
        <f>Sales_Table!$E905*F905</f>
        <v>8220</v>
      </c>
      <c r="H905" s="14" t="s">
        <v>2511</v>
      </c>
      <c r="I905" s="31">
        <f t="shared" si="43"/>
        <v>3270</v>
      </c>
      <c r="J905" s="42">
        <f>YEAR(Table16[[#This Row],[Date]])</f>
        <v>2022</v>
      </c>
      <c r="K905" s="42" t="str">
        <f>TEXT(Table16[[#This Row],[Date]],"MMMM")</f>
        <v>December</v>
      </c>
    </row>
    <row r="906" spans="1:11" x14ac:dyDescent="0.3">
      <c r="A906" s="26" t="s">
        <v>3239</v>
      </c>
      <c r="B906" s="23" t="s">
        <v>959</v>
      </c>
      <c r="C906" s="23" t="s">
        <v>22</v>
      </c>
      <c r="D906" s="18">
        <f t="shared" si="41"/>
        <v>123</v>
      </c>
      <c r="E906" s="23">
        <f t="shared" si="42"/>
        <v>175</v>
      </c>
      <c r="F906" s="22">
        <v>7</v>
      </c>
      <c r="G906" s="22">
        <f>Sales_Table!$E906*F906</f>
        <v>1225</v>
      </c>
      <c r="H906" s="22" t="s">
        <v>2510</v>
      </c>
      <c r="I906" s="30">
        <f t="shared" si="43"/>
        <v>364</v>
      </c>
      <c r="J906" s="42">
        <f>YEAR(Table16[[#This Row],[Date]])</f>
        <v>2024</v>
      </c>
      <c r="K906" s="42" t="str">
        <f>TEXT(Table16[[#This Row],[Date]],"MMMM")</f>
        <v>February</v>
      </c>
    </row>
    <row r="907" spans="1:11" x14ac:dyDescent="0.3">
      <c r="A907" s="16" t="s">
        <v>3156</v>
      </c>
      <c r="B907" s="18" t="s">
        <v>960</v>
      </c>
      <c r="C907" s="18" t="s">
        <v>22</v>
      </c>
      <c r="D907" s="18">
        <f t="shared" si="41"/>
        <v>123</v>
      </c>
      <c r="E907" s="18">
        <f t="shared" si="42"/>
        <v>175</v>
      </c>
      <c r="F907" s="14">
        <v>6</v>
      </c>
      <c r="G907" s="14">
        <f>Sales_Table!$E907*F907</f>
        <v>1050</v>
      </c>
      <c r="H907" s="14" t="s">
        <v>2510</v>
      </c>
      <c r="I907" s="31">
        <f t="shared" si="43"/>
        <v>312</v>
      </c>
      <c r="J907" s="42">
        <f>YEAR(Table16[[#This Row],[Date]])</f>
        <v>2024</v>
      </c>
      <c r="K907" s="42" t="str">
        <f>TEXT(Table16[[#This Row],[Date]],"MMMM")</f>
        <v>May</v>
      </c>
    </row>
    <row r="908" spans="1:11" x14ac:dyDescent="0.3">
      <c r="A908" s="26" t="s">
        <v>2739</v>
      </c>
      <c r="B908" s="23" t="s">
        <v>961</v>
      </c>
      <c r="C908" s="23" t="s">
        <v>22</v>
      </c>
      <c r="D908" s="18">
        <f t="shared" si="41"/>
        <v>123</v>
      </c>
      <c r="E908" s="23">
        <f t="shared" si="42"/>
        <v>175</v>
      </c>
      <c r="F908" s="22">
        <v>3</v>
      </c>
      <c r="G908" s="22">
        <f>Sales_Table!$E908*F908</f>
        <v>525</v>
      </c>
      <c r="H908" s="22" t="s">
        <v>2510</v>
      </c>
      <c r="I908" s="30">
        <f t="shared" si="43"/>
        <v>156</v>
      </c>
      <c r="J908" s="42">
        <f>YEAR(Table16[[#This Row],[Date]])</f>
        <v>2023</v>
      </c>
      <c r="K908" s="42" t="str">
        <f>TEXT(Table16[[#This Row],[Date]],"MMMM")</f>
        <v>October</v>
      </c>
    </row>
    <row r="909" spans="1:11" x14ac:dyDescent="0.3">
      <c r="A909" s="16" t="s">
        <v>3240</v>
      </c>
      <c r="B909" s="18" t="s">
        <v>962</v>
      </c>
      <c r="C909" s="18" t="s">
        <v>22</v>
      </c>
      <c r="D909" s="18">
        <f t="shared" si="41"/>
        <v>123</v>
      </c>
      <c r="E909" s="18">
        <f t="shared" si="42"/>
        <v>175</v>
      </c>
      <c r="F909" s="14">
        <v>3</v>
      </c>
      <c r="G909" s="14">
        <f>Sales_Table!$E909*F909</f>
        <v>525</v>
      </c>
      <c r="H909" s="14" t="s">
        <v>2511</v>
      </c>
      <c r="I909" s="31">
        <f t="shared" si="43"/>
        <v>156</v>
      </c>
      <c r="J909" s="42">
        <f>YEAR(Table16[[#This Row],[Date]])</f>
        <v>2023</v>
      </c>
      <c r="K909" s="42" t="str">
        <f>TEXT(Table16[[#This Row],[Date]],"MMMM")</f>
        <v>November</v>
      </c>
    </row>
    <row r="910" spans="1:11" x14ac:dyDescent="0.3">
      <c r="A910" s="26" t="s">
        <v>2719</v>
      </c>
      <c r="B910" s="23" t="s">
        <v>963</v>
      </c>
      <c r="C910" s="23" t="s">
        <v>22</v>
      </c>
      <c r="D910" s="18">
        <f t="shared" si="41"/>
        <v>123</v>
      </c>
      <c r="E910" s="23">
        <f t="shared" si="42"/>
        <v>175</v>
      </c>
      <c r="F910" s="22">
        <v>8</v>
      </c>
      <c r="G910" s="22">
        <f>Sales_Table!$E910*F910</f>
        <v>1400</v>
      </c>
      <c r="H910" s="22" t="s">
        <v>2521</v>
      </c>
      <c r="I910" s="30">
        <f t="shared" si="43"/>
        <v>416</v>
      </c>
      <c r="J910" s="42">
        <f>YEAR(Table16[[#This Row],[Date]])</f>
        <v>2021</v>
      </c>
      <c r="K910" s="42" t="str">
        <f>TEXT(Table16[[#This Row],[Date]],"MMMM")</f>
        <v>December</v>
      </c>
    </row>
    <row r="911" spans="1:11" x14ac:dyDescent="0.3">
      <c r="A911" s="16" t="s">
        <v>3206</v>
      </c>
      <c r="B911" s="18" t="s">
        <v>964</v>
      </c>
      <c r="C911" s="18" t="s">
        <v>22</v>
      </c>
      <c r="D911" s="18">
        <f t="shared" si="41"/>
        <v>123</v>
      </c>
      <c r="E911" s="18">
        <f t="shared" si="42"/>
        <v>175</v>
      </c>
      <c r="F911" s="14">
        <v>1</v>
      </c>
      <c r="G911" s="14">
        <f>Sales_Table!$E911*F911</f>
        <v>175</v>
      </c>
      <c r="H911" s="14" t="s">
        <v>2515</v>
      </c>
      <c r="I911" s="31">
        <f t="shared" si="43"/>
        <v>52</v>
      </c>
      <c r="J911" s="42">
        <f>YEAR(Table16[[#This Row],[Date]])</f>
        <v>2021</v>
      </c>
      <c r="K911" s="42" t="str">
        <f>TEXT(Table16[[#This Row],[Date]],"MMMM")</f>
        <v>August</v>
      </c>
    </row>
    <row r="912" spans="1:11" x14ac:dyDescent="0.3">
      <c r="A912" s="26" t="s">
        <v>3241</v>
      </c>
      <c r="B912" s="23" t="s">
        <v>965</v>
      </c>
      <c r="C912" s="23" t="s">
        <v>22</v>
      </c>
      <c r="D912" s="18">
        <f t="shared" si="41"/>
        <v>123</v>
      </c>
      <c r="E912" s="23">
        <f t="shared" si="42"/>
        <v>175</v>
      </c>
      <c r="F912" s="22">
        <v>10</v>
      </c>
      <c r="G912" s="22">
        <f>Sales_Table!$E912*F912</f>
        <v>1750</v>
      </c>
      <c r="H912" s="22" t="s">
        <v>2511</v>
      </c>
      <c r="I912" s="30">
        <f t="shared" si="43"/>
        <v>520</v>
      </c>
      <c r="J912" s="42">
        <f>YEAR(Table16[[#This Row],[Date]])</f>
        <v>2023</v>
      </c>
      <c r="K912" s="42" t="str">
        <f>TEXT(Table16[[#This Row],[Date]],"MMMM")</f>
        <v>December</v>
      </c>
    </row>
    <row r="913" spans="1:11" x14ac:dyDescent="0.3">
      <c r="A913" s="16" t="s">
        <v>3242</v>
      </c>
      <c r="B913" s="18" t="s">
        <v>966</v>
      </c>
      <c r="C913" s="18" t="s">
        <v>22</v>
      </c>
      <c r="D913" s="18">
        <f t="shared" si="41"/>
        <v>123</v>
      </c>
      <c r="E913" s="18">
        <f t="shared" si="42"/>
        <v>175</v>
      </c>
      <c r="F913" s="14">
        <v>9</v>
      </c>
      <c r="G913" s="14">
        <f>Sales_Table!$E913*F913</f>
        <v>1575</v>
      </c>
      <c r="H913" s="14" t="s">
        <v>2510</v>
      </c>
      <c r="I913" s="31">
        <f t="shared" si="43"/>
        <v>468</v>
      </c>
      <c r="J913" s="42">
        <f>YEAR(Table16[[#This Row],[Date]])</f>
        <v>2020</v>
      </c>
      <c r="K913" s="42" t="str">
        <f>TEXT(Table16[[#This Row],[Date]],"MMMM")</f>
        <v>July</v>
      </c>
    </row>
    <row r="914" spans="1:11" x14ac:dyDescent="0.3">
      <c r="A914" s="26" t="s">
        <v>3243</v>
      </c>
      <c r="B914" s="23" t="s">
        <v>967</v>
      </c>
      <c r="C914" s="23" t="s">
        <v>22</v>
      </c>
      <c r="D914" s="18">
        <f t="shared" si="41"/>
        <v>123</v>
      </c>
      <c r="E914" s="23">
        <f t="shared" si="42"/>
        <v>175</v>
      </c>
      <c r="F914" s="22">
        <v>6</v>
      </c>
      <c r="G914" s="22">
        <f>Sales_Table!$E914*F914</f>
        <v>1050</v>
      </c>
      <c r="H914" s="22" t="s">
        <v>2521</v>
      </c>
      <c r="I914" s="30">
        <f t="shared" si="43"/>
        <v>312</v>
      </c>
      <c r="J914" s="42">
        <f>YEAR(Table16[[#This Row],[Date]])</f>
        <v>2022</v>
      </c>
      <c r="K914" s="42" t="str">
        <f>TEXT(Table16[[#This Row],[Date]],"MMMM")</f>
        <v>January</v>
      </c>
    </row>
    <row r="915" spans="1:11" x14ac:dyDescent="0.3">
      <c r="A915" s="16" t="s">
        <v>3244</v>
      </c>
      <c r="B915" s="18" t="s">
        <v>968</v>
      </c>
      <c r="C915" s="18" t="s">
        <v>22</v>
      </c>
      <c r="D915" s="18">
        <f t="shared" si="41"/>
        <v>123</v>
      </c>
      <c r="E915" s="18">
        <f t="shared" ref="E915:E925" si="44">IF(C915="P139",575,IF(C915="P140",402,IF(C915="P141",400,IF(C915="P142",252,IF(C915="P143",800,IF(C915="P144",380,IF(C915="P145",800,IF(C915="P146",822,IF(C915="P147",175,0)))))))))</f>
        <v>175</v>
      </c>
      <c r="F915" s="14">
        <v>4</v>
      </c>
      <c r="G915" s="14">
        <f>Sales_Table!$E915*F915</f>
        <v>700</v>
      </c>
      <c r="H915" s="14" t="s">
        <v>2521</v>
      </c>
      <c r="I915" s="31">
        <f t="shared" si="43"/>
        <v>208</v>
      </c>
      <c r="J915" s="42">
        <f>YEAR(Table16[[#This Row],[Date]])</f>
        <v>2020</v>
      </c>
      <c r="K915" s="42" t="str">
        <f>TEXT(Table16[[#This Row],[Date]],"MMMM")</f>
        <v>July</v>
      </c>
    </row>
    <row r="916" spans="1:11" x14ac:dyDescent="0.3">
      <c r="A916" s="26" t="s">
        <v>3245</v>
      </c>
      <c r="B916" s="23" t="s">
        <v>969</v>
      </c>
      <c r="C916" s="23" t="s">
        <v>22</v>
      </c>
      <c r="D916" s="18">
        <f t="shared" si="41"/>
        <v>123</v>
      </c>
      <c r="E916" s="23">
        <f t="shared" si="44"/>
        <v>175</v>
      </c>
      <c r="F916" s="22">
        <v>10</v>
      </c>
      <c r="G916" s="22">
        <f>Sales_Table!$E916*F916</f>
        <v>1750</v>
      </c>
      <c r="H916" s="22" t="s">
        <v>2510</v>
      </c>
      <c r="I916" s="30">
        <f t="shared" si="43"/>
        <v>520</v>
      </c>
      <c r="J916" s="42">
        <f>YEAR(Table16[[#This Row],[Date]])</f>
        <v>2021</v>
      </c>
      <c r="K916" s="42" t="str">
        <f>TEXT(Table16[[#This Row],[Date]],"MMMM")</f>
        <v>May</v>
      </c>
    </row>
    <row r="917" spans="1:11" x14ac:dyDescent="0.3">
      <c r="A917" s="16" t="s">
        <v>3212</v>
      </c>
      <c r="B917" s="18" t="s">
        <v>970</v>
      </c>
      <c r="C917" s="18" t="s">
        <v>22</v>
      </c>
      <c r="D917" s="18">
        <f t="shared" ref="D917:D980" si="45">IF(C917="P141",435,IF(C917="P142",223,IF(C917="P143",648,IF(C917="P144",633,IF(C917="P145",176,IF(C917="P146",495,IF(C917="P147",123,IF(C917="P148",457,IF(C917="P149",668,IF(C917="P150",265,0))))))))))</f>
        <v>123</v>
      </c>
      <c r="E917" s="18">
        <f t="shared" si="44"/>
        <v>175</v>
      </c>
      <c r="F917" s="14">
        <v>3</v>
      </c>
      <c r="G917" s="14">
        <f>Sales_Table!$E917*F917</f>
        <v>525</v>
      </c>
      <c r="H917" s="14" t="s">
        <v>2521</v>
      </c>
      <c r="I917" s="31">
        <f t="shared" si="43"/>
        <v>156</v>
      </c>
      <c r="J917" s="42">
        <f>YEAR(Table16[[#This Row],[Date]])</f>
        <v>2023</v>
      </c>
      <c r="K917" s="42" t="str">
        <f>TEXT(Table16[[#This Row],[Date]],"MMMM")</f>
        <v>January</v>
      </c>
    </row>
    <row r="918" spans="1:11" x14ac:dyDescent="0.3">
      <c r="A918" s="26" t="s">
        <v>3246</v>
      </c>
      <c r="B918" s="23" t="s">
        <v>971</v>
      </c>
      <c r="C918" s="23" t="s">
        <v>22</v>
      </c>
      <c r="D918" s="18">
        <f t="shared" si="45"/>
        <v>123</v>
      </c>
      <c r="E918" s="23">
        <f t="shared" si="44"/>
        <v>175</v>
      </c>
      <c r="F918" s="22">
        <v>7</v>
      </c>
      <c r="G918" s="22">
        <f>Sales_Table!$E918*F918</f>
        <v>1225</v>
      </c>
      <c r="H918" s="22" t="s">
        <v>2510</v>
      </c>
      <c r="I918" s="30">
        <f t="shared" si="43"/>
        <v>364</v>
      </c>
      <c r="J918" s="42">
        <f>YEAR(Table16[[#This Row],[Date]])</f>
        <v>2020</v>
      </c>
      <c r="K918" s="42" t="str">
        <f>TEXT(Table16[[#This Row],[Date]],"MMMM")</f>
        <v>May</v>
      </c>
    </row>
    <row r="919" spans="1:11" x14ac:dyDescent="0.3">
      <c r="A919" s="16" t="s">
        <v>3247</v>
      </c>
      <c r="B919" s="18" t="s">
        <v>972</v>
      </c>
      <c r="C919" s="18" t="s">
        <v>22</v>
      </c>
      <c r="D919" s="18">
        <f t="shared" si="45"/>
        <v>123</v>
      </c>
      <c r="E919" s="18">
        <f t="shared" si="44"/>
        <v>175</v>
      </c>
      <c r="F919" s="14">
        <v>10</v>
      </c>
      <c r="G919" s="14">
        <f>Sales_Table!$E919*F919</f>
        <v>1750</v>
      </c>
      <c r="H919" s="14" t="s">
        <v>2521</v>
      </c>
      <c r="I919" s="31">
        <f t="shared" si="43"/>
        <v>520</v>
      </c>
      <c r="J919" s="42">
        <f>YEAR(Table16[[#This Row],[Date]])</f>
        <v>2025</v>
      </c>
      <c r="K919" s="42" t="str">
        <f>TEXT(Table16[[#This Row],[Date]],"MMMM")</f>
        <v>January</v>
      </c>
    </row>
    <row r="920" spans="1:11" x14ac:dyDescent="0.3">
      <c r="A920" s="26" t="s">
        <v>3248</v>
      </c>
      <c r="B920" s="23" t="s">
        <v>973</v>
      </c>
      <c r="C920" s="23" t="s">
        <v>22</v>
      </c>
      <c r="D920" s="18">
        <f t="shared" si="45"/>
        <v>123</v>
      </c>
      <c r="E920" s="23">
        <f t="shared" si="44"/>
        <v>175</v>
      </c>
      <c r="F920" s="22">
        <v>5</v>
      </c>
      <c r="G920" s="22">
        <f>Sales_Table!$E920*F920</f>
        <v>875</v>
      </c>
      <c r="H920" s="22" t="s">
        <v>2511</v>
      </c>
      <c r="I920" s="30">
        <f t="shared" si="43"/>
        <v>260</v>
      </c>
      <c r="J920" s="42">
        <f>YEAR(Table16[[#This Row],[Date]])</f>
        <v>2020</v>
      </c>
      <c r="K920" s="42" t="str">
        <f>TEXT(Table16[[#This Row],[Date]],"MMMM")</f>
        <v>April</v>
      </c>
    </row>
    <row r="921" spans="1:11" x14ac:dyDescent="0.3">
      <c r="A921" s="16" t="s">
        <v>3249</v>
      </c>
      <c r="B921" s="18" t="s">
        <v>974</v>
      </c>
      <c r="C921" s="18" t="s">
        <v>22</v>
      </c>
      <c r="D921" s="18">
        <f t="shared" si="45"/>
        <v>123</v>
      </c>
      <c r="E921" s="18">
        <f t="shared" si="44"/>
        <v>175</v>
      </c>
      <c r="F921" s="14">
        <v>3</v>
      </c>
      <c r="G921" s="14">
        <f>Sales_Table!$E921*F921</f>
        <v>525</v>
      </c>
      <c r="H921" s="14" t="s">
        <v>2521</v>
      </c>
      <c r="I921" s="31">
        <f t="shared" si="43"/>
        <v>156</v>
      </c>
      <c r="J921" s="42">
        <f>YEAR(Table16[[#This Row],[Date]])</f>
        <v>2021</v>
      </c>
      <c r="K921" s="42" t="str">
        <f>TEXT(Table16[[#This Row],[Date]],"MMMM")</f>
        <v>November</v>
      </c>
    </row>
    <row r="922" spans="1:11" x14ac:dyDescent="0.3">
      <c r="A922" s="26" t="s">
        <v>2936</v>
      </c>
      <c r="B922" s="23" t="s">
        <v>975</v>
      </c>
      <c r="C922" s="23" t="s">
        <v>22</v>
      </c>
      <c r="D922" s="18">
        <f t="shared" si="45"/>
        <v>123</v>
      </c>
      <c r="E922" s="23">
        <f t="shared" si="44"/>
        <v>175</v>
      </c>
      <c r="F922" s="22">
        <v>8</v>
      </c>
      <c r="G922" s="22">
        <f>Sales_Table!$E922*F922</f>
        <v>1400</v>
      </c>
      <c r="H922" s="22" t="s">
        <v>2511</v>
      </c>
      <c r="I922" s="30">
        <f t="shared" si="43"/>
        <v>416</v>
      </c>
      <c r="J922" s="42">
        <f>YEAR(Table16[[#This Row],[Date]])</f>
        <v>2024</v>
      </c>
      <c r="K922" s="42" t="str">
        <f>TEXT(Table16[[#This Row],[Date]],"MMMM")</f>
        <v>June</v>
      </c>
    </row>
    <row r="923" spans="1:11" x14ac:dyDescent="0.3">
      <c r="A923" s="16" t="s">
        <v>3250</v>
      </c>
      <c r="B923" s="18" t="s">
        <v>976</v>
      </c>
      <c r="C923" s="18" t="s">
        <v>22</v>
      </c>
      <c r="D923" s="18">
        <f t="shared" si="45"/>
        <v>123</v>
      </c>
      <c r="E923" s="18">
        <f t="shared" si="44"/>
        <v>175</v>
      </c>
      <c r="F923" s="14">
        <v>8</v>
      </c>
      <c r="G923" s="14">
        <f>Sales_Table!$E923*F923</f>
        <v>1400</v>
      </c>
      <c r="H923" s="14" t="s">
        <v>2521</v>
      </c>
      <c r="I923" s="31">
        <f t="shared" si="43"/>
        <v>416</v>
      </c>
      <c r="J923" s="42">
        <f>YEAR(Table16[[#This Row],[Date]])</f>
        <v>2024</v>
      </c>
      <c r="K923" s="42" t="str">
        <f>TEXT(Table16[[#This Row],[Date]],"MMMM")</f>
        <v>January</v>
      </c>
    </row>
    <row r="924" spans="1:11" x14ac:dyDescent="0.3">
      <c r="A924" s="26" t="s">
        <v>3251</v>
      </c>
      <c r="B924" s="23" t="s">
        <v>977</v>
      </c>
      <c r="C924" s="23" t="s">
        <v>22</v>
      </c>
      <c r="D924" s="18">
        <f t="shared" si="45"/>
        <v>123</v>
      </c>
      <c r="E924" s="23">
        <f t="shared" si="44"/>
        <v>175</v>
      </c>
      <c r="F924" s="22">
        <v>10</v>
      </c>
      <c r="G924" s="22">
        <f>Sales_Table!$E924*F924</f>
        <v>1750</v>
      </c>
      <c r="H924" s="22" t="s">
        <v>2515</v>
      </c>
      <c r="I924" s="30">
        <f t="shared" si="43"/>
        <v>520</v>
      </c>
      <c r="J924" s="42">
        <f>YEAR(Table16[[#This Row],[Date]])</f>
        <v>2024</v>
      </c>
      <c r="K924" s="42" t="str">
        <f>TEXT(Table16[[#This Row],[Date]],"MMMM")</f>
        <v>January</v>
      </c>
    </row>
    <row r="925" spans="1:11" x14ac:dyDescent="0.3">
      <c r="A925" s="16" t="s">
        <v>3252</v>
      </c>
      <c r="B925" s="18" t="s">
        <v>978</v>
      </c>
      <c r="C925" s="18" t="s">
        <v>22</v>
      </c>
      <c r="D925" s="18">
        <f t="shared" si="45"/>
        <v>123</v>
      </c>
      <c r="E925" s="18">
        <f t="shared" si="44"/>
        <v>175</v>
      </c>
      <c r="F925" s="14">
        <v>2</v>
      </c>
      <c r="G925" s="14">
        <f>Sales_Table!$E925*F925</f>
        <v>350</v>
      </c>
      <c r="H925" s="14" t="s">
        <v>2521</v>
      </c>
      <c r="I925" s="31">
        <f t="shared" si="43"/>
        <v>104</v>
      </c>
      <c r="J925" s="42">
        <f>YEAR(Table16[[#This Row],[Date]])</f>
        <v>2022</v>
      </c>
      <c r="K925" s="42" t="str">
        <f>TEXT(Table16[[#This Row],[Date]],"MMMM")</f>
        <v>September</v>
      </c>
    </row>
    <row r="926" spans="1:11" x14ac:dyDescent="0.3">
      <c r="A926" s="26" t="s">
        <v>2596</v>
      </c>
      <c r="B926" s="23" t="s">
        <v>979</v>
      </c>
      <c r="C926" s="23" t="s">
        <v>40</v>
      </c>
      <c r="D926" s="18">
        <f t="shared" si="45"/>
        <v>457</v>
      </c>
      <c r="E926" s="23">
        <v>700</v>
      </c>
      <c r="F926" s="22">
        <v>9</v>
      </c>
      <c r="G926" s="22">
        <f>Sales_Table!$E926*F926</f>
        <v>6300</v>
      </c>
      <c r="H926" s="22" t="s">
        <v>2510</v>
      </c>
      <c r="I926" s="30">
        <f t="shared" si="43"/>
        <v>2187</v>
      </c>
      <c r="J926" s="42">
        <f>YEAR(Table16[[#This Row],[Date]])</f>
        <v>2025</v>
      </c>
      <c r="K926" s="42" t="str">
        <f>TEXT(Table16[[#This Row],[Date]],"MMMM")</f>
        <v>May</v>
      </c>
    </row>
    <row r="927" spans="1:11" x14ac:dyDescent="0.3">
      <c r="A927" s="16" t="s">
        <v>2582</v>
      </c>
      <c r="B927" s="18" t="s">
        <v>980</v>
      </c>
      <c r="C927" s="18" t="s">
        <v>40</v>
      </c>
      <c r="D927" s="18">
        <f t="shared" si="45"/>
        <v>457</v>
      </c>
      <c r="E927" s="18">
        <v>700</v>
      </c>
      <c r="F927" s="14">
        <v>5</v>
      </c>
      <c r="G927" s="14">
        <f>Sales_Table!$E927*F927</f>
        <v>3500</v>
      </c>
      <c r="H927" s="14" t="s">
        <v>2515</v>
      </c>
      <c r="I927" s="31">
        <f t="shared" si="43"/>
        <v>1215</v>
      </c>
      <c r="J927" s="42">
        <f>YEAR(Table16[[#This Row],[Date]])</f>
        <v>2023</v>
      </c>
      <c r="K927" s="42" t="str">
        <f>TEXT(Table16[[#This Row],[Date]],"MMMM")</f>
        <v>February</v>
      </c>
    </row>
    <row r="928" spans="1:11" x14ac:dyDescent="0.3">
      <c r="A928" s="26" t="s">
        <v>3253</v>
      </c>
      <c r="B928" s="23" t="s">
        <v>981</v>
      </c>
      <c r="C928" s="23" t="s">
        <v>40</v>
      </c>
      <c r="D928" s="18">
        <f t="shared" si="45"/>
        <v>457</v>
      </c>
      <c r="E928" s="23">
        <v>700</v>
      </c>
      <c r="F928" s="22">
        <v>5</v>
      </c>
      <c r="G928" s="22">
        <f>Sales_Table!$E928*F928</f>
        <v>3500</v>
      </c>
      <c r="H928" s="22" t="s">
        <v>2510</v>
      </c>
      <c r="I928" s="30">
        <f t="shared" si="43"/>
        <v>1215</v>
      </c>
      <c r="J928" s="42">
        <f>YEAR(Table16[[#This Row],[Date]])</f>
        <v>2023</v>
      </c>
      <c r="K928" s="42" t="str">
        <f>TEXT(Table16[[#This Row],[Date]],"MMMM")</f>
        <v>October</v>
      </c>
    </row>
    <row r="929" spans="1:11" x14ac:dyDescent="0.3">
      <c r="A929" s="16" t="s">
        <v>3254</v>
      </c>
      <c r="B929" s="18" t="s">
        <v>982</v>
      </c>
      <c r="C929" s="18" t="s">
        <v>40</v>
      </c>
      <c r="D929" s="18">
        <f t="shared" si="45"/>
        <v>457</v>
      </c>
      <c r="E929" s="18">
        <v>700</v>
      </c>
      <c r="F929" s="14">
        <v>10</v>
      </c>
      <c r="G929" s="14">
        <f>Sales_Table!$E929*F929</f>
        <v>7000</v>
      </c>
      <c r="H929" s="14" t="s">
        <v>2515</v>
      </c>
      <c r="I929" s="31">
        <f t="shared" si="43"/>
        <v>2430</v>
      </c>
      <c r="J929" s="42">
        <f>YEAR(Table16[[#This Row],[Date]])</f>
        <v>2021</v>
      </c>
      <c r="K929" s="42" t="str">
        <f>TEXT(Table16[[#This Row],[Date]],"MMMM")</f>
        <v>February</v>
      </c>
    </row>
    <row r="930" spans="1:11" x14ac:dyDescent="0.3">
      <c r="A930" s="26" t="s">
        <v>3255</v>
      </c>
      <c r="B930" s="23" t="s">
        <v>983</v>
      </c>
      <c r="C930" s="23" t="s">
        <v>40</v>
      </c>
      <c r="D930" s="18">
        <f t="shared" si="45"/>
        <v>457</v>
      </c>
      <c r="E930" s="23">
        <v>700</v>
      </c>
      <c r="F930" s="22">
        <v>8</v>
      </c>
      <c r="G930" s="22">
        <f>Sales_Table!$E930*F930</f>
        <v>5600</v>
      </c>
      <c r="H930" s="22" t="s">
        <v>2510</v>
      </c>
      <c r="I930" s="30">
        <f t="shared" si="43"/>
        <v>1944</v>
      </c>
      <c r="J930" s="42">
        <f>YEAR(Table16[[#This Row],[Date]])</f>
        <v>2022</v>
      </c>
      <c r="K930" s="42" t="str">
        <f>TEXT(Table16[[#This Row],[Date]],"MMMM")</f>
        <v>April</v>
      </c>
    </row>
    <row r="931" spans="1:11" x14ac:dyDescent="0.3">
      <c r="A931" s="16" t="s">
        <v>3256</v>
      </c>
      <c r="B931" s="18" t="s">
        <v>984</v>
      </c>
      <c r="C931" s="18" t="s">
        <v>40</v>
      </c>
      <c r="D931" s="18">
        <f t="shared" si="45"/>
        <v>457</v>
      </c>
      <c r="E931" s="18">
        <v>700</v>
      </c>
      <c r="F931" s="14">
        <v>1</v>
      </c>
      <c r="G931" s="14">
        <f>Sales_Table!$E931*F931</f>
        <v>700</v>
      </c>
      <c r="H931" s="14" t="s">
        <v>2511</v>
      </c>
      <c r="I931" s="31">
        <f t="shared" si="43"/>
        <v>243</v>
      </c>
      <c r="J931" s="42">
        <f>YEAR(Table16[[#This Row],[Date]])</f>
        <v>2024</v>
      </c>
      <c r="K931" s="42" t="str">
        <f>TEXT(Table16[[#This Row],[Date]],"MMMM")</f>
        <v>January</v>
      </c>
    </row>
    <row r="932" spans="1:11" x14ac:dyDescent="0.3">
      <c r="A932" s="26" t="s">
        <v>3257</v>
      </c>
      <c r="B932" s="23" t="s">
        <v>985</v>
      </c>
      <c r="C932" s="23" t="s">
        <v>40</v>
      </c>
      <c r="D932" s="18">
        <f t="shared" si="45"/>
        <v>457</v>
      </c>
      <c r="E932" s="23">
        <v>700</v>
      </c>
      <c r="F932" s="22">
        <v>4</v>
      </c>
      <c r="G932" s="22">
        <f>Sales_Table!$E932*F932</f>
        <v>2800</v>
      </c>
      <c r="H932" s="22" t="s">
        <v>2515</v>
      </c>
      <c r="I932" s="30">
        <f t="shared" si="43"/>
        <v>972</v>
      </c>
      <c r="J932" s="42">
        <f>YEAR(Table16[[#This Row],[Date]])</f>
        <v>2020</v>
      </c>
      <c r="K932" s="42" t="str">
        <f>TEXT(Table16[[#This Row],[Date]],"MMMM")</f>
        <v>March</v>
      </c>
    </row>
    <row r="933" spans="1:11" x14ac:dyDescent="0.3">
      <c r="A933" s="16" t="s">
        <v>3258</v>
      </c>
      <c r="B933" s="18" t="s">
        <v>986</v>
      </c>
      <c r="C933" s="18" t="s">
        <v>40</v>
      </c>
      <c r="D933" s="18">
        <f t="shared" si="45"/>
        <v>457</v>
      </c>
      <c r="E933" s="18">
        <v>700</v>
      </c>
      <c r="F933" s="14">
        <v>8</v>
      </c>
      <c r="G933" s="14">
        <f>Sales_Table!$E933*F933</f>
        <v>5600</v>
      </c>
      <c r="H933" s="14" t="s">
        <v>2510</v>
      </c>
      <c r="I933" s="31">
        <f t="shared" si="43"/>
        <v>1944</v>
      </c>
      <c r="J933" s="42">
        <f>YEAR(Table16[[#This Row],[Date]])</f>
        <v>2024</v>
      </c>
      <c r="K933" s="42" t="str">
        <f>TEXT(Table16[[#This Row],[Date]],"MMMM")</f>
        <v>April</v>
      </c>
    </row>
    <row r="934" spans="1:11" x14ac:dyDescent="0.3">
      <c r="A934" s="26" t="s">
        <v>3259</v>
      </c>
      <c r="B934" s="23" t="s">
        <v>987</v>
      </c>
      <c r="C934" s="23" t="s">
        <v>40</v>
      </c>
      <c r="D934" s="18">
        <f t="shared" si="45"/>
        <v>457</v>
      </c>
      <c r="E934" s="23">
        <v>700</v>
      </c>
      <c r="F934" s="22">
        <v>7</v>
      </c>
      <c r="G934" s="22">
        <f>Sales_Table!$E934*F934</f>
        <v>4900</v>
      </c>
      <c r="H934" s="22" t="s">
        <v>2510</v>
      </c>
      <c r="I934" s="30">
        <f t="shared" si="43"/>
        <v>1701</v>
      </c>
      <c r="J934" s="42">
        <f>YEAR(Table16[[#This Row],[Date]])</f>
        <v>2024</v>
      </c>
      <c r="K934" s="42" t="str">
        <f>TEXT(Table16[[#This Row],[Date]],"MMMM")</f>
        <v>March</v>
      </c>
    </row>
    <row r="935" spans="1:11" x14ac:dyDescent="0.3">
      <c r="A935" s="16" t="s">
        <v>3260</v>
      </c>
      <c r="B935" s="18" t="s">
        <v>988</v>
      </c>
      <c r="C935" s="18" t="s">
        <v>40</v>
      </c>
      <c r="D935" s="18">
        <f t="shared" si="45"/>
        <v>457</v>
      </c>
      <c r="E935" s="18">
        <v>700</v>
      </c>
      <c r="F935" s="14">
        <v>5</v>
      </c>
      <c r="G935" s="14">
        <f>Sales_Table!$E935*F935</f>
        <v>3500</v>
      </c>
      <c r="H935" s="14" t="s">
        <v>2510</v>
      </c>
      <c r="I935" s="31">
        <f t="shared" si="43"/>
        <v>1215</v>
      </c>
      <c r="J935" s="42">
        <f>YEAR(Table16[[#This Row],[Date]])</f>
        <v>2020</v>
      </c>
      <c r="K935" s="42" t="str">
        <f>TEXT(Table16[[#This Row],[Date]],"MMMM")</f>
        <v>February</v>
      </c>
    </row>
    <row r="936" spans="1:11" x14ac:dyDescent="0.3">
      <c r="A936" s="26" t="s">
        <v>3261</v>
      </c>
      <c r="B936" s="23" t="s">
        <v>989</v>
      </c>
      <c r="C936" s="23" t="s">
        <v>40</v>
      </c>
      <c r="D936" s="18">
        <f t="shared" si="45"/>
        <v>457</v>
      </c>
      <c r="E936" s="23">
        <v>700</v>
      </c>
      <c r="F936" s="22">
        <v>6</v>
      </c>
      <c r="G936" s="22">
        <f>Sales_Table!$E936*F936</f>
        <v>4200</v>
      </c>
      <c r="H936" s="22" t="s">
        <v>2515</v>
      </c>
      <c r="I936" s="30">
        <f t="shared" si="43"/>
        <v>1458</v>
      </c>
      <c r="J936" s="42">
        <f>YEAR(Table16[[#This Row],[Date]])</f>
        <v>2022</v>
      </c>
      <c r="K936" s="42" t="str">
        <f>TEXT(Table16[[#This Row],[Date]],"MMMM")</f>
        <v>January</v>
      </c>
    </row>
    <row r="937" spans="1:11" x14ac:dyDescent="0.3">
      <c r="A937" s="16" t="s">
        <v>3262</v>
      </c>
      <c r="B937" s="18" t="s">
        <v>990</v>
      </c>
      <c r="C937" s="18" t="s">
        <v>40</v>
      </c>
      <c r="D937" s="18">
        <f t="shared" si="45"/>
        <v>457</v>
      </c>
      <c r="E937" s="18">
        <v>700</v>
      </c>
      <c r="F937" s="14">
        <v>4</v>
      </c>
      <c r="G937" s="14">
        <f>Sales_Table!$E937*F937</f>
        <v>2800</v>
      </c>
      <c r="H937" s="14" t="s">
        <v>2510</v>
      </c>
      <c r="I937" s="31">
        <f t="shared" si="43"/>
        <v>972</v>
      </c>
      <c r="J937" s="42">
        <f>YEAR(Table16[[#This Row],[Date]])</f>
        <v>2022</v>
      </c>
      <c r="K937" s="42" t="str">
        <f>TEXT(Table16[[#This Row],[Date]],"MMMM")</f>
        <v>June</v>
      </c>
    </row>
    <row r="938" spans="1:11" x14ac:dyDescent="0.3">
      <c r="A938" s="26" t="s">
        <v>3228</v>
      </c>
      <c r="B938" s="23" t="s">
        <v>991</v>
      </c>
      <c r="C938" s="23" t="s">
        <v>40</v>
      </c>
      <c r="D938" s="18">
        <f t="shared" si="45"/>
        <v>457</v>
      </c>
      <c r="E938" s="23">
        <v>700</v>
      </c>
      <c r="F938" s="22">
        <v>10</v>
      </c>
      <c r="G938" s="22">
        <f>Sales_Table!$E938*F938</f>
        <v>7000</v>
      </c>
      <c r="H938" s="22" t="s">
        <v>2510</v>
      </c>
      <c r="I938" s="30">
        <f t="shared" si="43"/>
        <v>2430</v>
      </c>
      <c r="J938" s="42">
        <f>YEAR(Table16[[#This Row],[Date]])</f>
        <v>2023</v>
      </c>
      <c r="K938" s="42" t="str">
        <f>TEXT(Table16[[#This Row],[Date]],"MMMM")</f>
        <v>August</v>
      </c>
    </row>
    <row r="939" spans="1:11" x14ac:dyDescent="0.3">
      <c r="A939" s="16" t="s">
        <v>3263</v>
      </c>
      <c r="B939" s="18" t="s">
        <v>992</v>
      </c>
      <c r="C939" s="18" t="s">
        <v>40</v>
      </c>
      <c r="D939" s="18">
        <f t="shared" si="45"/>
        <v>457</v>
      </c>
      <c r="E939" s="18">
        <v>700</v>
      </c>
      <c r="F939" s="14">
        <v>4</v>
      </c>
      <c r="G939" s="14">
        <f>Sales_Table!$E939*F939</f>
        <v>2800</v>
      </c>
      <c r="H939" s="14" t="s">
        <v>2515</v>
      </c>
      <c r="I939" s="31">
        <f t="shared" si="43"/>
        <v>972</v>
      </c>
      <c r="J939" s="42">
        <f>YEAR(Table16[[#This Row],[Date]])</f>
        <v>2021</v>
      </c>
      <c r="K939" s="42" t="str">
        <f>TEXT(Table16[[#This Row],[Date]],"MMMM")</f>
        <v>January</v>
      </c>
    </row>
    <row r="940" spans="1:11" x14ac:dyDescent="0.3">
      <c r="A940" s="26" t="s">
        <v>3015</v>
      </c>
      <c r="B940" s="23" t="s">
        <v>993</v>
      </c>
      <c r="C940" s="23" t="s">
        <v>40</v>
      </c>
      <c r="D940" s="18">
        <f t="shared" si="45"/>
        <v>457</v>
      </c>
      <c r="E940" s="23">
        <v>700</v>
      </c>
      <c r="F940" s="22">
        <v>1</v>
      </c>
      <c r="G940" s="22">
        <f>Sales_Table!$E940*F940</f>
        <v>700</v>
      </c>
      <c r="H940" s="22" t="s">
        <v>2521</v>
      </c>
      <c r="I940" s="30">
        <f t="shared" si="43"/>
        <v>243</v>
      </c>
      <c r="J940" s="42">
        <f>YEAR(Table16[[#This Row],[Date]])</f>
        <v>2023</v>
      </c>
      <c r="K940" s="42" t="str">
        <f>TEXT(Table16[[#This Row],[Date]],"MMMM")</f>
        <v>January</v>
      </c>
    </row>
    <row r="941" spans="1:11" x14ac:dyDescent="0.3">
      <c r="A941" s="16" t="s">
        <v>3264</v>
      </c>
      <c r="B941" s="18" t="s">
        <v>994</v>
      </c>
      <c r="C941" s="18" t="s">
        <v>40</v>
      </c>
      <c r="D941" s="18">
        <f t="shared" si="45"/>
        <v>457</v>
      </c>
      <c r="E941" s="18">
        <v>700</v>
      </c>
      <c r="F941" s="14">
        <v>2</v>
      </c>
      <c r="G941" s="14">
        <f>Sales_Table!$E941*F941</f>
        <v>1400</v>
      </c>
      <c r="H941" s="14" t="s">
        <v>2515</v>
      </c>
      <c r="I941" s="31">
        <f t="shared" si="43"/>
        <v>486</v>
      </c>
      <c r="J941" s="42">
        <f>YEAR(Table16[[#This Row],[Date]])</f>
        <v>2024</v>
      </c>
      <c r="K941" s="42" t="str">
        <f>TEXT(Table16[[#This Row],[Date]],"MMMM")</f>
        <v>January</v>
      </c>
    </row>
    <row r="942" spans="1:11" x14ac:dyDescent="0.3">
      <c r="A942" s="26" t="s">
        <v>3265</v>
      </c>
      <c r="B942" s="23" t="s">
        <v>995</v>
      </c>
      <c r="C942" s="23" t="s">
        <v>40</v>
      </c>
      <c r="D942" s="18">
        <f t="shared" si="45"/>
        <v>457</v>
      </c>
      <c r="E942" s="23">
        <v>700</v>
      </c>
      <c r="F942" s="22">
        <v>7</v>
      </c>
      <c r="G942" s="22">
        <f>Sales_Table!$E942*F942</f>
        <v>4900</v>
      </c>
      <c r="H942" s="22" t="s">
        <v>2511</v>
      </c>
      <c r="I942" s="30">
        <f t="shared" si="43"/>
        <v>1701</v>
      </c>
      <c r="J942" s="42">
        <f>YEAR(Table16[[#This Row],[Date]])</f>
        <v>2021</v>
      </c>
      <c r="K942" s="42" t="str">
        <f>TEXT(Table16[[#This Row],[Date]],"MMMM")</f>
        <v>October</v>
      </c>
    </row>
    <row r="943" spans="1:11" x14ac:dyDescent="0.3">
      <c r="A943" s="16" t="s">
        <v>3208</v>
      </c>
      <c r="B943" s="18" t="s">
        <v>996</v>
      </c>
      <c r="C943" s="18" t="s">
        <v>40</v>
      </c>
      <c r="D943" s="18">
        <f t="shared" si="45"/>
        <v>457</v>
      </c>
      <c r="E943" s="18">
        <v>700</v>
      </c>
      <c r="F943" s="14">
        <v>3</v>
      </c>
      <c r="G943" s="14">
        <f>Sales_Table!$E943*F943</f>
        <v>2100</v>
      </c>
      <c r="H943" s="14" t="s">
        <v>2515</v>
      </c>
      <c r="I943" s="31">
        <f t="shared" si="43"/>
        <v>729</v>
      </c>
      <c r="J943" s="42">
        <f>YEAR(Table16[[#This Row],[Date]])</f>
        <v>2023</v>
      </c>
      <c r="K943" s="42" t="str">
        <f>TEXT(Table16[[#This Row],[Date]],"MMMM")</f>
        <v>June</v>
      </c>
    </row>
    <row r="944" spans="1:11" x14ac:dyDescent="0.3">
      <c r="A944" s="26" t="s">
        <v>3266</v>
      </c>
      <c r="B944" s="23" t="s">
        <v>997</v>
      </c>
      <c r="C944" s="23" t="s">
        <v>40</v>
      </c>
      <c r="D944" s="18">
        <f t="shared" si="45"/>
        <v>457</v>
      </c>
      <c r="E944" s="23">
        <v>700</v>
      </c>
      <c r="F944" s="22">
        <v>1</v>
      </c>
      <c r="G944" s="22">
        <f>Sales_Table!$E944*F944</f>
        <v>700</v>
      </c>
      <c r="H944" s="22" t="s">
        <v>2510</v>
      </c>
      <c r="I944" s="30">
        <f t="shared" si="43"/>
        <v>243</v>
      </c>
      <c r="J944" s="42">
        <f>YEAR(Table16[[#This Row],[Date]])</f>
        <v>2022</v>
      </c>
      <c r="K944" s="42" t="str">
        <f>TEXT(Table16[[#This Row],[Date]],"MMMM")</f>
        <v>June</v>
      </c>
    </row>
    <row r="945" spans="1:11" x14ac:dyDescent="0.3">
      <c r="A945" s="16" t="s">
        <v>3267</v>
      </c>
      <c r="B945" s="18" t="s">
        <v>998</v>
      </c>
      <c r="C945" s="18" t="s">
        <v>40</v>
      </c>
      <c r="D945" s="18">
        <f t="shared" si="45"/>
        <v>457</v>
      </c>
      <c r="E945" s="18">
        <v>700</v>
      </c>
      <c r="F945" s="14">
        <v>10</v>
      </c>
      <c r="G945" s="14">
        <f>Sales_Table!$E945*F945</f>
        <v>7000</v>
      </c>
      <c r="H945" s="14" t="s">
        <v>2510</v>
      </c>
      <c r="I945" s="31">
        <f t="shared" si="43"/>
        <v>2430</v>
      </c>
      <c r="J945" s="42">
        <f>YEAR(Table16[[#This Row],[Date]])</f>
        <v>2024</v>
      </c>
      <c r="K945" s="42" t="str">
        <f>TEXT(Table16[[#This Row],[Date]],"MMMM")</f>
        <v>December</v>
      </c>
    </row>
    <row r="946" spans="1:11" x14ac:dyDescent="0.3">
      <c r="A946" s="26" t="s">
        <v>3044</v>
      </c>
      <c r="B946" s="23" t="s">
        <v>999</v>
      </c>
      <c r="C946" s="23" t="s">
        <v>40</v>
      </c>
      <c r="D946" s="18">
        <f t="shared" si="45"/>
        <v>457</v>
      </c>
      <c r="E946" s="23">
        <v>700</v>
      </c>
      <c r="F946" s="22">
        <v>3</v>
      </c>
      <c r="G946" s="22">
        <f>Sales_Table!$E946*F946</f>
        <v>2100</v>
      </c>
      <c r="H946" s="22" t="s">
        <v>2511</v>
      </c>
      <c r="I946" s="30">
        <f t="shared" si="43"/>
        <v>729</v>
      </c>
      <c r="J946" s="42">
        <f>YEAR(Table16[[#This Row],[Date]])</f>
        <v>2020</v>
      </c>
      <c r="K946" s="42" t="str">
        <f>TEXT(Table16[[#This Row],[Date]],"MMMM")</f>
        <v>May</v>
      </c>
    </row>
    <row r="947" spans="1:11" x14ac:dyDescent="0.3">
      <c r="A947" s="16" t="s">
        <v>3268</v>
      </c>
      <c r="B947" s="18" t="s">
        <v>1000</v>
      </c>
      <c r="C947" s="18" t="s">
        <v>40</v>
      </c>
      <c r="D947" s="18">
        <f t="shared" si="45"/>
        <v>457</v>
      </c>
      <c r="E947" s="18">
        <v>700</v>
      </c>
      <c r="F947" s="14">
        <v>4</v>
      </c>
      <c r="G947" s="14">
        <f>Sales_Table!$E947*F947</f>
        <v>2800</v>
      </c>
      <c r="H947" s="14" t="s">
        <v>2511</v>
      </c>
      <c r="I947" s="31">
        <f t="shared" si="43"/>
        <v>972</v>
      </c>
      <c r="J947" s="42">
        <f>YEAR(Table16[[#This Row],[Date]])</f>
        <v>2023</v>
      </c>
      <c r="K947" s="42" t="str">
        <f>TEXT(Table16[[#This Row],[Date]],"MMMM")</f>
        <v>February</v>
      </c>
    </row>
    <row r="948" spans="1:11" x14ac:dyDescent="0.3">
      <c r="A948" s="26" t="s">
        <v>2837</v>
      </c>
      <c r="B948" s="23" t="s">
        <v>1001</v>
      </c>
      <c r="C948" s="23" t="s">
        <v>32</v>
      </c>
      <c r="D948" s="18">
        <f t="shared" si="45"/>
        <v>668</v>
      </c>
      <c r="E948" s="23">
        <v>820</v>
      </c>
      <c r="F948" s="22">
        <v>5</v>
      </c>
      <c r="G948" s="22">
        <f>Sales_Table!$E948*F948</f>
        <v>4100</v>
      </c>
      <c r="H948" s="22" t="s">
        <v>2515</v>
      </c>
      <c r="I948" s="30">
        <f t="shared" si="43"/>
        <v>760</v>
      </c>
      <c r="J948" s="42">
        <f>YEAR(Table16[[#This Row],[Date]])</f>
        <v>2022</v>
      </c>
      <c r="K948" s="42" t="str">
        <f>TEXT(Table16[[#This Row],[Date]],"MMMM")</f>
        <v>March</v>
      </c>
    </row>
    <row r="949" spans="1:11" x14ac:dyDescent="0.3">
      <c r="A949" s="16" t="s">
        <v>3269</v>
      </c>
      <c r="B949" s="18" t="s">
        <v>1002</v>
      </c>
      <c r="C949" s="18" t="s">
        <v>32</v>
      </c>
      <c r="D949" s="18">
        <f t="shared" si="45"/>
        <v>668</v>
      </c>
      <c r="E949" s="18">
        <v>820</v>
      </c>
      <c r="F949" s="14">
        <v>3</v>
      </c>
      <c r="G949" s="14">
        <f>Sales_Table!$E949*F949</f>
        <v>2460</v>
      </c>
      <c r="H949" s="14" t="s">
        <v>2511</v>
      </c>
      <c r="I949" s="31">
        <f t="shared" si="43"/>
        <v>456</v>
      </c>
      <c r="J949" s="42">
        <f>YEAR(Table16[[#This Row],[Date]])</f>
        <v>2022</v>
      </c>
      <c r="K949" s="42" t="str">
        <f>TEXT(Table16[[#This Row],[Date]],"MMMM")</f>
        <v>December</v>
      </c>
    </row>
    <row r="950" spans="1:11" x14ac:dyDescent="0.3">
      <c r="A950" s="26" t="s">
        <v>2549</v>
      </c>
      <c r="B950" s="23" t="s">
        <v>1003</v>
      </c>
      <c r="C950" s="23" t="s">
        <v>32</v>
      </c>
      <c r="D950" s="18">
        <f t="shared" si="45"/>
        <v>668</v>
      </c>
      <c r="E950" s="23">
        <v>820</v>
      </c>
      <c r="F950" s="22">
        <v>4</v>
      </c>
      <c r="G950" s="22">
        <f>Sales_Table!$E950*F950</f>
        <v>3280</v>
      </c>
      <c r="H950" s="22" t="s">
        <v>2511</v>
      </c>
      <c r="I950" s="30">
        <f t="shared" si="43"/>
        <v>608</v>
      </c>
      <c r="J950" s="42">
        <f>YEAR(Table16[[#This Row],[Date]])</f>
        <v>2022</v>
      </c>
      <c r="K950" s="42" t="str">
        <f>TEXT(Table16[[#This Row],[Date]],"MMMM")</f>
        <v>October</v>
      </c>
    </row>
    <row r="951" spans="1:11" x14ac:dyDescent="0.3">
      <c r="A951" s="16" t="s">
        <v>3270</v>
      </c>
      <c r="B951" s="18" t="s">
        <v>1004</v>
      </c>
      <c r="C951" s="18" t="s">
        <v>32</v>
      </c>
      <c r="D951" s="18">
        <f t="shared" si="45"/>
        <v>668</v>
      </c>
      <c r="E951" s="18">
        <v>820</v>
      </c>
      <c r="F951" s="14">
        <v>3</v>
      </c>
      <c r="G951" s="14">
        <f>Sales_Table!$E951*F951</f>
        <v>2460</v>
      </c>
      <c r="H951" s="14" t="s">
        <v>2521</v>
      </c>
      <c r="I951" s="31">
        <f t="shared" si="43"/>
        <v>456</v>
      </c>
      <c r="J951" s="42">
        <f>YEAR(Table16[[#This Row],[Date]])</f>
        <v>2022</v>
      </c>
      <c r="K951" s="42" t="str">
        <f>TEXT(Table16[[#This Row],[Date]],"MMMM")</f>
        <v>April</v>
      </c>
    </row>
    <row r="952" spans="1:11" x14ac:dyDescent="0.3">
      <c r="A952" s="26" t="s">
        <v>3192</v>
      </c>
      <c r="B952" s="23" t="s">
        <v>1005</v>
      </c>
      <c r="C952" s="23" t="s">
        <v>32</v>
      </c>
      <c r="D952" s="18">
        <f t="shared" si="45"/>
        <v>668</v>
      </c>
      <c r="E952" s="23">
        <v>820</v>
      </c>
      <c r="F952" s="22">
        <v>9</v>
      </c>
      <c r="G952" s="22">
        <f>Sales_Table!$E952*F952</f>
        <v>7380</v>
      </c>
      <c r="H952" s="22" t="s">
        <v>2515</v>
      </c>
      <c r="I952" s="30">
        <f t="shared" si="43"/>
        <v>1368</v>
      </c>
      <c r="J952" s="42">
        <f>YEAR(Table16[[#This Row],[Date]])</f>
        <v>2023</v>
      </c>
      <c r="K952" s="42" t="str">
        <f>TEXT(Table16[[#This Row],[Date]],"MMMM")</f>
        <v>July</v>
      </c>
    </row>
    <row r="953" spans="1:11" x14ac:dyDescent="0.3">
      <c r="A953" s="16" t="s">
        <v>3271</v>
      </c>
      <c r="B953" s="18" t="s">
        <v>1006</v>
      </c>
      <c r="C953" s="18" t="s">
        <v>32</v>
      </c>
      <c r="D953" s="18">
        <f t="shared" si="45"/>
        <v>668</v>
      </c>
      <c r="E953" s="18">
        <v>820</v>
      </c>
      <c r="F953" s="14">
        <v>9</v>
      </c>
      <c r="G953" s="14">
        <f>Sales_Table!$E953*F953</f>
        <v>7380</v>
      </c>
      <c r="H953" s="14" t="s">
        <v>2510</v>
      </c>
      <c r="I953" s="31">
        <f t="shared" si="43"/>
        <v>1368</v>
      </c>
      <c r="J953" s="42">
        <f>YEAR(Table16[[#This Row],[Date]])</f>
        <v>2023</v>
      </c>
      <c r="K953" s="42" t="str">
        <f>TEXT(Table16[[#This Row],[Date]],"MMMM")</f>
        <v>January</v>
      </c>
    </row>
    <row r="954" spans="1:11" x14ac:dyDescent="0.3">
      <c r="A954" s="26" t="s">
        <v>3272</v>
      </c>
      <c r="B954" s="23" t="s">
        <v>1007</v>
      </c>
      <c r="C954" s="23" t="s">
        <v>32</v>
      </c>
      <c r="D954" s="18">
        <f t="shared" si="45"/>
        <v>668</v>
      </c>
      <c r="E954" s="23">
        <v>820</v>
      </c>
      <c r="F954" s="22">
        <v>5</v>
      </c>
      <c r="G954" s="22">
        <f>Sales_Table!$E954*F954</f>
        <v>4100</v>
      </c>
      <c r="H954" s="22" t="s">
        <v>2510</v>
      </c>
      <c r="I954" s="30">
        <f t="shared" si="43"/>
        <v>760</v>
      </c>
      <c r="J954" s="42">
        <f>YEAR(Table16[[#This Row],[Date]])</f>
        <v>2024</v>
      </c>
      <c r="K954" s="42" t="str">
        <f>TEXT(Table16[[#This Row],[Date]],"MMMM")</f>
        <v>August</v>
      </c>
    </row>
    <row r="955" spans="1:11" x14ac:dyDescent="0.3">
      <c r="A955" s="16" t="s">
        <v>3273</v>
      </c>
      <c r="B955" s="18" t="s">
        <v>1008</v>
      </c>
      <c r="C955" s="18" t="s">
        <v>32</v>
      </c>
      <c r="D955" s="18">
        <f t="shared" si="45"/>
        <v>668</v>
      </c>
      <c r="E955" s="18">
        <v>820</v>
      </c>
      <c r="F955" s="14">
        <v>9</v>
      </c>
      <c r="G955" s="14">
        <f>Sales_Table!$E955*F955</f>
        <v>7380</v>
      </c>
      <c r="H955" s="14" t="s">
        <v>2511</v>
      </c>
      <c r="I955" s="31">
        <f t="shared" si="43"/>
        <v>1368</v>
      </c>
      <c r="J955" s="42">
        <f>YEAR(Table16[[#This Row],[Date]])</f>
        <v>2021</v>
      </c>
      <c r="K955" s="42" t="str">
        <f>TEXT(Table16[[#This Row],[Date]],"MMMM")</f>
        <v>April</v>
      </c>
    </row>
    <row r="956" spans="1:11" x14ac:dyDescent="0.3">
      <c r="A956" s="26" t="s">
        <v>3274</v>
      </c>
      <c r="B956" s="23" t="s">
        <v>1009</v>
      </c>
      <c r="C956" s="23" t="s">
        <v>32</v>
      </c>
      <c r="D956" s="18">
        <f t="shared" si="45"/>
        <v>668</v>
      </c>
      <c r="E956" s="23">
        <v>820</v>
      </c>
      <c r="F956" s="22">
        <v>2</v>
      </c>
      <c r="G956" s="22">
        <f>Sales_Table!$E956*F956</f>
        <v>1640</v>
      </c>
      <c r="H956" s="22" t="s">
        <v>2510</v>
      </c>
      <c r="I956" s="30">
        <f t="shared" si="43"/>
        <v>304</v>
      </c>
      <c r="J956" s="42">
        <f>YEAR(Table16[[#This Row],[Date]])</f>
        <v>2021</v>
      </c>
      <c r="K956" s="42" t="str">
        <f>TEXT(Table16[[#This Row],[Date]],"MMMM")</f>
        <v>December</v>
      </c>
    </row>
    <row r="957" spans="1:11" x14ac:dyDescent="0.3">
      <c r="A957" s="16" t="s">
        <v>3247</v>
      </c>
      <c r="B957" s="18" t="s">
        <v>1010</v>
      </c>
      <c r="C957" s="18" t="s">
        <v>32</v>
      </c>
      <c r="D957" s="18">
        <f t="shared" si="45"/>
        <v>668</v>
      </c>
      <c r="E957" s="18">
        <v>820</v>
      </c>
      <c r="F957" s="14">
        <v>2</v>
      </c>
      <c r="G957" s="14">
        <f>Sales_Table!$E957*F957</f>
        <v>1640</v>
      </c>
      <c r="H957" s="14" t="s">
        <v>2510</v>
      </c>
      <c r="I957" s="31">
        <f t="shared" si="43"/>
        <v>304</v>
      </c>
      <c r="J957" s="42">
        <f>YEAR(Table16[[#This Row],[Date]])</f>
        <v>2025</v>
      </c>
      <c r="K957" s="42" t="str">
        <f>TEXT(Table16[[#This Row],[Date]],"MMMM")</f>
        <v>January</v>
      </c>
    </row>
    <row r="958" spans="1:11" x14ac:dyDescent="0.3">
      <c r="A958" s="26" t="s">
        <v>2635</v>
      </c>
      <c r="B958" s="23" t="s">
        <v>1011</v>
      </c>
      <c r="C958" s="23" t="s">
        <v>32</v>
      </c>
      <c r="D958" s="18">
        <f t="shared" si="45"/>
        <v>668</v>
      </c>
      <c r="E958" s="23">
        <v>820</v>
      </c>
      <c r="F958" s="22">
        <v>9</v>
      </c>
      <c r="G958" s="22">
        <f>Sales_Table!$E958*F958</f>
        <v>7380</v>
      </c>
      <c r="H958" s="22" t="s">
        <v>2510</v>
      </c>
      <c r="I958" s="30">
        <f t="shared" si="43"/>
        <v>1368</v>
      </c>
      <c r="J958" s="42">
        <f>YEAR(Table16[[#This Row],[Date]])</f>
        <v>2024</v>
      </c>
      <c r="K958" s="42" t="str">
        <f>TEXT(Table16[[#This Row],[Date]],"MMMM")</f>
        <v>January</v>
      </c>
    </row>
    <row r="959" spans="1:11" x14ac:dyDescent="0.3">
      <c r="A959" s="16" t="s">
        <v>3154</v>
      </c>
      <c r="B959" s="18" t="s">
        <v>1012</v>
      </c>
      <c r="C959" s="18" t="s">
        <v>32</v>
      </c>
      <c r="D959" s="18">
        <f t="shared" si="45"/>
        <v>668</v>
      </c>
      <c r="E959" s="18">
        <v>820</v>
      </c>
      <c r="F959" s="14">
        <v>4</v>
      </c>
      <c r="G959" s="14">
        <f>Sales_Table!$E959*F959</f>
        <v>3280</v>
      </c>
      <c r="H959" s="14" t="s">
        <v>2515</v>
      </c>
      <c r="I959" s="31">
        <f t="shared" si="43"/>
        <v>608</v>
      </c>
      <c r="J959" s="42">
        <f>YEAR(Table16[[#This Row],[Date]])</f>
        <v>2021</v>
      </c>
      <c r="K959" s="42" t="str">
        <f>TEXT(Table16[[#This Row],[Date]],"MMMM")</f>
        <v>May</v>
      </c>
    </row>
    <row r="960" spans="1:11" x14ac:dyDescent="0.3">
      <c r="A960" s="26" t="s">
        <v>3275</v>
      </c>
      <c r="B960" s="23" t="s">
        <v>1013</v>
      </c>
      <c r="C960" s="23" t="s">
        <v>32</v>
      </c>
      <c r="D960" s="18">
        <f t="shared" si="45"/>
        <v>668</v>
      </c>
      <c r="E960" s="23">
        <v>820</v>
      </c>
      <c r="F960" s="22">
        <v>1</v>
      </c>
      <c r="G960" s="22">
        <f>Sales_Table!$E960*F960</f>
        <v>820</v>
      </c>
      <c r="H960" s="22" t="s">
        <v>2515</v>
      </c>
      <c r="I960" s="30">
        <f t="shared" si="43"/>
        <v>152</v>
      </c>
      <c r="J960" s="42">
        <f>YEAR(Table16[[#This Row],[Date]])</f>
        <v>2020</v>
      </c>
      <c r="K960" s="42" t="str">
        <f>TEXT(Table16[[#This Row],[Date]],"MMMM")</f>
        <v>November</v>
      </c>
    </row>
    <row r="961" spans="1:11" x14ac:dyDescent="0.3">
      <c r="A961" s="16" t="s">
        <v>3276</v>
      </c>
      <c r="B961" s="18" t="s">
        <v>1014</v>
      </c>
      <c r="C961" s="18" t="s">
        <v>32</v>
      </c>
      <c r="D961" s="18">
        <f t="shared" si="45"/>
        <v>668</v>
      </c>
      <c r="E961" s="18">
        <v>820</v>
      </c>
      <c r="F961" s="14">
        <v>6</v>
      </c>
      <c r="G961" s="14">
        <f>Sales_Table!$E961*F961</f>
        <v>4920</v>
      </c>
      <c r="H961" s="14" t="s">
        <v>2511</v>
      </c>
      <c r="I961" s="31">
        <f t="shared" si="43"/>
        <v>912</v>
      </c>
      <c r="J961" s="42">
        <f>YEAR(Table16[[#This Row],[Date]])</f>
        <v>2024</v>
      </c>
      <c r="K961" s="42" t="str">
        <f>TEXT(Table16[[#This Row],[Date]],"MMMM")</f>
        <v>September</v>
      </c>
    </row>
    <row r="962" spans="1:11" x14ac:dyDescent="0.3">
      <c r="A962" s="26" t="s">
        <v>3277</v>
      </c>
      <c r="B962" s="23" t="s">
        <v>1015</v>
      </c>
      <c r="C962" s="23" t="s">
        <v>32</v>
      </c>
      <c r="D962" s="18">
        <f t="shared" si="45"/>
        <v>668</v>
      </c>
      <c r="E962" s="23">
        <v>820</v>
      </c>
      <c r="F962" s="22">
        <v>2</v>
      </c>
      <c r="G962" s="22">
        <f>Sales_Table!$E962*F962</f>
        <v>1640</v>
      </c>
      <c r="H962" s="22" t="s">
        <v>2510</v>
      </c>
      <c r="I962" s="30">
        <f t="shared" si="43"/>
        <v>304</v>
      </c>
      <c r="J962" s="42">
        <f>YEAR(Table16[[#This Row],[Date]])</f>
        <v>2022</v>
      </c>
      <c r="K962" s="42" t="str">
        <f>TEXT(Table16[[#This Row],[Date]],"MMMM")</f>
        <v>January</v>
      </c>
    </row>
    <row r="963" spans="1:11" x14ac:dyDescent="0.3">
      <c r="A963" s="16" t="s">
        <v>2677</v>
      </c>
      <c r="B963" s="18" t="s">
        <v>1016</v>
      </c>
      <c r="C963" s="18" t="s">
        <v>32</v>
      </c>
      <c r="D963" s="18">
        <f t="shared" si="45"/>
        <v>668</v>
      </c>
      <c r="E963" s="18">
        <v>820</v>
      </c>
      <c r="F963" s="14">
        <v>1</v>
      </c>
      <c r="G963" s="14">
        <f>Sales_Table!$E963*F963</f>
        <v>820</v>
      </c>
      <c r="H963" s="14" t="s">
        <v>2511</v>
      </c>
      <c r="I963" s="31">
        <f t="shared" ref="I963:I1001" si="46">G963-(D963*F963)</f>
        <v>152</v>
      </c>
      <c r="J963" s="42">
        <f>YEAR(Table16[[#This Row],[Date]])</f>
        <v>2022</v>
      </c>
      <c r="K963" s="42" t="str">
        <f>TEXT(Table16[[#This Row],[Date]],"MMMM")</f>
        <v>June</v>
      </c>
    </row>
    <row r="964" spans="1:11" x14ac:dyDescent="0.3">
      <c r="A964" s="26" t="s">
        <v>3278</v>
      </c>
      <c r="B964" s="23" t="s">
        <v>1017</v>
      </c>
      <c r="C964" s="23" t="s">
        <v>32</v>
      </c>
      <c r="D964" s="18">
        <f t="shared" si="45"/>
        <v>668</v>
      </c>
      <c r="E964" s="23">
        <v>820</v>
      </c>
      <c r="F964" s="22">
        <v>5</v>
      </c>
      <c r="G964" s="22">
        <f>Sales_Table!$E964*F964</f>
        <v>4100</v>
      </c>
      <c r="H964" s="22" t="s">
        <v>2521</v>
      </c>
      <c r="I964" s="30">
        <f t="shared" si="46"/>
        <v>760</v>
      </c>
      <c r="J964" s="42">
        <f>YEAR(Table16[[#This Row],[Date]])</f>
        <v>2023</v>
      </c>
      <c r="K964" s="42" t="str">
        <f>TEXT(Table16[[#This Row],[Date]],"MMMM")</f>
        <v>May</v>
      </c>
    </row>
    <row r="965" spans="1:11" x14ac:dyDescent="0.3">
      <c r="A965" s="16" t="s">
        <v>2528</v>
      </c>
      <c r="B965" s="18" t="s">
        <v>1018</v>
      </c>
      <c r="C965" s="18" t="s">
        <v>32</v>
      </c>
      <c r="D965" s="18">
        <f t="shared" si="45"/>
        <v>668</v>
      </c>
      <c r="E965" s="18">
        <v>820</v>
      </c>
      <c r="F965" s="14">
        <v>7</v>
      </c>
      <c r="G965" s="14">
        <f>Sales_Table!$E965*F965</f>
        <v>5740</v>
      </c>
      <c r="H965" s="14" t="s">
        <v>2515</v>
      </c>
      <c r="I965" s="31">
        <f t="shared" si="46"/>
        <v>1064</v>
      </c>
      <c r="J965" s="42">
        <f>YEAR(Table16[[#This Row],[Date]])</f>
        <v>2020</v>
      </c>
      <c r="K965" s="42" t="str">
        <f>TEXT(Table16[[#This Row],[Date]],"MMMM")</f>
        <v>June</v>
      </c>
    </row>
    <row r="966" spans="1:11" x14ac:dyDescent="0.3">
      <c r="A966" s="26" t="s">
        <v>3279</v>
      </c>
      <c r="B966" s="23" t="s">
        <v>1019</v>
      </c>
      <c r="C966" s="23" t="s">
        <v>32</v>
      </c>
      <c r="D966" s="18">
        <f t="shared" si="45"/>
        <v>668</v>
      </c>
      <c r="E966" s="23">
        <v>820</v>
      </c>
      <c r="F966" s="22">
        <v>8</v>
      </c>
      <c r="G966" s="22">
        <f>Sales_Table!$E966*F966</f>
        <v>6560</v>
      </c>
      <c r="H966" s="22" t="s">
        <v>2521</v>
      </c>
      <c r="I966" s="30">
        <f t="shared" si="46"/>
        <v>1216</v>
      </c>
      <c r="J966" s="42">
        <f>YEAR(Table16[[#This Row],[Date]])</f>
        <v>2023</v>
      </c>
      <c r="K966" s="42" t="str">
        <f>TEXT(Table16[[#This Row],[Date]],"MMMM")</f>
        <v>January</v>
      </c>
    </row>
    <row r="967" spans="1:11" x14ac:dyDescent="0.3">
      <c r="A967" s="16" t="s">
        <v>3280</v>
      </c>
      <c r="B967" s="18" t="s">
        <v>1020</v>
      </c>
      <c r="C967" s="18" t="s">
        <v>32</v>
      </c>
      <c r="D967" s="18">
        <f t="shared" si="45"/>
        <v>668</v>
      </c>
      <c r="E967" s="18">
        <v>820</v>
      </c>
      <c r="F967" s="14">
        <v>9</v>
      </c>
      <c r="G967" s="14">
        <f>Sales_Table!$E967*F967</f>
        <v>7380</v>
      </c>
      <c r="H967" s="14" t="s">
        <v>2511</v>
      </c>
      <c r="I967" s="31">
        <f t="shared" si="46"/>
        <v>1368</v>
      </c>
      <c r="J967" s="42">
        <f>YEAR(Table16[[#This Row],[Date]])</f>
        <v>2020</v>
      </c>
      <c r="K967" s="42" t="str">
        <f>TEXT(Table16[[#This Row],[Date]],"MMMM")</f>
        <v>November</v>
      </c>
    </row>
    <row r="968" spans="1:11" x14ac:dyDescent="0.3">
      <c r="A968" s="26" t="s">
        <v>2797</v>
      </c>
      <c r="B968" s="23" t="s">
        <v>1021</v>
      </c>
      <c r="C968" s="23" t="s">
        <v>32</v>
      </c>
      <c r="D968" s="18">
        <f t="shared" si="45"/>
        <v>668</v>
      </c>
      <c r="E968" s="23">
        <v>820</v>
      </c>
      <c r="F968" s="22">
        <v>6</v>
      </c>
      <c r="G968" s="22">
        <f>Sales_Table!$E968*F968</f>
        <v>4920</v>
      </c>
      <c r="H968" s="22" t="s">
        <v>2515</v>
      </c>
      <c r="I968" s="30">
        <f t="shared" si="46"/>
        <v>912</v>
      </c>
      <c r="J968" s="42">
        <f>YEAR(Table16[[#This Row],[Date]])</f>
        <v>2021</v>
      </c>
      <c r="K968" s="42" t="str">
        <f>TEXT(Table16[[#This Row],[Date]],"MMMM")</f>
        <v>December</v>
      </c>
    </row>
    <row r="969" spans="1:11" x14ac:dyDescent="0.3">
      <c r="A969" s="16" t="s">
        <v>3281</v>
      </c>
      <c r="B969" s="18" t="s">
        <v>1022</v>
      </c>
      <c r="C969" s="18" t="s">
        <v>32</v>
      </c>
      <c r="D969" s="18">
        <f t="shared" si="45"/>
        <v>668</v>
      </c>
      <c r="E969" s="18">
        <v>820</v>
      </c>
      <c r="F969" s="14">
        <v>6</v>
      </c>
      <c r="G969" s="14">
        <f>Sales_Table!$E969*F969</f>
        <v>4920</v>
      </c>
      <c r="H969" s="14" t="s">
        <v>2511</v>
      </c>
      <c r="I969" s="31">
        <f t="shared" si="46"/>
        <v>912</v>
      </c>
      <c r="J969" s="42">
        <f>YEAR(Table16[[#This Row],[Date]])</f>
        <v>2022</v>
      </c>
      <c r="K969" s="42" t="str">
        <f>TEXT(Table16[[#This Row],[Date]],"MMMM")</f>
        <v>May</v>
      </c>
    </row>
    <row r="970" spans="1:11" x14ac:dyDescent="0.3">
      <c r="A970" s="26" t="s">
        <v>2551</v>
      </c>
      <c r="B970" s="23" t="s">
        <v>1023</v>
      </c>
      <c r="C970" s="23" t="s">
        <v>32</v>
      </c>
      <c r="D970" s="18">
        <f t="shared" si="45"/>
        <v>668</v>
      </c>
      <c r="E970" s="23">
        <v>820</v>
      </c>
      <c r="F970" s="22">
        <v>7</v>
      </c>
      <c r="G970" s="22">
        <f>Sales_Table!$E970*F970</f>
        <v>5740</v>
      </c>
      <c r="H970" s="22" t="s">
        <v>2511</v>
      </c>
      <c r="I970" s="30">
        <f t="shared" si="46"/>
        <v>1064</v>
      </c>
      <c r="J970" s="42">
        <f>YEAR(Table16[[#This Row],[Date]])</f>
        <v>2021</v>
      </c>
      <c r="K970" s="42" t="str">
        <f>TEXT(Table16[[#This Row],[Date]],"MMMM")</f>
        <v>November</v>
      </c>
    </row>
    <row r="971" spans="1:11" x14ac:dyDescent="0.3">
      <c r="A971" s="16" t="s">
        <v>3282</v>
      </c>
      <c r="B971" s="18" t="s">
        <v>1024</v>
      </c>
      <c r="C971" s="18" t="s">
        <v>32</v>
      </c>
      <c r="D971" s="18">
        <f t="shared" si="45"/>
        <v>668</v>
      </c>
      <c r="E971" s="18">
        <v>820</v>
      </c>
      <c r="F971" s="14">
        <v>3</v>
      </c>
      <c r="G971" s="14">
        <f>Sales_Table!$E971*F971</f>
        <v>2460</v>
      </c>
      <c r="H971" s="14" t="s">
        <v>2521</v>
      </c>
      <c r="I971" s="31">
        <f t="shared" si="46"/>
        <v>456</v>
      </c>
      <c r="J971" s="42">
        <f>YEAR(Table16[[#This Row],[Date]])</f>
        <v>2021</v>
      </c>
      <c r="K971" s="42" t="str">
        <f>TEXT(Table16[[#This Row],[Date]],"MMMM")</f>
        <v>June</v>
      </c>
    </row>
    <row r="972" spans="1:11" x14ac:dyDescent="0.3">
      <c r="A972" s="26" t="s">
        <v>3283</v>
      </c>
      <c r="B972" s="23" t="s">
        <v>1025</v>
      </c>
      <c r="C972" s="23" t="s">
        <v>32</v>
      </c>
      <c r="D972" s="18">
        <f t="shared" si="45"/>
        <v>668</v>
      </c>
      <c r="E972" s="23">
        <v>820</v>
      </c>
      <c r="F972" s="22">
        <v>8</v>
      </c>
      <c r="G972" s="22">
        <f>Sales_Table!$E972*F972</f>
        <v>6560</v>
      </c>
      <c r="H972" s="22" t="s">
        <v>2511</v>
      </c>
      <c r="I972" s="30">
        <f t="shared" si="46"/>
        <v>1216</v>
      </c>
      <c r="J972" s="42">
        <f>YEAR(Table16[[#This Row],[Date]])</f>
        <v>2020</v>
      </c>
      <c r="K972" s="42" t="str">
        <f>TEXT(Table16[[#This Row],[Date]],"MMMM")</f>
        <v>May</v>
      </c>
    </row>
    <row r="973" spans="1:11" x14ac:dyDescent="0.3">
      <c r="A973" s="16" t="s">
        <v>3284</v>
      </c>
      <c r="B973" s="18" t="s">
        <v>1026</v>
      </c>
      <c r="C973" s="18" t="s">
        <v>32</v>
      </c>
      <c r="D973" s="18">
        <f t="shared" si="45"/>
        <v>668</v>
      </c>
      <c r="E973" s="18">
        <v>820</v>
      </c>
      <c r="F973" s="14">
        <v>1</v>
      </c>
      <c r="G973" s="14">
        <f>Sales_Table!$E973*F973</f>
        <v>820</v>
      </c>
      <c r="H973" s="14" t="s">
        <v>2510</v>
      </c>
      <c r="I973" s="31">
        <f t="shared" si="46"/>
        <v>152</v>
      </c>
      <c r="J973" s="42">
        <f>YEAR(Table16[[#This Row],[Date]])</f>
        <v>2021</v>
      </c>
      <c r="K973" s="42" t="str">
        <f>TEXT(Table16[[#This Row],[Date]],"MMMM")</f>
        <v>May</v>
      </c>
    </row>
    <row r="974" spans="1:11" x14ac:dyDescent="0.3">
      <c r="A974" s="26" t="s">
        <v>3285</v>
      </c>
      <c r="B974" s="23" t="s">
        <v>1027</v>
      </c>
      <c r="C974" s="23" t="s">
        <v>32</v>
      </c>
      <c r="D974" s="18">
        <f t="shared" si="45"/>
        <v>668</v>
      </c>
      <c r="E974" s="23">
        <v>820</v>
      </c>
      <c r="F974" s="22">
        <v>9</v>
      </c>
      <c r="G974" s="22">
        <f>Sales_Table!$E974*F974</f>
        <v>7380</v>
      </c>
      <c r="H974" s="22" t="s">
        <v>2511</v>
      </c>
      <c r="I974" s="30">
        <f t="shared" si="46"/>
        <v>1368</v>
      </c>
      <c r="J974" s="42">
        <f>YEAR(Table16[[#This Row],[Date]])</f>
        <v>2023</v>
      </c>
      <c r="K974" s="42" t="str">
        <f>TEXT(Table16[[#This Row],[Date]],"MMMM")</f>
        <v>May</v>
      </c>
    </row>
    <row r="975" spans="1:11" x14ac:dyDescent="0.3">
      <c r="A975" s="16" t="s">
        <v>3286</v>
      </c>
      <c r="B975" s="18" t="s">
        <v>1028</v>
      </c>
      <c r="C975" s="18" t="s">
        <v>47</v>
      </c>
      <c r="D975" s="18">
        <f t="shared" si="45"/>
        <v>265</v>
      </c>
      <c r="E975" s="18">
        <v>212</v>
      </c>
      <c r="F975" s="14">
        <v>1</v>
      </c>
      <c r="G975" s="14">
        <f>Sales_Table!$E975*F975</f>
        <v>212</v>
      </c>
      <c r="H975" s="14" t="s">
        <v>2511</v>
      </c>
      <c r="I975" s="31">
        <f t="shared" si="46"/>
        <v>-53</v>
      </c>
      <c r="J975" s="42">
        <f>YEAR(Table16[[#This Row],[Date]])</f>
        <v>2021</v>
      </c>
      <c r="K975" s="42" t="str">
        <f>TEXT(Table16[[#This Row],[Date]],"MMMM")</f>
        <v>September</v>
      </c>
    </row>
    <row r="976" spans="1:11" x14ac:dyDescent="0.3">
      <c r="A976" s="26" t="s">
        <v>2674</v>
      </c>
      <c r="B976" s="23" t="s">
        <v>1029</v>
      </c>
      <c r="C976" s="23" t="s">
        <v>47</v>
      </c>
      <c r="D976" s="18">
        <f t="shared" si="45"/>
        <v>265</v>
      </c>
      <c r="E976" s="23">
        <v>212</v>
      </c>
      <c r="F976" s="22">
        <v>5</v>
      </c>
      <c r="G976" s="22">
        <f>Sales_Table!$E976*F976</f>
        <v>1060</v>
      </c>
      <c r="H976" s="22" t="s">
        <v>2511</v>
      </c>
      <c r="I976" s="30">
        <f t="shared" si="46"/>
        <v>-265</v>
      </c>
      <c r="J976" s="42">
        <f>YEAR(Table16[[#This Row],[Date]])</f>
        <v>2024</v>
      </c>
      <c r="K976" s="42" t="str">
        <f>TEXT(Table16[[#This Row],[Date]],"MMMM")</f>
        <v>October</v>
      </c>
    </row>
    <row r="977" spans="1:11" x14ac:dyDescent="0.3">
      <c r="A977" s="16" t="s">
        <v>2869</v>
      </c>
      <c r="B977" s="18" t="s">
        <v>1030</v>
      </c>
      <c r="C977" s="18" t="s">
        <v>47</v>
      </c>
      <c r="D977" s="18">
        <f t="shared" si="45"/>
        <v>265</v>
      </c>
      <c r="E977" s="18">
        <v>212</v>
      </c>
      <c r="F977" s="14">
        <v>2</v>
      </c>
      <c r="G977" s="14">
        <f>Sales_Table!$E977*F977</f>
        <v>424</v>
      </c>
      <c r="H977" s="14" t="s">
        <v>2510</v>
      </c>
      <c r="I977" s="31">
        <f t="shared" si="46"/>
        <v>-106</v>
      </c>
      <c r="J977" s="42">
        <f>YEAR(Table16[[#This Row],[Date]])</f>
        <v>2022</v>
      </c>
      <c r="K977" s="42" t="str">
        <f>TEXT(Table16[[#This Row],[Date]],"MMMM")</f>
        <v>August</v>
      </c>
    </row>
    <row r="978" spans="1:11" x14ac:dyDescent="0.3">
      <c r="A978" s="26" t="s">
        <v>3287</v>
      </c>
      <c r="B978" s="23" t="s">
        <v>1031</v>
      </c>
      <c r="C978" s="23" t="s">
        <v>47</v>
      </c>
      <c r="D978" s="18">
        <f t="shared" si="45"/>
        <v>265</v>
      </c>
      <c r="E978" s="23">
        <v>212</v>
      </c>
      <c r="F978" s="22">
        <v>6</v>
      </c>
      <c r="G978" s="22">
        <f>Sales_Table!$E978*F978</f>
        <v>1272</v>
      </c>
      <c r="H978" s="22" t="s">
        <v>2521</v>
      </c>
      <c r="I978" s="30">
        <f t="shared" si="46"/>
        <v>-318</v>
      </c>
      <c r="J978" s="42">
        <f>YEAR(Table16[[#This Row],[Date]])</f>
        <v>2022</v>
      </c>
      <c r="K978" s="42" t="str">
        <f>TEXT(Table16[[#This Row],[Date]],"MMMM")</f>
        <v>June</v>
      </c>
    </row>
    <row r="979" spans="1:11" x14ac:dyDescent="0.3">
      <c r="A979" s="16" t="s">
        <v>3288</v>
      </c>
      <c r="B979" s="18" t="s">
        <v>1032</v>
      </c>
      <c r="C979" s="18" t="s">
        <v>47</v>
      </c>
      <c r="D979" s="18">
        <f t="shared" si="45"/>
        <v>265</v>
      </c>
      <c r="E979" s="18">
        <v>212</v>
      </c>
      <c r="F979" s="14">
        <v>3</v>
      </c>
      <c r="G979" s="14">
        <f>Sales_Table!$E979*F979</f>
        <v>636</v>
      </c>
      <c r="H979" s="14" t="s">
        <v>2515</v>
      </c>
      <c r="I979" s="31">
        <f t="shared" si="46"/>
        <v>-159</v>
      </c>
      <c r="J979" s="42">
        <f>YEAR(Table16[[#This Row],[Date]])</f>
        <v>2021</v>
      </c>
      <c r="K979" s="42" t="str">
        <f>TEXT(Table16[[#This Row],[Date]],"MMMM")</f>
        <v>September</v>
      </c>
    </row>
    <row r="980" spans="1:11" x14ac:dyDescent="0.3">
      <c r="A980" s="26" t="s">
        <v>3289</v>
      </c>
      <c r="B980" s="23" t="s">
        <v>1033</v>
      </c>
      <c r="C980" s="23" t="s">
        <v>47</v>
      </c>
      <c r="D980" s="18">
        <f t="shared" si="45"/>
        <v>265</v>
      </c>
      <c r="E980" s="23">
        <v>212</v>
      </c>
      <c r="F980" s="22">
        <v>7</v>
      </c>
      <c r="G980" s="22">
        <f>Sales_Table!$E980*F980</f>
        <v>1484</v>
      </c>
      <c r="H980" s="22" t="s">
        <v>2511</v>
      </c>
      <c r="I980" s="30">
        <f t="shared" si="46"/>
        <v>-371</v>
      </c>
      <c r="J980" s="42">
        <f>YEAR(Table16[[#This Row],[Date]])</f>
        <v>2021</v>
      </c>
      <c r="K980" s="42" t="str">
        <f>TEXT(Table16[[#This Row],[Date]],"MMMM")</f>
        <v>November</v>
      </c>
    </row>
    <row r="981" spans="1:11" x14ac:dyDescent="0.3">
      <c r="A981" s="16" t="s">
        <v>3290</v>
      </c>
      <c r="B981" s="18" t="s">
        <v>1034</v>
      </c>
      <c r="C981" s="18" t="s">
        <v>47</v>
      </c>
      <c r="D981" s="18">
        <f t="shared" ref="D981:D1001" si="47">IF(C981="P141",435,IF(C981="P142",223,IF(C981="P143",648,IF(C981="P144",633,IF(C981="P145",176,IF(C981="P146",495,IF(C981="P147",123,IF(C981="P148",457,IF(C981="P149",668,IF(C981="P150",265,0))))))))))</f>
        <v>265</v>
      </c>
      <c r="E981" s="18">
        <v>212</v>
      </c>
      <c r="F981" s="14">
        <v>10</v>
      </c>
      <c r="G981" s="14">
        <f>Sales_Table!$E981*F981</f>
        <v>2120</v>
      </c>
      <c r="H981" s="14" t="s">
        <v>2511</v>
      </c>
      <c r="I981" s="31">
        <f t="shared" si="46"/>
        <v>-530</v>
      </c>
      <c r="J981" s="42">
        <f>YEAR(Table16[[#This Row],[Date]])</f>
        <v>2021</v>
      </c>
      <c r="K981" s="42" t="str">
        <f>TEXT(Table16[[#This Row],[Date]],"MMMM")</f>
        <v>November</v>
      </c>
    </row>
    <row r="982" spans="1:11" x14ac:dyDescent="0.3">
      <c r="A982" s="26" t="s">
        <v>3291</v>
      </c>
      <c r="B982" s="23" t="s">
        <v>1035</v>
      </c>
      <c r="C982" s="23" t="s">
        <v>47</v>
      </c>
      <c r="D982" s="18">
        <f t="shared" si="47"/>
        <v>265</v>
      </c>
      <c r="E982" s="23">
        <v>212</v>
      </c>
      <c r="F982" s="22">
        <v>2</v>
      </c>
      <c r="G982" s="22">
        <f>Sales_Table!$E982*F982</f>
        <v>424</v>
      </c>
      <c r="H982" s="22" t="s">
        <v>2515</v>
      </c>
      <c r="I982" s="30">
        <f t="shared" si="46"/>
        <v>-106</v>
      </c>
      <c r="J982" s="42">
        <f>YEAR(Table16[[#This Row],[Date]])</f>
        <v>2023</v>
      </c>
      <c r="K982" s="42" t="str">
        <f>TEXT(Table16[[#This Row],[Date]],"MMMM")</f>
        <v>June</v>
      </c>
    </row>
    <row r="983" spans="1:11" x14ac:dyDescent="0.3">
      <c r="A983" s="16" t="s">
        <v>2981</v>
      </c>
      <c r="B983" s="18" t="s">
        <v>1036</v>
      </c>
      <c r="C983" s="18" t="s">
        <v>47</v>
      </c>
      <c r="D983" s="18">
        <f t="shared" si="47"/>
        <v>265</v>
      </c>
      <c r="E983" s="18">
        <v>212</v>
      </c>
      <c r="F983" s="14">
        <v>2</v>
      </c>
      <c r="G983" s="14">
        <f>Sales_Table!$E983*F983</f>
        <v>424</v>
      </c>
      <c r="H983" s="14" t="s">
        <v>2521</v>
      </c>
      <c r="I983" s="31">
        <f t="shared" si="46"/>
        <v>-106</v>
      </c>
      <c r="J983" s="42">
        <f>YEAR(Table16[[#This Row],[Date]])</f>
        <v>2024</v>
      </c>
      <c r="K983" s="42" t="str">
        <f>TEXT(Table16[[#This Row],[Date]],"MMMM")</f>
        <v>February</v>
      </c>
    </row>
    <row r="984" spans="1:11" x14ac:dyDescent="0.3">
      <c r="A984" s="26" t="s">
        <v>3292</v>
      </c>
      <c r="B984" s="23" t="s">
        <v>1037</v>
      </c>
      <c r="C984" s="23" t="s">
        <v>47</v>
      </c>
      <c r="D984" s="18">
        <f t="shared" si="47"/>
        <v>265</v>
      </c>
      <c r="E984" s="23">
        <v>212</v>
      </c>
      <c r="F984" s="22">
        <v>6</v>
      </c>
      <c r="G984" s="22">
        <f>Sales_Table!$E984*F984</f>
        <v>1272</v>
      </c>
      <c r="H984" s="22" t="s">
        <v>2511</v>
      </c>
      <c r="I984" s="30">
        <f t="shared" si="46"/>
        <v>-318</v>
      </c>
      <c r="J984" s="42">
        <f>YEAR(Table16[[#This Row],[Date]])</f>
        <v>2024</v>
      </c>
      <c r="K984" s="42" t="str">
        <f>TEXT(Table16[[#This Row],[Date]],"MMMM")</f>
        <v>January</v>
      </c>
    </row>
    <row r="985" spans="1:11" x14ac:dyDescent="0.3">
      <c r="A985" s="16" t="s">
        <v>3293</v>
      </c>
      <c r="B985" s="18" t="s">
        <v>1038</v>
      </c>
      <c r="C985" s="18" t="s">
        <v>47</v>
      </c>
      <c r="D985" s="18">
        <f t="shared" si="47"/>
        <v>265</v>
      </c>
      <c r="E985" s="18">
        <v>212</v>
      </c>
      <c r="F985" s="14">
        <v>8</v>
      </c>
      <c r="G985" s="14">
        <f>Sales_Table!$E985*F985</f>
        <v>1696</v>
      </c>
      <c r="H985" s="14" t="s">
        <v>2515</v>
      </c>
      <c r="I985" s="31">
        <f t="shared" si="46"/>
        <v>-424</v>
      </c>
      <c r="J985" s="42">
        <f>YEAR(Table16[[#This Row],[Date]])</f>
        <v>2023</v>
      </c>
      <c r="K985" s="42" t="str">
        <f>TEXT(Table16[[#This Row],[Date]],"MMMM")</f>
        <v>April</v>
      </c>
    </row>
    <row r="986" spans="1:11" x14ac:dyDescent="0.3">
      <c r="A986" s="26" t="s">
        <v>2533</v>
      </c>
      <c r="B986" s="23" t="s">
        <v>1039</v>
      </c>
      <c r="C986" s="23" t="s">
        <v>47</v>
      </c>
      <c r="D986" s="18">
        <f t="shared" si="47"/>
        <v>265</v>
      </c>
      <c r="E986" s="23">
        <v>212</v>
      </c>
      <c r="F986" s="22">
        <v>8</v>
      </c>
      <c r="G986" s="22">
        <f>Sales_Table!$E986*F986</f>
        <v>1696</v>
      </c>
      <c r="H986" s="22" t="s">
        <v>2515</v>
      </c>
      <c r="I986" s="30">
        <f t="shared" si="46"/>
        <v>-424</v>
      </c>
      <c r="J986" s="42">
        <f>YEAR(Table16[[#This Row],[Date]])</f>
        <v>2024</v>
      </c>
      <c r="K986" s="42" t="str">
        <f>TEXT(Table16[[#This Row],[Date]],"MMMM")</f>
        <v>August</v>
      </c>
    </row>
    <row r="987" spans="1:11" x14ac:dyDescent="0.3">
      <c r="A987" s="16" t="s">
        <v>2993</v>
      </c>
      <c r="B987" s="18" t="s">
        <v>1040</v>
      </c>
      <c r="C987" s="18" t="s">
        <v>47</v>
      </c>
      <c r="D987" s="18">
        <f t="shared" si="47"/>
        <v>265</v>
      </c>
      <c r="E987" s="18">
        <v>212</v>
      </c>
      <c r="F987" s="14">
        <v>9</v>
      </c>
      <c r="G987" s="14">
        <f>Sales_Table!$E987*F987</f>
        <v>1908</v>
      </c>
      <c r="H987" s="14" t="s">
        <v>2521</v>
      </c>
      <c r="I987" s="31">
        <f t="shared" si="46"/>
        <v>-477</v>
      </c>
      <c r="J987" s="42">
        <f>YEAR(Table16[[#This Row],[Date]])</f>
        <v>2024</v>
      </c>
      <c r="K987" s="42" t="str">
        <f>TEXT(Table16[[#This Row],[Date]],"MMMM")</f>
        <v>September</v>
      </c>
    </row>
    <row r="988" spans="1:11" x14ac:dyDescent="0.3">
      <c r="A988" s="26" t="s">
        <v>2867</v>
      </c>
      <c r="B988" s="23" t="s">
        <v>1041</v>
      </c>
      <c r="C988" s="23" t="s">
        <v>47</v>
      </c>
      <c r="D988" s="18">
        <f t="shared" si="47"/>
        <v>265</v>
      </c>
      <c r="E988" s="23">
        <v>212</v>
      </c>
      <c r="F988" s="22">
        <v>2</v>
      </c>
      <c r="G988" s="22">
        <f>Sales_Table!$E988*F988</f>
        <v>424</v>
      </c>
      <c r="H988" s="22" t="s">
        <v>2521</v>
      </c>
      <c r="I988" s="30">
        <f t="shared" si="46"/>
        <v>-106</v>
      </c>
      <c r="J988" s="42">
        <f>YEAR(Table16[[#This Row],[Date]])</f>
        <v>2024</v>
      </c>
      <c r="K988" s="42" t="str">
        <f>TEXT(Table16[[#This Row],[Date]],"MMMM")</f>
        <v>August</v>
      </c>
    </row>
    <row r="989" spans="1:11" x14ac:dyDescent="0.3">
      <c r="A989" s="16" t="s">
        <v>3294</v>
      </c>
      <c r="B989" s="18" t="s">
        <v>1042</v>
      </c>
      <c r="C989" s="18" t="s">
        <v>47</v>
      </c>
      <c r="D989" s="18">
        <f t="shared" si="47"/>
        <v>265</v>
      </c>
      <c r="E989" s="18">
        <v>212</v>
      </c>
      <c r="F989" s="14">
        <v>5</v>
      </c>
      <c r="G989" s="14">
        <f>Sales_Table!$E989*F989</f>
        <v>1060</v>
      </c>
      <c r="H989" s="14" t="s">
        <v>2515</v>
      </c>
      <c r="I989" s="31">
        <f t="shared" si="46"/>
        <v>-265</v>
      </c>
      <c r="J989" s="42">
        <f>YEAR(Table16[[#This Row],[Date]])</f>
        <v>2020</v>
      </c>
      <c r="K989" s="42" t="str">
        <f>TEXT(Table16[[#This Row],[Date]],"MMMM")</f>
        <v>December</v>
      </c>
    </row>
    <row r="990" spans="1:11" x14ac:dyDescent="0.3">
      <c r="A990" s="26" t="s">
        <v>3295</v>
      </c>
      <c r="B990" s="23" t="s">
        <v>1043</v>
      </c>
      <c r="C990" s="23" t="s">
        <v>47</v>
      </c>
      <c r="D990" s="18">
        <f t="shared" si="47"/>
        <v>265</v>
      </c>
      <c r="E990" s="23">
        <v>212</v>
      </c>
      <c r="F990" s="22">
        <v>3</v>
      </c>
      <c r="G990" s="22">
        <f>Sales_Table!$E990*F990</f>
        <v>636</v>
      </c>
      <c r="H990" s="22" t="s">
        <v>2521</v>
      </c>
      <c r="I990" s="30">
        <f t="shared" si="46"/>
        <v>-159</v>
      </c>
      <c r="J990" s="42">
        <f>YEAR(Table16[[#This Row],[Date]])</f>
        <v>2022</v>
      </c>
      <c r="K990" s="42" t="str">
        <f>TEXT(Table16[[#This Row],[Date]],"MMMM")</f>
        <v>November</v>
      </c>
    </row>
    <row r="991" spans="1:11" x14ac:dyDescent="0.3">
      <c r="A991" s="16" t="s">
        <v>3296</v>
      </c>
      <c r="B991" s="18" t="s">
        <v>1044</v>
      </c>
      <c r="C991" s="18" t="s">
        <v>47</v>
      </c>
      <c r="D991" s="18">
        <f t="shared" si="47"/>
        <v>265</v>
      </c>
      <c r="E991" s="18">
        <v>212</v>
      </c>
      <c r="F991" s="14">
        <v>7</v>
      </c>
      <c r="G991" s="14">
        <f>Sales_Table!$E991*F991</f>
        <v>1484</v>
      </c>
      <c r="H991" s="14" t="s">
        <v>2515</v>
      </c>
      <c r="I991" s="31">
        <f t="shared" si="46"/>
        <v>-371</v>
      </c>
      <c r="J991" s="42">
        <f>YEAR(Table16[[#This Row],[Date]])</f>
        <v>2022</v>
      </c>
      <c r="K991" s="42" t="str">
        <f>TEXT(Table16[[#This Row],[Date]],"MMMM")</f>
        <v>May</v>
      </c>
    </row>
    <row r="992" spans="1:11" x14ac:dyDescent="0.3">
      <c r="A992" s="26" t="s">
        <v>3297</v>
      </c>
      <c r="B992" s="23" t="s">
        <v>1045</v>
      </c>
      <c r="C992" s="23" t="s">
        <v>47</v>
      </c>
      <c r="D992" s="18">
        <f t="shared" si="47"/>
        <v>265</v>
      </c>
      <c r="E992" s="23">
        <v>212</v>
      </c>
      <c r="F992" s="22">
        <v>7</v>
      </c>
      <c r="G992" s="22">
        <f>Sales_Table!$E992*F992</f>
        <v>1484</v>
      </c>
      <c r="H992" s="22" t="s">
        <v>2511</v>
      </c>
      <c r="I992" s="30">
        <f t="shared" si="46"/>
        <v>-371</v>
      </c>
      <c r="J992" s="42">
        <f>YEAR(Table16[[#This Row],[Date]])</f>
        <v>2023</v>
      </c>
      <c r="K992" s="42" t="str">
        <f>TEXT(Table16[[#This Row],[Date]],"MMMM")</f>
        <v>April</v>
      </c>
    </row>
    <row r="993" spans="1:11" x14ac:dyDescent="0.3">
      <c r="A993" s="16" t="s">
        <v>3298</v>
      </c>
      <c r="B993" s="18" t="s">
        <v>1046</v>
      </c>
      <c r="C993" s="18" t="s">
        <v>47</v>
      </c>
      <c r="D993" s="18">
        <f t="shared" si="47"/>
        <v>265</v>
      </c>
      <c r="E993" s="18">
        <v>212</v>
      </c>
      <c r="F993" s="14">
        <v>6</v>
      </c>
      <c r="G993" s="14">
        <f>Sales_Table!$E993*F993</f>
        <v>1272</v>
      </c>
      <c r="H993" s="14" t="s">
        <v>2521</v>
      </c>
      <c r="I993" s="31">
        <f t="shared" si="46"/>
        <v>-318</v>
      </c>
      <c r="J993" s="42">
        <f>YEAR(Table16[[#This Row],[Date]])</f>
        <v>2021</v>
      </c>
      <c r="K993" s="42" t="str">
        <f>TEXT(Table16[[#This Row],[Date]],"MMMM")</f>
        <v>March</v>
      </c>
    </row>
    <row r="994" spans="1:11" x14ac:dyDescent="0.3">
      <c r="A994" s="26" t="s">
        <v>2633</v>
      </c>
      <c r="B994" s="23" t="s">
        <v>1047</v>
      </c>
      <c r="C994" s="23" t="s">
        <v>47</v>
      </c>
      <c r="D994" s="18">
        <f t="shared" si="47"/>
        <v>265</v>
      </c>
      <c r="E994" s="23">
        <v>212</v>
      </c>
      <c r="F994" s="22">
        <v>4</v>
      </c>
      <c r="G994" s="22">
        <f>Sales_Table!$E994*F994</f>
        <v>848</v>
      </c>
      <c r="H994" s="22" t="s">
        <v>2521</v>
      </c>
      <c r="I994" s="30">
        <f t="shared" si="46"/>
        <v>-212</v>
      </c>
      <c r="J994" s="42">
        <f>YEAR(Table16[[#This Row],[Date]])</f>
        <v>2021</v>
      </c>
      <c r="K994" s="42" t="str">
        <f>TEXT(Table16[[#This Row],[Date]],"MMMM")</f>
        <v>October</v>
      </c>
    </row>
    <row r="995" spans="1:11" x14ac:dyDescent="0.3">
      <c r="A995" s="16" t="s">
        <v>3299</v>
      </c>
      <c r="B995" s="18" t="s">
        <v>1048</v>
      </c>
      <c r="C995" s="18" t="s">
        <v>47</v>
      </c>
      <c r="D995" s="18">
        <f t="shared" si="47"/>
        <v>265</v>
      </c>
      <c r="E995" s="18">
        <v>212</v>
      </c>
      <c r="F995" s="14">
        <v>1</v>
      </c>
      <c r="G995" s="14">
        <f>Sales_Table!$E995*F995</f>
        <v>212</v>
      </c>
      <c r="H995" s="14" t="s">
        <v>2515</v>
      </c>
      <c r="I995" s="31">
        <f t="shared" si="46"/>
        <v>-53</v>
      </c>
      <c r="J995" s="42">
        <f>YEAR(Table16[[#This Row],[Date]])</f>
        <v>2022</v>
      </c>
      <c r="K995" s="42" t="str">
        <f>TEXT(Table16[[#This Row],[Date]],"MMMM")</f>
        <v>April</v>
      </c>
    </row>
    <row r="996" spans="1:11" x14ac:dyDescent="0.3">
      <c r="A996" s="26" t="s">
        <v>3300</v>
      </c>
      <c r="B996" s="23" t="s">
        <v>1049</v>
      </c>
      <c r="C996" s="23" t="s">
        <v>47</v>
      </c>
      <c r="D996" s="18">
        <f t="shared" si="47"/>
        <v>265</v>
      </c>
      <c r="E996" s="23">
        <v>212</v>
      </c>
      <c r="F996" s="22">
        <v>8</v>
      </c>
      <c r="G996" s="22">
        <f>Sales_Table!$E996*F996</f>
        <v>1696</v>
      </c>
      <c r="H996" s="22" t="s">
        <v>2515</v>
      </c>
      <c r="I996" s="30">
        <f t="shared" si="46"/>
        <v>-424</v>
      </c>
      <c r="J996" s="42">
        <f>YEAR(Table16[[#This Row],[Date]])</f>
        <v>2022</v>
      </c>
      <c r="K996" s="42" t="str">
        <f>TEXT(Table16[[#This Row],[Date]],"MMMM")</f>
        <v>September</v>
      </c>
    </row>
    <row r="997" spans="1:11" x14ac:dyDescent="0.3">
      <c r="A997" s="16" t="s">
        <v>3301</v>
      </c>
      <c r="B997" s="18" t="s">
        <v>1050</v>
      </c>
      <c r="C997" s="18" t="s">
        <v>47</v>
      </c>
      <c r="D997" s="18">
        <f t="shared" si="47"/>
        <v>265</v>
      </c>
      <c r="E997" s="18">
        <v>212</v>
      </c>
      <c r="F997" s="14">
        <v>8</v>
      </c>
      <c r="G997" s="14">
        <f>Sales_Table!$E997*F997</f>
        <v>1696</v>
      </c>
      <c r="H997" s="14" t="s">
        <v>2521</v>
      </c>
      <c r="I997" s="31">
        <f t="shared" si="46"/>
        <v>-424</v>
      </c>
      <c r="J997" s="42">
        <f>YEAR(Table16[[#This Row],[Date]])</f>
        <v>2021</v>
      </c>
      <c r="K997" s="42" t="str">
        <f>TEXT(Table16[[#This Row],[Date]],"MMMM")</f>
        <v>June</v>
      </c>
    </row>
    <row r="998" spans="1:11" x14ac:dyDescent="0.3">
      <c r="A998" s="26" t="s">
        <v>3302</v>
      </c>
      <c r="B998" s="23" t="s">
        <v>1051</v>
      </c>
      <c r="C998" s="23" t="s">
        <v>47</v>
      </c>
      <c r="D998" s="18">
        <f t="shared" si="47"/>
        <v>265</v>
      </c>
      <c r="E998" s="23">
        <v>212</v>
      </c>
      <c r="F998" s="22">
        <v>2</v>
      </c>
      <c r="G998" s="22">
        <f>Sales_Table!$E998*F998</f>
        <v>424</v>
      </c>
      <c r="H998" s="22" t="s">
        <v>2511</v>
      </c>
      <c r="I998" s="30">
        <f t="shared" si="46"/>
        <v>-106</v>
      </c>
      <c r="J998" s="42">
        <f>YEAR(Table16[[#This Row],[Date]])</f>
        <v>2023</v>
      </c>
      <c r="K998" s="42" t="str">
        <f>TEXT(Table16[[#This Row],[Date]],"MMMM")</f>
        <v>August</v>
      </c>
    </row>
    <row r="999" spans="1:11" x14ac:dyDescent="0.3">
      <c r="A999" s="16" t="s">
        <v>3303</v>
      </c>
      <c r="B999" s="18" t="s">
        <v>1052</v>
      </c>
      <c r="C999" s="18" t="s">
        <v>47</v>
      </c>
      <c r="D999" s="18">
        <f t="shared" si="47"/>
        <v>265</v>
      </c>
      <c r="E999" s="18">
        <v>212</v>
      </c>
      <c r="F999" s="14">
        <v>5</v>
      </c>
      <c r="G999" s="14">
        <f>Sales_Table!$E999*F999</f>
        <v>1060</v>
      </c>
      <c r="H999" s="14" t="s">
        <v>2510</v>
      </c>
      <c r="I999" s="31">
        <f t="shared" si="46"/>
        <v>-265</v>
      </c>
      <c r="J999" s="42">
        <f>YEAR(Table16[[#This Row],[Date]])</f>
        <v>2022</v>
      </c>
      <c r="K999" s="42" t="str">
        <f>TEXT(Table16[[#This Row],[Date]],"MMMM")</f>
        <v>April</v>
      </c>
    </row>
    <row r="1000" spans="1:11" x14ac:dyDescent="0.3">
      <c r="A1000" s="26" t="s">
        <v>3304</v>
      </c>
      <c r="B1000" s="23" t="s">
        <v>1053</v>
      </c>
      <c r="C1000" s="23" t="s">
        <v>47</v>
      </c>
      <c r="D1000" s="18">
        <f t="shared" si="47"/>
        <v>265</v>
      </c>
      <c r="E1000" s="23">
        <v>212</v>
      </c>
      <c r="F1000" s="22">
        <v>4</v>
      </c>
      <c r="G1000" s="22">
        <f>Sales_Table!$E1000*F1000</f>
        <v>848</v>
      </c>
      <c r="H1000" s="22" t="s">
        <v>2511</v>
      </c>
      <c r="I1000" s="30">
        <f t="shared" si="46"/>
        <v>-212</v>
      </c>
      <c r="J1000" s="42">
        <f>YEAR(Table16[[#This Row],[Date]])</f>
        <v>2021</v>
      </c>
      <c r="K1000" s="42" t="str">
        <f>TEXT(Table16[[#This Row],[Date]],"MMMM")</f>
        <v>January</v>
      </c>
    </row>
    <row r="1001" spans="1:11" x14ac:dyDescent="0.3">
      <c r="A1001" s="17" t="s">
        <v>3305</v>
      </c>
      <c r="B1001" s="24" t="s">
        <v>1054</v>
      </c>
      <c r="C1001" s="24" t="s">
        <v>47</v>
      </c>
      <c r="D1001" s="27">
        <f t="shared" si="47"/>
        <v>265</v>
      </c>
      <c r="E1001" s="24">
        <v>212</v>
      </c>
      <c r="F1001" s="15">
        <v>9</v>
      </c>
      <c r="G1001" s="15">
        <f>Sales_Table!$E1001*F1001</f>
        <v>1908</v>
      </c>
      <c r="H1001" s="15" t="s">
        <v>2515</v>
      </c>
      <c r="I1001" s="32">
        <f t="shared" si="46"/>
        <v>-477</v>
      </c>
      <c r="J1001" s="42">
        <f>YEAR(Table16[[#This Row],[Date]])</f>
        <v>2024</v>
      </c>
      <c r="K1001" s="42" t="str">
        <f>TEXT(Table16[[#This Row],[Date]],"MMMM")</f>
        <v>December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4DCAB-A6C8-4FEF-A10F-3559C965F79E}">
  <dimension ref="A1:F51"/>
  <sheetViews>
    <sheetView workbookViewId="0">
      <pane ySplit="1" topLeftCell="A13" activePane="bottomLeft" state="frozen"/>
      <selection activeCell="G1" sqref="G1:G1048576"/>
      <selection pane="bottomLeft" activeCell="I48" sqref="I48"/>
    </sheetView>
  </sheetViews>
  <sheetFormatPr defaultRowHeight="18.45" customHeight="1" x14ac:dyDescent="0.3"/>
  <cols>
    <col min="1" max="1" width="14.5546875" customWidth="1"/>
    <col min="2" max="2" width="25.6640625" customWidth="1"/>
    <col min="3" max="3" width="16.5546875" customWidth="1"/>
    <col min="4" max="6" width="14.5546875" customWidth="1"/>
  </cols>
  <sheetData>
    <row r="1" spans="1:6" ht="29.7" customHeight="1" x14ac:dyDescent="0.3">
      <c r="A1" s="2" t="s">
        <v>2</v>
      </c>
      <c r="B1" s="2" t="s">
        <v>1055</v>
      </c>
      <c r="C1" s="2" t="s">
        <v>1056</v>
      </c>
      <c r="D1" s="2" t="s">
        <v>1057</v>
      </c>
      <c r="E1" s="2" t="s">
        <v>1058</v>
      </c>
      <c r="F1" s="2" t="s">
        <v>1059</v>
      </c>
    </row>
    <row r="2" spans="1:6" ht="18.45" customHeight="1" x14ac:dyDescent="0.3">
      <c r="A2" s="1" t="s">
        <v>50</v>
      </c>
      <c r="B2" s="3" t="s">
        <v>1060</v>
      </c>
      <c r="C2" s="4" t="str">
        <f ca="1">IF(B2="Electronics",
    CHOOSE(RANDBETWEEN(1,5),
        "Smartphone", "Laptop", "Smartwatch", "Bluetooth Speaker", "Wireless Earbuds"),
IF(B2="Clothing",
    CHOOSE(RANDBETWEEN(1,5),
        "T-shirt", "Jeans", "Jacket", "Hoodie", "Shorts"),
IF(B2="Books",
    CHOOSE(RANDBETWEEN(1,5),
        "Novel", "Biography", "Comics", "Cookbook", "Textbook"),
IF(B2="Footwear",
    CHOOSE(RANDBETWEEN(1,5),
        "Sneakers", "Sandals", "Boots", "Loafers", "Flip-flops"),
IF(B2="Furniture",
    CHOOSE(RANDBETWEEN(1,5),
        "Chair", "Table", "Sofa", "Wardrobe", "Bed"),
IF(B2="Home Appliances",
    CHOOSE(RANDBETWEEN(1,5),
        "Refrigerator", "Microwave", "Washing Machine", "Air Conditioner", "Vacuum Cleaner"),
IF(B2="Beauty &amp; Personal Care",
    CHOOSE(RANDBETWEEN(1,5),
        "Lipstick", "Moisturizer", "Perfume", "Shampoo", "Sunscreen"),
IF(B2="Stationery",
    CHOOSE(RANDBETWEEN(1,5),
        "Pen", "Notebook", "Marker", "Stapler", "Eraser"),
IF(B2="Toys &amp; Games",
    CHOOSE(RANDBETWEEN(1,5),
        "Puzzle", "Action Figure", "Board Game", "Doll", "Remote Car"),
IF(B2="Sports &amp; Fitness",
    CHOOSE(RANDBETWEEN(1,5),
        "Treadmill", "Dumbbells", "Yoga Mat", "Bicycle", "Skipping Rope"),
"Unknown"))))))))))</f>
        <v>Action Figure</v>
      </c>
      <c r="D2" s="1">
        <v>190</v>
      </c>
      <c r="E2">
        <f ca="1">RANDBETWEEN(150, D2 - 1)</f>
        <v>174</v>
      </c>
      <c r="F2">
        <f ca="1">D2-E2</f>
        <v>16</v>
      </c>
    </row>
    <row r="3" spans="1:6" ht="18.45" customHeight="1" x14ac:dyDescent="0.3">
      <c r="A3" s="1" t="s">
        <v>33</v>
      </c>
      <c r="B3" s="3" t="s">
        <v>1061</v>
      </c>
      <c r="C3" s="4" t="str">
        <f t="shared" ref="C3:C51" ca="1" si="0">IF(B3="Electronics",
    CHOOSE(RANDBETWEEN(1,5),
        "Smartphone", "Laptop", "Smartwatch", "Bluetooth Speaker", "Wireless Earbuds"),
IF(B3="Clothing",
    CHOOSE(RANDBETWEEN(1,5),
        "T-shirt", "Jeans", "Jacket", "Hoodie", "Shorts"),
IF(B3="Books",
    CHOOSE(RANDBETWEEN(1,5),
        "Novel", "Biography", "Comics", "Cookbook", "Textbook"),
IF(B3="Footwear",
    CHOOSE(RANDBETWEEN(1,5),
        "Sneakers", "Sandals", "Boots", "Loafers", "Flip-flops"),
IF(B3="Furniture",
    CHOOSE(RANDBETWEEN(1,5),
        "Chair", "Table", "Sofa", "Wardrobe", "Bed"),
IF(B3="Home Appliances",
    CHOOSE(RANDBETWEEN(1,5),
        "Refrigerator", "Microwave", "Washing Machine", "Air Conditioner", "Vacuum Cleaner"),
IF(B3="Beauty &amp; Personal Care",
    CHOOSE(RANDBETWEEN(1,5),
        "Lipstick", "Moisturizer", "Perfume", "Shampoo", "Sunscreen"),
IF(B3="Stationery",
    CHOOSE(RANDBETWEEN(1,5),
        "Pen", "Notebook", "Marker", "Stapler", "Eraser"),
IF(B3="Toys &amp; Games",
    CHOOSE(RANDBETWEEN(1,5),
        "Puzzle", "Action Figure", "Board Game", "Doll", "Remote Car"),
IF(B3="Sports &amp; Fitness",
    CHOOSE(RANDBETWEEN(1,5),
        "Treadmill", "Dumbbells", "Yoga Mat", "Bicycle", "Skipping Rope"),
"Unknown"))))))))))</f>
        <v>Loafers</v>
      </c>
      <c r="D3" s="1">
        <v>411</v>
      </c>
      <c r="E3">
        <f t="shared" ref="E3:E51" ca="1" si="1">RANDBETWEEN(150, D3 - 1)</f>
        <v>216</v>
      </c>
      <c r="F3">
        <f t="shared" ref="F3:F51" ca="1" si="2">D3-E3</f>
        <v>195</v>
      </c>
    </row>
    <row r="4" spans="1:6" ht="18.45" customHeight="1" x14ac:dyDescent="0.3">
      <c r="A4" s="1" t="s">
        <v>41</v>
      </c>
      <c r="B4" s="3" t="s">
        <v>1062</v>
      </c>
      <c r="C4" s="4" t="str">
        <f t="shared" ca="1" si="0"/>
        <v>Wireless Earbuds</v>
      </c>
      <c r="D4" s="1">
        <v>446</v>
      </c>
      <c r="E4">
        <f t="shared" ca="1" si="1"/>
        <v>373</v>
      </c>
      <c r="F4">
        <f t="shared" ca="1" si="2"/>
        <v>73</v>
      </c>
    </row>
    <row r="5" spans="1:6" ht="18.45" customHeight="1" x14ac:dyDescent="0.3">
      <c r="A5" s="1" t="s">
        <v>19</v>
      </c>
      <c r="B5" s="3" t="s">
        <v>1063</v>
      </c>
      <c r="C5" s="4" t="str">
        <f t="shared" ca="1" si="0"/>
        <v>Treadmill</v>
      </c>
      <c r="D5" s="1">
        <v>322</v>
      </c>
      <c r="E5">
        <f t="shared" ca="1" si="1"/>
        <v>316</v>
      </c>
      <c r="F5">
        <f t="shared" ca="1" si="2"/>
        <v>6</v>
      </c>
    </row>
    <row r="6" spans="1:6" ht="18.45" customHeight="1" x14ac:dyDescent="0.3">
      <c r="A6" s="1" t="s">
        <v>29</v>
      </c>
      <c r="B6" s="3" t="s">
        <v>1061</v>
      </c>
      <c r="C6" s="4" t="str">
        <f t="shared" ca="1" si="0"/>
        <v>Sandals</v>
      </c>
      <c r="D6" s="1">
        <v>269</v>
      </c>
      <c r="E6">
        <f t="shared" ca="1" si="1"/>
        <v>222</v>
      </c>
      <c r="F6">
        <f t="shared" ca="1" si="2"/>
        <v>47</v>
      </c>
    </row>
    <row r="7" spans="1:6" ht="18.45" customHeight="1" x14ac:dyDescent="0.3">
      <c r="A7" s="1" t="s">
        <v>25</v>
      </c>
      <c r="B7" s="3" t="s">
        <v>1064</v>
      </c>
      <c r="C7" s="4" t="str">
        <f t="shared" ca="1" si="0"/>
        <v>Marker</v>
      </c>
      <c r="D7" s="1">
        <v>432</v>
      </c>
      <c r="E7">
        <f t="shared" ca="1" si="1"/>
        <v>175</v>
      </c>
      <c r="F7">
        <f t="shared" ca="1" si="2"/>
        <v>257</v>
      </c>
    </row>
    <row r="8" spans="1:6" ht="18.45" customHeight="1" x14ac:dyDescent="0.3">
      <c r="A8" s="1" t="s">
        <v>8</v>
      </c>
      <c r="B8" s="3" t="s">
        <v>1065</v>
      </c>
      <c r="C8" s="4" t="str">
        <f t="shared" ca="1" si="0"/>
        <v>Shampoo</v>
      </c>
      <c r="D8" s="1">
        <v>232</v>
      </c>
      <c r="E8">
        <f t="shared" ca="1" si="1"/>
        <v>162</v>
      </c>
      <c r="F8">
        <f t="shared" ca="1" si="2"/>
        <v>70</v>
      </c>
    </row>
    <row r="9" spans="1:6" ht="18.45" customHeight="1" x14ac:dyDescent="0.3">
      <c r="A9" s="1" t="s">
        <v>10</v>
      </c>
      <c r="B9" s="3" t="s">
        <v>1063</v>
      </c>
      <c r="C9" s="4" t="str">
        <f t="shared" ca="1" si="0"/>
        <v>Skipping Rope</v>
      </c>
      <c r="D9" s="1">
        <v>311</v>
      </c>
      <c r="E9">
        <f t="shared" ca="1" si="1"/>
        <v>172</v>
      </c>
      <c r="F9">
        <f t="shared" ca="1" si="2"/>
        <v>139</v>
      </c>
    </row>
    <row r="10" spans="1:6" ht="18.45" customHeight="1" x14ac:dyDescent="0.3">
      <c r="A10" s="1" t="s">
        <v>31</v>
      </c>
      <c r="B10" s="3" t="s">
        <v>1060</v>
      </c>
      <c r="C10" s="4" t="str">
        <f t="shared" ca="1" si="0"/>
        <v>Action Figure</v>
      </c>
      <c r="D10" s="1">
        <v>324</v>
      </c>
      <c r="E10">
        <f t="shared" ca="1" si="1"/>
        <v>294</v>
      </c>
      <c r="F10">
        <f t="shared" ca="1" si="2"/>
        <v>30</v>
      </c>
    </row>
    <row r="11" spans="1:6" ht="18.45" customHeight="1" x14ac:dyDescent="0.3">
      <c r="A11" s="1" t="s">
        <v>17</v>
      </c>
      <c r="B11" s="3" t="s">
        <v>1066</v>
      </c>
      <c r="C11" s="4" t="str">
        <f t="shared" ca="1" si="0"/>
        <v>Air Conditioner</v>
      </c>
      <c r="D11" s="1">
        <v>448</v>
      </c>
      <c r="E11">
        <f t="shared" ca="1" si="1"/>
        <v>298</v>
      </c>
      <c r="F11">
        <f t="shared" ca="1" si="2"/>
        <v>150</v>
      </c>
    </row>
    <row r="12" spans="1:6" ht="18.45" customHeight="1" x14ac:dyDescent="0.3">
      <c r="A12" s="1" t="s">
        <v>44</v>
      </c>
      <c r="B12" s="3" t="s">
        <v>1066</v>
      </c>
      <c r="C12" s="4" t="str">
        <f t="shared" ca="1" si="0"/>
        <v>Microwave</v>
      </c>
      <c r="D12" s="1">
        <v>301</v>
      </c>
      <c r="E12">
        <f t="shared" ca="1" si="1"/>
        <v>255</v>
      </c>
      <c r="F12">
        <f t="shared" ca="1" si="2"/>
        <v>46</v>
      </c>
    </row>
    <row r="13" spans="1:6" ht="18.45" customHeight="1" x14ac:dyDescent="0.3">
      <c r="A13" s="1" t="s">
        <v>34</v>
      </c>
      <c r="B13" s="3" t="s">
        <v>1067</v>
      </c>
      <c r="C13" s="4" t="str">
        <f t="shared" ca="1" si="0"/>
        <v>Jeans</v>
      </c>
      <c r="D13" s="1">
        <v>302</v>
      </c>
      <c r="E13">
        <f t="shared" ca="1" si="1"/>
        <v>251</v>
      </c>
      <c r="F13">
        <f t="shared" ca="1" si="2"/>
        <v>51</v>
      </c>
    </row>
    <row r="14" spans="1:6" ht="18.45" customHeight="1" x14ac:dyDescent="0.3">
      <c r="A14" s="1" t="s">
        <v>28</v>
      </c>
      <c r="B14" s="3" t="s">
        <v>1067</v>
      </c>
      <c r="C14" s="4" t="str">
        <f t="shared" ca="1" si="0"/>
        <v>Hoodie</v>
      </c>
      <c r="D14" s="1">
        <v>497</v>
      </c>
      <c r="E14">
        <f t="shared" ca="1" si="1"/>
        <v>365</v>
      </c>
      <c r="F14">
        <f t="shared" ca="1" si="2"/>
        <v>132</v>
      </c>
    </row>
    <row r="15" spans="1:6" ht="18.45" customHeight="1" x14ac:dyDescent="0.3">
      <c r="A15" s="1" t="s">
        <v>51</v>
      </c>
      <c r="B15" s="3" t="s">
        <v>1065</v>
      </c>
      <c r="C15" s="4" t="str">
        <f t="shared" ca="1" si="0"/>
        <v>Lipstick</v>
      </c>
      <c r="D15" s="1">
        <v>442</v>
      </c>
      <c r="E15">
        <f t="shared" ca="1" si="1"/>
        <v>178</v>
      </c>
      <c r="F15">
        <f t="shared" ca="1" si="2"/>
        <v>264</v>
      </c>
    </row>
    <row r="16" spans="1:6" ht="18.45" customHeight="1" x14ac:dyDescent="0.3">
      <c r="A16" s="1" t="s">
        <v>43</v>
      </c>
      <c r="B16" s="3" t="s">
        <v>1063</v>
      </c>
      <c r="C16" s="4" t="str">
        <f t="shared" ca="1" si="0"/>
        <v>Treadmill</v>
      </c>
      <c r="D16" s="1">
        <v>267</v>
      </c>
      <c r="E16">
        <f t="shared" ca="1" si="1"/>
        <v>226</v>
      </c>
      <c r="F16">
        <f t="shared" ca="1" si="2"/>
        <v>41</v>
      </c>
    </row>
    <row r="17" spans="1:6" ht="18.45" customHeight="1" x14ac:dyDescent="0.3">
      <c r="A17" s="1" t="s">
        <v>48</v>
      </c>
      <c r="B17" s="3" t="s">
        <v>1061</v>
      </c>
      <c r="C17" s="4" t="str">
        <f t="shared" ca="1" si="0"/>
        <v>Boots</v>
      </c>
      <c r="D17" s="1">
        <v>448</v>
      </c>
      <c r="E17">
        <f t="shared" ca="1" si="1"/>
        <v>352</v>
      </c>
      <c r="F17">
        <f t="shared" ca="1" si="2"/>
        <v>96</v>
      </c>
    </row>
    <row r="18" spans="1:6" ht="18.45" customHeight="1" x14ac:dyDescent="0.3">
      <c r="A18" s="1" t="s">
        <v>46</v>
      </c>
      <c r="B18" s="3" t="s">
        <v>1061</v>
      </c>
      <c r="C18" s="4" t="str">
        <f t="shared" ca="1" si="0"/>
        <v>Flip-flops</v>
      </c>
      <c r="D18" s="1">
        <v>329</v>
      </c>
      <c r="E18">
        <f t="shared" ca="1" si="1"/>
        <v>222</v>
      </c>
      <c r="F18">
        <f t="shared" ca="1" si="2"/>
        <v>107</v>
      </c>
    </row>
    <row r="19" spans="1:6" ht="18.45" customHeight="1" x14ac:dyDescent="0.3">
      <c r="A19" s="1" t="s">
        <v>24</v>
      </c>
      <c r="B19" s="3" t="s">
        <v>1068</v>
      </c>
      <c r="C19" s="4" t="str">
        <f t="shared" ca="1" si="0"/>
        <v>Bed</v>
      </c>
      <c r="D19" s="1">
        <v>362</v>
      </c>
      <c r="E19">
        <f t="shared" ca="1" si="1"/>
        <v>209</v>
      </c>
      <c r="F19">
        <f t="shared" ca="1" si="2"/>
        <v>153</v>
      </c>
    </row>
    <row r="20" spans="1:6" ht="18.45" customHeight="1" x14ac:dyDescent="0.3">
      <c r="A20" s="1" t="s">
        <v>7</v>
      </c>
      <c r="B20" s="3" t="s">
        <v>1062</v>
      </c>
      <c r="C20" s="4" t="str">
        <f t="shared" ca="1" si="0"/>
        <v>Smartwatch</v>
      </c>
      <c r="D20" s="1">
        <v>244</v>
      </c>
      <c r="E20">
        <f t="shared" ca="1" si="1"/>
        <v>166</v>
      </c>
      <c r="F20">
        <f t="shared" ca="1" si="2"/>
        <v>78</v>
      </c>
    </row>
    <row r="21" spans="1:6" ht="18.45" customHeight="1" x14ac:dyDescent="0.3">
      <c r="A21" s="1" t="s">
        <v>53</v>
      </c>
      <c r="B21" s="3" t="s">
        <v>1068</v>
      </c>
      <c r="C21" s="4" t="str">
        <f t="shared" ca="1" si="0"/>
        <v>Wardrobe</v>
      </c>
      <c r="D21" s="1">
        <v>209</v>
      </c>
      <c r="E21">
        <f t="shared" ca="1" si="1"/>
        <v>197</v>
      </c>
      <c r="F21">
        <f t="shared" ca="1" si="2"/>
        <v>12</v>
      </c>
    </row>
    <row r="22" spans="1:6" ht="18.45" customHeight="1" x14ac:dyDescent="0.3">
      <c r="A22" s="1" t="s">
        <v>49</v>
      </c>
      <c r="B22" s="3" t="s">
        <v>1060</v>
      </c>
      <c r="C22" s="4" t="str">
        <f t="shared" ca="1" si="0"/>
        <v>Action Figure</v>
      </c>
      <c r="D22" s="1">
        <v>170</v>
      </c>
      <c r="E22">
        <f t="shared" ca="1" si="1"/>
        <v>169</v>
      </c>
      <c r="F22">
        <f t="shared" ca="1" si="2"/>
        <v>1</v>
      </c>
    </row>
    <row r="23" spans="1:6" ht="18.45" customHeight="1" x14ac:dyDescent="0.3">
      <c r="A23" s="1" t="s">
        <v>37</v>
      </c>
      <c r="B23" s="3" t="s">
        <v>1066</v>
      </c>
      <c r="C23" s="4" t="str">
        <f t="shared" ca="1" si="0"/>
        <v>Washing Machine</v>
      </c>
      <c r="D23" s="1">
        <v>250</v>
      </c>
      <c r="E23">
        <f t="shared" ca="1" si="1"/>
        <v>233</v>
      </c>
      <c r="F23">
        <f t="shared" ca="1" si="2"/>
        <v>17</v>
      </c>
    </row>
    <row r="24" spans="1:6" ht="18.45" customHeight="1" x14ac:dyDescent="0.3">
      <c r="A24" s="1" t="s">
        <v>13</v>
      </c>
      <c r="B24" s="3" t="s">
        <v>1064</v>
      </c>
      <c r="C24" s="4" t="str">
        <f t="shared" ca="1" si="0"/>
        <v>Marker</v>
      </c>
      <c r="D24" s="1">
        <v>408</v>
      </c>
      <c r="E24">
        <f t="shared" ca="1" si="1"/>
        <v>359</v>
      </c>
      <c r="F24">
        <f t="shared" ca="1" si="2"/>
        <v>49</v>
      </c>
    </row>
    <row r="25" spans="1:6" ht="18.45" customHeight="1" x14ac:dyDescent="0.3">
      <c r="A25" s="1" t="s">
        <v>42</v>
      </c>
      <c r="B25" s="3" t="s">
        <v>1061</v>
      </c>
      <c r="C25" s="4" t="str">
        <f t="shared" ca="1" si="0"/>
        <v>Sandals</v>
      </c>
      <c r="D25" s="1">
        <v>406</v>
      </c>
      <c r="E25">
        <f t="shared" ca="1" si="1"/>
        <v>150</v>
      </c>
      <c r="F25">
        <f t="shared" ca="1" si="2"/>
        <v>256</v>
      </c>
    </row>
    <row r="26" spans="1:6" ht="18.45" customHeight="1" x14ac:dyDescent="0.3">
      <c r="A26" s="1" t="s">
        <v>5</v>
      </c>
      <c r="B26" s="3" t="s">
        <v>1061</v>
      </c>
      <c r="C26" s="4" t="str">
        <f t="shared" ca="1" si="0"/>
        <v>Flip-flops</v>
      </c>
      <c r="D26" s="1">
        <v>433</v>
      </c>
      <c r="E26">
        <f t="shared" ca="1" si="1"/>
        <v>408</v>
      </c>
      <c r="F26">
        <f t="shared" ca="1" si="2"/>
        <v>25</v>
      </c>
    </row>
    <row r="27" spans="1:6" ht="18.45" customHeight="1" x14ac:dyDescent="0.3">
      <c r="A27" s="1" t="s">
        <v>27</v>
      </c>
      <c r="B27" s="3" t="s">
        <v>1068</v>
      </c>
      <c r="C27" s="4" t="str">
        <f t="shared" ca="1" si="0"/>
        <v>Sofa</v>
      </c>
      <c r="D27" s="1">
        <v>442</v>
      </c>
      <c r="E27">
        <f t="shared" ca="1" si="1"/>
        <v>227</v>
      </c>
      <c r="F27">
        <f t="shared" ca="1" si="2"/>
        <v>215</v>
      </c>
    </row>
    <row r="28" spans="1:6" ht="18.45" customHeight="1" x14ac:dyDescent="0.3">
      <c r="A28" s="1" t="s">
        <v>38</v>
      </c>
      <c r="B28" s="3" t="s">
        <v>1062</v>
      </c>
      <c r="C28" s="4" t="str">
        <f t="shared" ca="1" si="0"/>
        <v>Smartphone</v>
      </c>
      <c r="D28" s="1">
        <v>470</v>
      </c>
      <c r="E28">
        <f t="shared" ca="1" si="1"/>
        <v>235</v>
      </c>
      <c r="F28">
        <f t="shared" ca="1" si="2"/>
        <v>235</v>
      </c>
    </row>
    <row r="29" spans="1:6" ht="18.45" customHeight="1" x14ac:dyDescent="0.3">
      <c r="A29" s="1" t="s">
        <v>9</v>
      </c>
      <c r="B29" s="3" t="s">
        <v>1069</v>
      </c>
      <c r="C29" s="4" t="str">
        <f t="shared" ca="1" si="0"/>
        <v>Cookbook</v>
      </c>
      <c r="D29" s="1">
        <v>224</v>
      </c>
      <c r="E29">
        <f t="shared" ca="1" si="1"/>
        <v>164</v>
      </c>
      <c r="F29">
        <f t="shared" ca="1" si="2"/>
        <v>60</v>
      </c>
    </row>
    <row r="30" spans="1:6" ht="18.45" customHeight="1" x14ac:dyDescent="0.3">
      <c r="A30" s="1" t="s">
        <v>18</v>
      </c>
      <c r="B30" s="3" t="s">
        <v>1060</v>
      </c>
      <c r="C30" s="4" t="str">
        <f t="shared" ca="1" si="0"/>
        <v>Puzzle</v>
      </c>
      <c r="D30" s="1">
        <v>202</v>
      </c>
      <c r="E30">
        <f t="shared" ca="1" si="1"/>
        <v>163</v>
      </c>
      <c r="F30">
        <f t="shared" ca="1" si="2"/>
        <v>39</v>
      </c>
    </row>
    <row r="31" spans="1:6" ht="18.45" customHeight="1" x14ac:dyDescent="0.3">
      <c r="A31" s="1" t="s">
        <v>20</v>
      </c>
      <c r="B31" s="3" t="s">
        <v>1060</v>
      </c>
      <c r="C31" s="4" t="str">
        <f t="shared" ca="1" si="0"/>
        <v>Remote Car</v>
      </c>
      <c r="D31" s="1">
        <v>459</v>
      </c>
      <c r="E31">
        <f t="shared" ca="1" si="1"/>
        <v>434</v>
      </c>
      <c r="F31">
        <f t="shared" ca="1" si="2"/>
        <v>25</v>
      </c>
    </row>
    <row r="32" spans="1:6" ht="18.45" customHeight="1" x14ac:dyDescent="0.3">
      <c r="A32" s="1" t="s">
        <v>16</v>
      </c>
      <c r="B32" s="3" t="s">
        <v>1060</v>
      </c>
      <c r="C32" s="4" t="str">
        <f t="shared" ca="1" si="0"/>
        <v>Remote Car</v>
      </c>
      <c r="D32" s="1">
        <v>175</v>
      </c>
      <c r="E32">
        <f t="shared" ca="1" si="1"/>
        <v>150</v>
      </c>
      <c r="F32">
        <f t="shared" ca="1" si="2"/>
        <v>25</v>
      </c>
    </row>
    <row r="33" spans="1:6" ht="18.45" customHeight="1" x14ac:dyDescent="0.3">
      <c r="A33" s="1" t="s">
        <v>39</v>
      </c>
      <c r="B33" s="3" t="s">
        <v>1062</v>
      </c>
      <c r="C33" s="4" t="str">
        <f ca="1">IF(B33="Electronics",
    CHOOSE(RANDBETWEEN(1,5),
        "Smartphone", "Laptop", "Smartwatch", "Bluetooth Speaker", "Wireless Earbuds"),
IF(B33="Clothing",
    CHOOSE(RANDBETWEEN(1,5),
        "T-shirt", "Jeans", "Jacket", "Hoodie", "Shorts"),
IF(B33="Books",
    CHOOSE(RANDBETWEEN(1,5),
        "Novel", "Biography", "Comics", "Cookbook", "Textbook"),
IF(B33="Footwear",
    CHOOSE(RANDBETWEEN(1,5),
        "Sneakers", "Sandals", "Boots", "Loafers", "Flip-flops"),
IF(B33="Furniture",
    CHOOSE(RANDBETWEEN(1,5),
        "Chair", "Table", "Sofa", "Wardrobe", "Bed"),
IF(B33="Home Appliances",
    CHOOSE(RANDBETWEEN(1,5),
        "Refrigerator", "Microwave", "Washing Machine", "Air Conditioner", "Vacuum Cleaner"),
IF(B33="Beauty &amp; Personal Care",
    CHOOSE(RANDBETWEEN(1,5),
        "Lipstick", "Moisturizer", "Perfume", "Shampoo", "Sunscreen"),
IF(B33="Stationery",
    CHOOSE(RANDBETWEEN(1,5),
        "Pen", "Notebook", "Marker", "Stapler", "Eraser"),
IF(B33="Toys &amp; Games",
    CHOOSE(RANDBETWEEN(1,5),
        "Puzzle", "Action Figure", "Board Game", "Doll", "Remote Car"),
IF(B33="Sports &amp; Fitness",
    CHOOSE(RANDBETWEEN(1,5),
        "Treadmill", "Dumbbells", "Yoga Mat", "Bicycle", "Skipping Rope"),
"Unknown"))))))))))</f>
        <v>Smartphone</v>
      </c>
      <c r="D33" s="1">
        <v>424</v>
      </c>
      <c r="E33">
        <f t="shared" ca="1" si="1"/>
        <v>268</v>
      </c>
      <c r="F33">
        <f t="shared" ca="1" si="2"/>
        <v>156</v>
      </c>
    </row>
    <row r="34" spans="1:6" ht="18.45" customHeight="1" x14ac:dyDescent="0.3">
      <c r="A34" s="1" t="s">
        <v>6</v>
      </c>
      <c r="B34" s="3" t="s">
        <v>1062</v>
      </c>
      <c r="C34" s="4" t="str">
        <f t="shared" ca="1" si="0"/>
        <v>Smartwatch</v>
      </c>
      <c r="D34" s="1">
        <v>370</v>
      </c>
      <c r="E34">
        <f t="shared" ca="1" si="1"/>
        <v>245</v>
      </c>
      <c r="F34">
        <f t="shared" ca="1" si="2"/>
        <v>125</v>
      </c>
    </row>
    <row r="35" spans="1:6" ht="18.45" customHeight="1" x14ac:dyDescent="0.3">
      <c r="A35" s="1" t="s">
        <v>21</v>
      </c>
      <c r="B35" s="3" t="s">
        <v>1063</v>
      </c>
      <c r="C35" s="4" t="str">
        <f t="shared" ca="1" si="0"/>
        <v>Bicycle</v>
      </c>
      <c r="D35" s="1">
        <v>328</v>
      </c>
      <c r="E35">
        <f t="shared" ca="1" si="1"/>
        <v>318</v>
      </c>
      <c r="F35">
        <f t="shared" ca="1" si="2"/>
        <v>10</v>
      </c>
    </row>
    <row r="36" spans="1:6" ht="18.45" customHeight="1" x14ac:dyDescent="0.3">
      <c r="A36" s="1" t="s">
        <v>12</v>
      </c>
      <c r="B36" s="3" t="s">
        <v>1067</v>
      </c>
      <c r="C36" s="4" t="str">
        <f t="shared" ca="1" si="0"/>
        <v>T-shirt</v>
      </c>
      <c r="D36" s="1">
        <v>355</v>
      </c>
      <c r="E36">
        <f t="shared" ca="1" si="1"/>
        <v>158</v>
      </c>
      <c r="F36">
        <f t="shared" ca="1" si="2"/>
        <v>197</v>
      </c>
    </row>
    <row r="37" spans="1:6" ht="18.45" customHeight="1" x14ac:dyDescent="0.3">
      <c r="A37" s="1" t="s">
        <v>30</v>
      </c>
      <c r="B37" s="3" t="s">
        <v>1062</v>
      </c>
      <c r="C37" s="4" t="str">
        <f t="shared" ca="1" si="0"/>
        <v>Bluetooth Speaker</v>
      </c>
      <c r="D37" s="1">
        <v>445</v>
      </c>
      <c r="E37">
        <f t="shared" ca="1" si="1"/>
        <v>175</v>
      </c>
      <c r="F37">
        <f t="shared" ca="1" si="2"/>
        <v>270</v>
      </c>
    </row>
    <row r="38" spans="1:6" ht="18.45" customHeight="1" x14ac:dyDescent="0.3">
      <c r="A38" s="1" t="s">
        <v>52</v>
      </c>
      <c r="B38" s="3" t="s">
        <v>1068</v>
      </c>
      <c r="C38" s="4" t="str">
        <f t="shared" ca="1" si="0"/>
        <v>Chair</v>
      </c>
      <c r="D38" s="1">
        <v>243</v>
      </c>
      <c r="E38">
        <f t="shared" ca="1" si="1"/>
        <v>202</v>
      </c>
      <c r="F38">
        <f t="shared" ca="1" si="2"/>
        <v>41</v>
      </c>
    </row>
    <row r="39" spans="1:6" ht="18.45" customHeight="1" x14ac:dyDescent="0.3">
      <c r="A39" s="1" t="s">
        <v>35</v>
      </c>
      <c r="B39" s="3" t="s">
        <v>1068</v>
      </c>
      <c r="C39" s="4" t="str">
        <f t="shared" ca="1" si="0"/>
        <v>Sofa</v>
      </c>
      <c r="D39" s="1">
        <v>171</v>
      </c>
      <c r="E39">
        <f t="shared" ca="1" si="1"/>
        <v>162</v>
      </c>
      <c r="F39">
        <f t="shared" ca="1" si="2"/>
        <v>9</v>
      </c>
    </row>
    <row r="40" spans="1:6" ht="18.45" customHeight="1" x14ac:dyDescent="0.3">
      <c r="A40" s="1" t="s">
        <v>11</v>
      </c>
      <c r="B40" s="3" t="s">
        <v>1060</v>
      </c>
      <c r="C40" s="4" t="str">
        <f t="shared" ca="1" si="0"/>
        <v>Puzzle</v>
      </c>
      <c r="D40" s="1">
        <v>302</v>
      </c>
      <c r="E40">
        <f t="shared" ca="1" si="1"/>
        <v>220</v>
      </c>
      <c r="F40">
        <f t="shared" ca="1" si="2"/>
        <v>82</v>
      </c>
    </row>
    <row r="41" spans="1:6" ht="18.45" customHeight="1" x14ac:dyDescent="0.3">
      <c r="A41" s="1" t="s">
        <v>45</v>
      </c>
      <c r="B41" s="3" t="s">
        <v>1067</v>
      </c>
      <c r="C41" s="4" t="str">
        <f t="shared" ca="1" si="0"/>
        <v>T-shirt</v>
      </c>
      <c r="D41" s="1">
        <v>286</v>
      </c>
      <c r="E41">
        <f t="shared" ca="1" si="1"/>
        <v>175</v>
      </c>
      <c r="F41">
        <f t="shared" ca="1" si="2"/>
        <v>111</v>
      </c>
    </row>
    <row r="42" spans="1:6" ht="18.45" customHeight="1" x14ac:dyDescent="0.3">
      <c r="A42" s="1" t="s">
        <v>36</v>
      </c>
      <c r="B42" s="3" t="s">
        <v>1063</v>
      </c>
      <c r="C42" s="4" t="str">
        <f t="shared" ca="1" si="0"/>
        <v>Treadmill</v>
      </c>
      <c r="D42" s="1">
        <v>419</v>
      </c>
      <c r="E42">
        <f t="shared" ca="1" si="1"/>
        <v>224</v>
      </c>
      <c r="F42">
        <f t="shared" ca="1" si="2"/>
        <v>195</v>
      </c>
    </row>
    <row r="43" spans="1:6" ht="18.45" customHeight="1" x14ac:dyDescent="0.3">
      <c r="A43" s="1" t="s">
        <v>15</v>
      </c>
      <c r="B43" s="3" t="s">
        <v>1064</v>
      </c>
      <c r="C43" s="4" t="str">
        <f t="shared" ca="1" si="0"/>
        <v>Stapler</v>
      </c>
      <c r="D43" s="1">
        <v>228</v>
      </c>
      <c r="E43">
        <f t="shared" ca="1" si="1"/>
        <v>201</v>
      </c>
      <c r="F43">
        <f t="shared" ca="1" si="2"/>
        <v>27</v>
      </c>
    </row>
    <row r="44" spans="1:6" ht="18.45" customHeight="1" x14ac:dyDescent="0.3">
      <c r="A44" s="1" t="s">
        <v>26</v>
      </c>
      <c r="B44" s="3" t="s">
        <v>1066</v>
      </c>
      <c r="C44" s="4" t="str">
        <f t="shared" ca="1" si="0"/>
        <v>Microwave</v>
      </c>
      <c r="D44" s="1">
        <v>227</v>
      </c>
      <c r="E44">
        <f t="shared" ca="1" si="1"/>
        <v>224</v>
      </c>
      <c r="F44">
        <f t="shared" ca="1" si="2"/>
        <v>3</v>
      </c>
    </row>
    <row r="45" spans="1:6" ht="18.45" customHeight="1" x14ac:dyDescent="0.3">
      <c r="A45" s="1" t="s">
        <v>23</v>
      </c>
      <c r="B45" s="3" t="s">
        <v>1067</v>
      </c>
      <c r="C45" s="4" t="str">
        <f t="shared" ca="1" si="0"/>
        <v>Jacket</v>
      </c>
      <c r="D45" s="1">
        <v>469</v>
      </c>
      <c r="E45">
        <f t="shared" ca="1" si="1"/>
        <v>443</v>
      </c>
      <c r="F45">
        <f t="shared" ca="1" si="2"/>
        <v>26</v>
      </c>
    </row>
    <row r="46" spans="1:6" ht="18.45" customHeight="1" x14ac:dyDescent="0.3">
      <c r="A46" s="1" t="s">
        <v>54</v>
      </c>
      <c r="B46" s="3" t="s">
        <v>1063</v>
      </c>
      <c r="C46" s="4" t="str">
        <f t="shared" ca="1" si="0"/>
        <v>Yoga Mat</v>
      </c>
      <c r="D46" s="1">
        <v>386</v>
      </c>
      <c r="E46">
        <f t="shared" ca="1" si="1"/>
        <v>181</v>
      </c>
      <c r="F46">
        <f t="shared" ca="1" si="2"/>
        <v>205</v>
      </c>
    </row>
    <row r="47" spans="1:6" ht="18.45" customHeight="1" x14ac:dyDescent="0.3">
      <c r="A47" s="1" t="s">
        <v>14</v>
      </c>
      <c r="B47" s="3" t="s">
        <v>1066</v>
      </c>
      <c r="C47" s="4" t="str">
        <f t="shared" ca="1" si="0"/>
        <v>Air Conditioner</v>
      </c>
      <c r="D47" s="1">
        <v>438</v>
      </c>
      <c r="E47">
        <f t="shared" ca="1" si="1"/>
        <v>238</v>
      </c>
      <c r="F47">
        <f t="shared" ca="1" si="2"/>
        <v>200</v>
      </c>
    </row>
    <row r="48" spans="1:6" ht="18.45" customHeight="1" x14ac:dyDescent="0.3">
      <c r="A48" s="1" t="s">
        <v>22</v>
      </c>
      <c r="B48" s="3" t="s">
        <v>1060</v>
      </c>
      <c r="C48" s="4" t="str">
        <f t="shared" ca="1" si="0"/>
        <v>Action Figure</v>
      </c>
      <c r="D48" s="1">
        <v>273</v>
      </c>
      <c r="E48">
        <f t="shared" ca="1" si="1"/>
        <v>209</v>
      </c>
      <c r="F48">
        <f t="shared" ca="1" si="2"/>
        <v>64</v>
      </c>
    </row>
    <row r="49" spans="1:6" ht="18.45" customHeight="1" x14ac:dyDescent="0.3">
      <c r="A49" s="1" t="s">
        <v>40</v>
      </c>
      <c r="B49" s="3" t="s">
        <v>1068</v>
      </c>
      <c r="C49" s="4" t="str">
        <f t="shared" ca="1" si="0"/>
        <v>Table</v>
      </c>
      <c r="D49" s="1">
        <v>335</v>
      </c>
      <c r="E49">
        <f t="shared" ca="1" si="1"/>
        <v>241</v>
      </c>
      <c r="F49">
        <f t="shared" ca="1" si="2"/>
        <v>94</v>
      </c>
    </row>
    <row r="50" spans="1:6" ht="18.45" customHeight="1" x14ac:dyDescent="0.3">
      <c r="A50" s="1" t="s">
        <v>32</v>
      </c>
      <c r="B50" s="3" t="s">
        <v>1068</v>
      </c>
      <c r="C50" s="4" t="str">
        <f t="shared" ca="1" si="0"/>
        <v>Sofa</v>
      </c>
      <c r="D50" s="1">
        <v>162</v>
      </c>
      <c r="E50">
        <f t="shared" ca="1" si="1"/>
        <v>159</v>
      </c>
      <c r="F50">
        <f t="shared" ca="1" si="2"/>
        <v>3</v>
      </c>
    </row>
    <row r="51" spans="1:6" ht="18.45" customHeight="1" x14ac:dyDescent="0.3">
      <c r="A51" s="1" t="s">
        <v>47</v>
      </c>
      <c r="B51" s="3" t="s">
        <v>1060</v>
      </c>
      <c r="C51" s="4" t="str">
        <f t="shared" ca="1" si="0"/>
        <v>Action Figure</v>
      </c>
      <c r="D51" s="1">
        <v>289</v>
      </c>
      <c r="E51">
        <f t="shared" ca="1" si="1"/>
        <v>179</v>
      </c>
      <c r="F51">
        <f t="shared" ca="1" si="2"/>
        <v>110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B037E-E12B-41E3-BF6C-6B6F3FF006FE}">
  <dimension ref="A1:L51"/>
  <sheetViews>
    <sheetView zoomScaleNormal="100" workbookViewId="0">
      <pane ySplit="1" topLeftCell="A2" activePane="bottomLeft" state="frozen"/>
      <selection activeCell="G1" sqref="G1:G1048576"/>
      <selection pane="bottomLeft" activeCell="H45" sqref="H45"/>
    </sheetView>
  </sheetViews>
  <sheetFormatPr defaultRowHeight="22.2" customHeight="1" x14ac:dyDescent="0.3"/>
  <cols>
    <col min="1" max="1" width="14.5546875" style="1" customWidth="1"/>
    <col min="2" max="2" width="24.88671875" style="5" customWidth="1"/>
    <col min="3" max="3" width="25.5546875" style="5" customWidth="1"/>
    <col min="4" max="4" width="18.77734375" style="1" customWidth="1"/>
    <col min="5" max="5" width="26.5546875" style="3" customWidth="1"/>
    <col min="12" max="12" width="18.109375" customWidth="1"/>
  </cols>
  <sheetData>
    <row r="1" spans="1:12" s="2" customFormat="1" ht="22.2" customHeight="1" x14ac:dyDescent="0.3">
      <c r="A1" s="2" t="s">
        <v>2</v>
      </c>
      <c r="B1" s="2" t="s">
        <v>1055</v>
      </c>
      <c r="C1" s="6" t="s">
        <v>1056</v>
      </c>
      <c r="D1" s="2" t="s">
        <v>1070</v>
      </c>
      <c r="E1" s="2" t="s">
        <v>1071</v>
      </c>
      <c r="L1" s="5"/>
    </row>
    <row r="2" spans="1:12" ht="22.2" customHeight="1" x14ac:dyDescent="0.3">
      <c r="A2" s="1" t="s">
        <v>50</v>
      </c>
      <c r="B2" s="5" t="s">
        <v>1060</v>
      </c>
      <c r="C2" s="7" t="str">
        <f ca="1">IF(B2="Electronics",
    CHOOSE(RANDBETWEEN(1,5),
        "Smartphone", "Laptop", "Smartwatch", "Bluetooth Speaker", "Wireless Earbuds"),
IF(B2="Clothing",
    CHOOSE(RANDBETWEEN(1,5),
        "T-shirt", "Jeans", "Jacket", "Hoodie", "Shorts"),
IF(B2="Books",
    CHOOSE(RANDBETWEEN(1,5),
        "Novel", "Biography", "Comics", "Cookbook", "Textbook"),
IF(B2="Footwear",
    CHOOSE(RANDBETWEEN(1,5),
        "Sneakers", "Sandals", "Boots", "Loafers", "Flip-flops"),
IF(B2="Furniture",
    CHOOSE(RANDBETWEEN(1,5),
        "Chair", "Table", "Sofa", "Wardrobe", "Bed"),
IF(B2="Home Appliances",
    CHOOSE(RANDBETWEEN(1,5),
        "Refrigerator", "Microwave", "Washing Machine", "Air Conditioner", "Vacuum Cleaner"),
IF(B2="Beauty &amp; Personal Care",
    CHOOSE(RANDBETWEEN(1,5),
        "Lipstick", "Moisturizer", "Perfume", "Shampoo", "Sunscreen"),
IF(B2="Stationery",
    CHOOSE(RANDBETWEEN(1,5),
        "Pen", "Notebook", "Marker", "Stapler", "Eraser"),
IF(B2="Toys &amp; Games",
    CHOOSE(RANDBETWEEN(1,5),
        "Puzzle", "Action Figure", "Board Game", "Doll", "Remote Car"),
IF(B2="Sports &amp; Fitness",
    CHOOSE(RANDBETWEEN(1,5),
        "Treadmill", "Dumbbells", "Yoga Mat", "Bicycle", "Skipping Rope"),
"Unknown"))))))))))</f>
        <v>Action Figure</v>
      </c>
      <c r="D2" s="1">
        <v>271</v>
      </c>
      <c r="E2" s="3" t="s">
        <v>1090</v>
      </c>
      <c r="L2" s="5"/>
    </row>
    <row r="3" spans="1:12" ht="22.2" customHeight="1" x14ac:dyDescent="0.3">
      <c r="A3" s="1" t="s">
        <v>33</v>
      </c>
      <c r="B3" s="5" t="s">
        <v>1061</v>
      </c>
      <c r="C3" s="7" t="str">
        <f t="shared" ref="C3:C50" ca="1" si="0">IF(B3="Electronics",
    CHOOSE(RANDBETWEEN(1,5),
        "Smartphone", "Laptop", "Smartwatch", "Bluetooth Speaker", "Wireless Earbuds"),
IF(B3="Clothing",
    CHOOSE(RANDBETWEEN(1,5),
        "T-shirt", "Jeans", "Jacket", "Hoodie", "Shorts"),
IF(B3="Books",
    CHOOSE(RANDBETWEEN(1,5),
        "Novel", "Biography", "Comics", "Cookbook", "Textbook"),
IF(B3="Footwear",
    CHOOSE(RANDBETWEEN(1,5),
        "Sneakers", "Sandals", "Boots", "Loafers", "Flip-flops"),
IF(B3="Furniture",
    CHOOSE(RANDBETWEEN(1,5),
        "Chair", "Table", "Sofa", "Wardrobe", "Bed"),
IF(B3="Home Appliances",
    CHOOSE(RANDBETWEEN(1,5),
        "Refrigerator", "Microwave", "Washing Machine", "Air Conditioner", "Vacuum Cleaner"),
IF(B3="Beauty &amp; Personal Care",
    CHOOSE(RANDBETWEEN(1,5),
        "Lipstick", "Moisturizer", "Perfume", "Shampoo", "Sunscreen"),
IF(B3="Stationery",
    CHOOSE(RANDBETWEEN(1,5),
        "Pen", "Notebook", "Marker", "Stapler", "Eraser"),
IF(B3="Toys &amp; Games",
    CHOOSE(RANDBETWEEN(1,5),
        "Puzzle", "Action Figure", "Board Game", "Doll", "Remote Car"),
IF(B3="Sports &amp; Fitness",
    CHOOSE(RANDBETWEEN(1,5),
        "Treadmill", "Dumbbells", "Yoga Mat", "Bicycle", "Skipping Rope"),
"Unknown"))))))))))</f>
        <v>Loafers</v>
      </c>
      <c r="D3" s="1">
        <v>408</v>
      </c>
      <c r="E3" s="3" t="s">
        <v>1091</v>
      </c>
      <c r="L3" s="5"/>
    </row>
    <row r="4" spans="1:12" ht="22.2" customHeight="1" x14ac:dyDescent="0.3">
      <c r="A4" s="1" t="s">
        <v>41</v>
      </c>
      <c r="B4" s="5" t="s">
        <v>1062</v>
      </c>
      <c r="C4" s="7" t="str">
        <f t="shared" ca="1" si="0"/>
        <v>Wireless Earbuds</v>
      </c>
      <c r="D4" s="1">
        <v>735</v>
      </c>
      <c r="E4" s="3" t="s">
        <v>1092</v>
      </c>
      <c r="L4" s="5"/>
    </row>
    <row r="5" spans="1:12" ht="22.2" customHeight="1" x14ac:dyDescent="0.3">
      <c r="A5" s="1" t="s">
        <v>19</v>
      </c>
      <c r="B5" s="5" t="s">
        <v>1063</v>
      </c>
      <c r="C5" s="7" t="str">
        <f t="shared" ca="1" si="0"/>
        <v>Dumbbells</v>
      </c>
      <c r="D5" s="1">
        <v>749</v>
      </c>
      <c r="E5" s="3" t="s">
        <v>1093</v>
      </c>
      <c r="L5" s="5"/>
    </row>
    <row r="6" spans="1:12" ht="22.2" customHeight="1" x14ac:dyDescent="0.3">
      <c r="A6" s="1" t="s">
        <v>29</v>
      </c>
      <c r="B6" s="5" t="s">
        <v>1061</v>
      </c>
      <c r="C6" s="7" t="str">
        <f t="shared" ca="1" si="0"/>
        <v>Sneakers</v>
      </c>
      <c r="D6" s="1">
        <v>807</v>
      </c>
      <c r="E6" s="3" t="s">
        <v>1094</v>
      </c>
      <c r="L6" s="5"/>
    </row>
    <row r="7" spans="1:12" ht="22.2" customHeight="1" x14ac:dyDescent="0.3">
      <c r="A7" s="1" t="s">
        <v>25</v>
      </c>
      <c r="B7" s="5" t="s">
        <v>1064</v>
      </c>
      <c r="C7" s="7" t="str">
        <f t="shared" ca="1" si="0"/>
        <v>Stapler</v>
      </c>
      <c r="D7" s="1">
        <v>365</v>
      </c>
      <c r="E7" s="3" t="s">
        <v>1095</v>
      </c>
      <c r="L7" s="5"/>
    </row>
    <row r="8" spans="1:12" ht="22.2" customHeight="1" x14ac:dyDescent="0.3">
      <c r="A8" s="1" t="s">
        <v>8</v>
      </c>
      <c r="B8" s="5" t="s">
        <v>1065</v>
      </c>
      <c r="C8" s="7" t="str">
        <f t="shared" ca="1" si="0"/>
        <v>Moisturizer</v>
      </c>
      <c r="D8" s="1">
        <v>213</v>
      </c>
      <c r="E8" s="3" t="s">
        <v>1094</v>
      </c>
      <c r="L8" s="5"/>
    </row>
    <row r="9" spans="1:12" ht="22.2" customHeight="1" x14ac:dyDescent="0.3">
      <c r="A9" s="1" t="s">
        <v>10</v>
      </c>
      <c r="B9" s="5" t="s">
        <v>1063</v>
      </c>
      <c r="C9" s="7" t="str">
        <f t="shared" ca="1" si="0"/>
        <v>Bicycle</v>
      </c>
      <c r="D9" s="1">
        <v>117</v>
      </c>
      <c r="E9" s="3" t="s">
        <v>1096</v>
      </c>
      <c r="L9" s="5"/>
    </row>
    <row r="10" spans="1:12" ht="22.2" customHeight="1" x14ac:dyDescent="0.3">
      <c r="A10" s="1" t="s">
        <v>31</v>
      </c>
      <c r="B10" s="5" t="s">
        <v>1069</v>
      </c>
      <c r="C10" s="3" t="s">
        <v>1086</v>
      </c>
      <c r="D10" s="1">
        <v>399</v>
      </c>
      <c r="E10" s="3" t="s">
        <v>1097</v>
      </c>
    </row>
    <row r="11" spans="1:12" ht="22.2" customHeight="1" x14ac:dyDescent="0.3">
      <c r="A11" s="1" t="s">
        <v>17</v>
      </c>
      <c r="B11" s="5" t="s">
        <v>1066</v>
      </c>
      <c r="C11" s="7" t="str">
        <f t="shared" ca="1" si="0"/>
        <v>Air Conditioner</v>
      </c>
      <c r="D11" s="1">
        <v>520</v>
      </c>
      <c r="E11" s="3" t="s">
        <v>1098</v>
      </c>
    </row>
    <row r="12" spans="1:12" ht="22.2" customHeight="1" x14ac:dyDescent="0.3">
      <c r="A12" s="1" t="s">
        <v>44</v>
      </c>
      <c r="B12" s="5" t="s">
        <v>1066</v>
      </c>
      <c r="C12" s="7" t="str">
        <f t="shared" ca="1" si="0"/>
        <v>Vacuum Cleaner</v>
      </c>
      <c r="D12" s="1">
        <v>505</v>
      </c>
      <c r="E12" s="3" t="s">
        <v>1099</v>
      </c>
    </row>
    <row r="13" spans="1:12" ht="22.2" customHeight="1" x14ac:dyDescent="0.3">
      <c r="A13" s="1" t="s">
        <v>34</v>
      </c>
      <c r="B13" s="5" t="s">
        <v>1067</v>
      </c>
      <c r="C13" s="7" t="str">
        <f t="shared" ca="1" si="0"/>
        <v>Jeans</v>
      </c>
      <c r="D13" s="1">
        <v>380</v>
      </c>
      <c r="E13" s="3" t="s">
        <v>1094</v>
      </c>
    </row>
    <row r="14" spans="1:12" ht="22.2" customHeight="1" x14ac:dyDescent="0.3">
      <c r="A14" s="1" t="s">
        <v>28</v>
      </c>
      <c r="B14" s="5" t="s">
        <v>1067</v>
      </c>
      <c r="C14" s="7" t="str">
        <f t="shared" ca="1" si="0"/>
        <v>T-shirt</v>
      </c>
      <c r="D14" s="1">
        <v>392</v>
      </c>
      <c r="E14" s="3" t="s">
        <v>1100</v>
      </c>
    </row>
    <row r="15" spans="1:12" ht="22.2" customHeight="1" x14ac:dyDescent="0.3">
      <c r="A15" s="1" t="s">
        <v>51</v>
      </c>
      <c r="B15" s="5" t="s">
        <v>1065</v>
      </c>
      <c r="C15" s="3" t="s">
        <v>1085</v>
      </c>
      <c r="D15" s="1">
        <v>164</v>
      </c>
      <c r="E15" s="3" t="s">
        <v>1101</v>
      </c>
    </row>
    <row r="16" spans="1:12" ht="22.2" customHeight="1" x14ac:dyDescent="0.3">
      <c r="A16" s="1" t="s">
        <v>43</v>
      </c>
      <c r="B16" s="5" t="s">
        <v>1063</v>
      </c>
      <c r="C16" s="7" t="str">
        <f t="shared" ca="1" si="0"/>
        <v>Treadmill</v>
      </c>
      <c r="D16" s="1">
        <v>282</v>
      </c>
      <c r="E16" s="3" t="s">
        <v>1093</v>
      </c>
      <c r="G16" s="5"/>
    </row>
    <row r="17" spans="1:5" ht="22.2" customHeight="1" x14ac:dyDescent="0.3">
      <c r="A17" s="1" t="s">
        <v>48</v>
      </c>
      <c r="B17" s="5" t="s">
        <v>1061</v>
      </c>
      <c r="C17" s="7" t="str">
        <f t="shared" ca="1" si="0"/>
        <v>Sneakers</v>
      </c>
      <c r="D17" s="1">
        <v>386</v>
      </c>
      <c r="E17" s="3" t="s">
        <v>1102</v>
      </c>
    </row>
    <row r="18" spans="1:5" ht="22.2" customHeight="1" x14ac:dyDescent="0.3">
      <c r="A18" s="1" t="s">
        <v>46</v>
      </c>
      <c r="B18" s="5" t="s">
        <v>1061</v>
      </c>
      <c r="C18" s="7" t="s">
        <v>1075</v>
      </c>
      <c r="D18" s="1">
        <v>217</v>
      </c>
      <c r="E18" s="3" t="s">
        <v>1094</v>
      </c>
    </row>
    <row r="19" spans="1:5" ht="22.2" customHeight="1" x14ac:dyDescent="0.3">
      <c r="A19" s="1" t="s">
        <v>24</v>
      </c>
      <c r="B19" s="5" t="s">
        <v>1068</v>
      </c>
      <c r="C19" s="7" t="str">
        <f t="shared" ca="1" si="0"/>
        <v>Wardrobe</v>
      </c>
      <c r="D19" s="1">
        <v>518</v>
      </c>
      <c r="E19" s="3" t="s">
        <v>1103</v>
      </c>
    </row>
    <row r="20" spans="1:5" ht="22.2" customHeight="1" x14ac:dyDescent="0.3">
      <c r="A20" s="1" t="s">
        <v>7</v>
      </c>
      <c r="B20" s="5" t="s">
        <v>1062</v>
      </c>
      <c r="C20" s="7" t="str">
        <f t="shared" ca="1" si="0"/>
        <v>Bluetooth Speaker</v>
      </c>
      <c r="D20" s="1">
        <v>321</v>
      </c>
      <c r="E20" s="3" t="s">
        <v>1104</v>
      </c>
    </row>
    <row r="21" spans="1:5" ht="22.2" customHeight="1" x14ac:dyDescent="0.3">
      <c r="A21" s="1" t="s">
        <v>53</v>
      </c>
      <c r="B21" s="5" t="s">
        <v>1068</v>
      </c>
      <c r="C21" s="7" t="str">
        <f t="shared" ca="1" si="0"/>
        <v>Chair</v>
      </c>
      <c r="D21" s="1">
        <v>593</v>
      </c>
      <c r="E21" s="3" t="s">
        <v>1105</v>
      </c>
    </row>
    <row r="22" spans="1:5" ht="22.2" customHeight="1" x14ac:dyDescent="0.3">
      <c r="A22" s="1" t="s">
        <v>49</v>
      </c>
      <c r="B22" s="5" t="s">
        <v>1060</v>
      </c>
      <c r="C22" s="7" t="str">
        <f t="shared" ca="1" si="0"/>
        <v>Puzzle</v>
      </c>
      <c r="D22" s="1">
        <v>104</v>
      </c>
      <c r="E22" s="3" t="s">
        <v>1106</v>
      </c>
    </row>
    <row r="23" spans="1:5" ht="22.2" customHeight="1" x14ac:dyDescent="0.3">
      <c r="A23" s="1" t="s">
        <v>37</v>
      </c>
      <c r="B23" s="5" t="s">
        <v>1066</v>
      </c>
      <c r="C23" s="7" t="str">
        <f t="shared" ca="1" si="0"/>
        <v>Vacuum Cleaner</v>
      </c>
      <c r="D23" s="1">
        <v>183</v>
      </c>
      <c r="E23" s="3" t="s">
        <v>1095</v>
      </c>
    </row>
    <row r="24" spans="1:5" ht="22.2" customHeight="1" x14ac:dyDescent="0.3">
      <c r="A24" s="1" t="s">
        <v>13</v>
      </c>
      <c r="B24" s="5" t="s">
        <v>1064</v>
      </c>
      <c r="C24" s="7" t="s">
        <v>1078</v>
      </c>
      <c r="D24" s="1">
        <v>371</v>
      </c>
      <c r="E24" s="3" t="s">
        <v>1107</v>
      </c>
    </row>
    <row r="25" spans="1:5" ht="22.2" customHeight="1" x14ac:dyDescent="0.3">
      <c r="A25" s="1" t="s">
        <v>42</v>
      </c>
      <c r="B25" s="5" t="s">
        <v>1061</v>
      </c>
      <c r="C25" s="7" t="s">
        <v>1076</v>
      </c>
      <c r="D25" s="1">
        <v>415</v>
      </c>
      <c r="E25" s="3" t="s">
        <v>1108</v>
      </c>
    </row>
    <row r="26" spans="1:5" ht="22.2" customHeight="1" x14ac:dyDescent="0.3">
      <c r="A26" s="1" t="s">
        <v>5</v>
      </c>
      <c r="B26" s="5" t="s">
        <v>1064</v>
      </c>
      <c r="C26" s="7" t="s">
        <v>1079</v>
      </c>
      <c r="D26" s="1">
        <v>508</v>
      </c>
      <c r="E26" s="3" t="s">
        <v>1107</v>
      </c>
    </row>
    <row r="27" spans="1:5" ht="22.2" customHeight="1" x14ac:dyDescent="0.3">
      <c r="A27" s="1" t="s">
        <v>27</v>
      </c>
      <c r="B27" s="5" t="s">
        <v>1069</v>
      </c>
      <c r="C27" s="3" t="s">
        <v>1087</v>
      </c>
      <c r="D27" s="1">
        <v>358</v>
      </c>
      <c r="E27" s="3" t="s">
        <v>1109</v>
      </c>
    </row>
    <row r="28" spans="1:5" ht="22.2" customHeight="1" x14ac:dyDescent="0.3">
      <c r="A28" s="1" t="s">
        <v>38</v>
      </c>
      <c r="B28" s="5" t="s">
        <v>1062</v>
      </c>
      <c r="C28" s="7" t="str">
        <f t="shared" ca="1" si="0"/>
        <v>Wireless Earbuds</v>
      </c>
      <c r="D28" s="1">
        <v>712</v>
      </c>
      <c r="E28" s="3" t="s">
        <v>1110</v>
      </c>
    </row>
    <row r="29" spans="1:5" ht="22.2" customHeight="1" x14ac:dyDescent="0.3">
      <c r="A29" s="1" t="s">
        <v>9</v>
      </c>
      <c r="B29" s="5" t="s">
        <v>1069</v>
      </c>
      <c r="C29" s="7" t="str">
        <f t="shared" ca="1" si="0"/>
        <v>Biography</v>
      </c>
      <c r="D29" s="1">
        <v>126</v>
      </c>
      <c r="E29" s="3" t="s">
        <v>1111</v>
      </c>
    </row>
    <row r="30" spans="1:5" ht="22.2" customHeight="1" x14ac:dyDescent="0.3">
      <c r="A30" s="1" t="s">
        <v>18</v>
      </c>
      <c r="B30" s="5" t="s">
        <v>1060</v>
      </c>
      <c r="C30" s="7" t="str">
        <f t="shared" ca="1" si="0"/>
        <v>Board Game</v>
      </c>
      <c r="D30" s="1">
        <v>280</v>
      </c>
      <c r="E30" s="3" t="s">
        <v>1112</v>
      </c>
    </row>
    <row r="31" spans="1:5" ht="22.2" customHeight="1" x14ac:dyDescent="0.3">
      <c r="A31" s="1" t="s">
        <v>20</v>
      </c>
      <c r="B31" s="5" t="s">
        <v>1065</v>
      </c>
      <c r="C31" s="3" t="s">
        <v>1084</v>
      </c>
      <c r="D31" s="1">
        <v>695</v>
      </c>
      <c r="E31" s="3" t="s">
        <v>1113</v>
      </c>
    </row>
    <row r="32" spans="1:5" ht="22.2" customHeight="1" x14ac:dyDescent="0.3">
      <c r="A32" s="1" t="s">
        <v>16</v>
      </c>
      <c r="B32" s="5" t="s">
        <v>1060</v>
      </c>
      <c r="C32" s="7" t="str">
        <f t="shared" ca="1" si="0"/>
        <v>Board Game</v>
      </c>
      <c r="D32" s="1">
        <v>216</v>
      </c>
      <c r="E32" s="3" t="s">
        <v>1102</v>
      </c>
    </row>
    <row r="33" spans="1:5" ht="22.2" customHeight="1" x14ac:dyDescent="0.3">
      <c r="A33" s="1" t="s">
        <v>39</v>
      </c>
      <c r="B33" s="5" t="s">
        <v>1062</v>
      </c>
      <c r="C33" s="5" t="s">
        <v>1073</v>
      </c>
      <c r="D33" s="1">
        <v>540</v>
      </c>
      <c r="E33" s="3" t="s">
        <v>1113</v>
      </c>
    </row>
    <row r="34" spans="1:5" ht="22.2" customHeight="1" x14ac:dyDescent="0.3">
      <c r="A34" s="1" t="s">
        <v>6</v>
      </c>
      <c r="B34" s="5" t="s">
        <v>1062</v>
      </c>
      <c r="C34" s="5" t="s">
        <v>1074</v>
      </c>
      <c r="D34" s="1">
        <v>181</v>
      </c>
      <c r="E34" s="3" t="s">
        <v>1114</v>
      </c>
    </row>
    <row r="35" spans="1:5" ht="22.2" customHeight="1" x14ac:dyDescent="0.3">
      <c r="A35" s="1" t="s">
        <v>21</v>
      </c>
      <c r="B35" s="5" t="s">
        <v>1063</v>
      </c>
      <c r="C35" s="5" t="s">
        <v>1077</v>
      </c>
      <c r="D35" s="1">
        <v>353</v>
      </c>
      <c r="E35" s="3" t="s">
        <v>1102</v>
      </c>
    </row>
    <row r="36" spans="1:5" ht="22.2" customHeight="1" x14ac:dyDescent="0.3">
      <c r="A36" s="1" t="s">
        <v>12</v>
      </c>
      <c r="B36" s="5" t="s">
        <v>1067</v>
      </c>
      <c r="C36" s="5" t="s">
        <v>1072</v>
      </c>
      <c r="D36" s="1">
        <v>226</v>
      </c>
      <c r="E36" s="3" t="s">
        <v>1101</v>
      </c>
    </row>
    <row r="37" spans="1:5" ht="22.2" customHeight="1" x14ac:dyDescent="0.3">
      <c r="A37" s="1" t="s">
        <v>30</v>
      </c>
      <c r="B37" s="5" t="s">
        <v>1064</v>
      </c>
      <c r="C37" s="7" t="s">
        <v>1080</v>
      </c>
      <c r="D37" s="1">
        <v>604</v>
      </c>
      <c r="E37" s="3" t="s">
        <v>1115</v>
      </c>
    </row>
    <row r="38" spans="1:5" ht="22.2" customHeight="1" x14ac:dyDescent="0.3">
      <c r="A38" s="1" t="s">
        <v>52</v>
      </c>
      <c r="B38" s="5" t="s">
        <v>1065</v>
      </c>
      <c r="C38" s="3" t="s">
        <v>1083</v>
      </c>
      <c r="D38" s="1">
        <v>97</v>
      </c>
      <c r="E38" s="3" t="s">
        <v>1105</v>
      </c>
    </row>
    <row r="39" spans="1:5" ht="22.2" customHeight="1" x14ac:dyDescent="0.3">
      <c r="A39" s="1" t="s">
        <v>35</v>
      </c>
      <c r="B39" s="5" t="s">
        <v>1068</v>
      </c>
      <c r="C39" s="7" t="str">
        <f t="shared" ca="1" si="0"/>
        <v>Bed</v>
      </c>
      <c r="D39" s="1">
        <v>465</v>
      </c>
      <c r="E39" s="3" t="s">
        <v>1098</v>
      </c>
    </row>
    <row r="40" spans="1:5" ht="22.2" customHeight="1" x14ac:dyDescent="0.3">
      <c r="A40" s="1" t="s">
        <v>11</v>
      </c>
      <c r="B40" s="5" t="s">
        <v>1069</v>
      </c>
      <c r="C40" s="3" t="s">
        <v>1088</v>
      </c>
      <c r="D40" s="1">
        <v>637</v>
      </c>
      <c r="E40" s="3" t="s">
        <v>1116</v>
      </c>
    </row>
    <row r="41" spans="1:5" ht="22.2" customHeight="1" x14ac:dyDescent="0.3">
      <c r="A41" s="1" t="s">
        <v>45</v>
      </c>
      <c r="B41" s="5" t="s">
        <v>1067</v>
      </c>
      <c r="C41" s="7" t="str">
        <f t="shared" ca="1" si="0"/>
        <v>T-shirt</v>
      </c>
      <c r="D41" s="1">
        <v>307</v>
      </c>
      <c r="E41" s="3" t="s">
        <v>1117</v>
      </c>
    </row>
    <row r="42" spans="1:5" ht="22.2" customHeight="1" x14ac:dyDescent="0.3">
      <c r="A42" s="1" t="s">
        <v>36</v>
      </c>
      <c r="B42" s="5" t="s">
        <v>1065</v>
      </c>
      <c r="C42" s="3" t="s">
        <v>1082</v>
      </c>
      <c r="D42" s="1">
        <v>435</v>
      </c>
      <c r="E42" s="3" t="s">
        <v>1118</v>
      </c>
    </row>
    <row r="43" spans="1:5" ht="22.2" customHeight="1" x14ac:dyDescent="0.3">
      <c r="A43" s="1" t="s">
        <v>15</v>
      </c>
      <c r="B43" s="5" t="s">
        <v>1064</v>
      </c>
      <c r="C43" s="7" t="str">
        <f t="shared" ca="1" si="0"/>
        <v>Notebook</v>
      </c>
      <c r="D43" s="1">
        <v>223</v>
      </c>
      <c r="E43" s="3" t="s">
        <v>1110</v>
      </c>
    </row>
    <row r="44" spans="1:5" ht="22.2" customHeight="1" x14ac:dyDescent="0.3">
      <c r="A44" s="1" t="s">
        <v>26</v>
      </c>
      <c r="B44" s="5" t="s">
        <v>1066</v>
      </c>
      <c r="C44" s="7" t="str">
        <f t="shared" ca="1" si="0"/>
        <v>Air Conditioner</v>
      </c>
      <c r="D44" s="1">
        <v>648</v>
      </c>
      <c r="E44" s="3" t="s">
        <v>1093</v>
      </c>
    </row>
    <row r="45" spans="1:5" ht="22.2" customHeight="1" x14ac:dyDescent="0.3">
      <c r="A45" s="1" t="s">
        <v>23</v>
      </c>
      <c r="B45" s="5" t="s">
        <v>1067</v>
      </c>
      <c r="C45" s="7" t="str">
        <f t="shared" ca="1" si="0"/>
        <v>Hoodie</v>
      </c>
      <c r="D45" s="1">
        <v>633</v>
      </c>
      <c r="E45" s="3" t="s">
        <v>1119</v>
      </c>
    </row>
    <row r="46" spans="1:5" ht="22.2" customHeight="1" x14ac:dyDescent="0.3">
      <c r="A46" s="1" t="s">
        <v>54</v>
      </c>
      <c r="B46" s="5" t="s">
        <v>1063</v>
      </c>
      <c r="C46" s="7" t="str">
        <f t="shared" ca="1" si="0"/>
        <v>Treadmill</v>
      </c>
      <c r="D46" s="1">
        <v>176</v>
      </c>
      <c r="E46" s="3" t="s">
        <v>1106</v>
      </c>
    </row>
    <row r="47" spans="1:5" ht="22.2" customHeight="1" x14ac:dyDescent="0.3">
      <c r="A47" s="1" t="s">
        <v>14</v>
      </c>
      <c r="B47" s="5" t="s">
        <v>1066</v>
      </c>
      <c r="C47" s="7" t="str">
        <f t="shared" ca="1" si="0"/>
        <v>Microwave</v>
      </c>
      <c r="D47" s="1">
        <v>495</v>
      </c>
      <c r="E47" s="3" t="s">
        <v>1097</v>
      </c>
    </row>
    <row r="48" spans="1:5" ht="22.2" customHeight="1" x14ac:dyDescent="0.3">
      <c r="A48" s="1" t="s">
        <v>22</v>
      </c>
      <c r="B48" s="5" t="s">
        <v>1060</v>
      </c>
      <c r="C48" s="7" t="str">
        <f t="shared" ca="1" si="0"/>
        <v>Puzzle</v>
      </c>
      <c r="D48" s="1">
        <v>123</v>
      </c>
      <c r="E48" s="3" t="s">
        <v>1097</v>
      </c>
    </row>
    <row r="49" spans="1:5" ht="22.2" customHeight="1" x14ac:dyDescent="0.3">
      <c r="A49" s="1" t="s">
        <v>40</v>
      </c>
      <c r="B49" s="5" t="s">
        <v>1068</v>
      </c>
      <c r="C49" s="5" t="s">
        <v>1081</v>
      </c>
      <c r="D49" s="1">
        <v>457</v>
      </c>
      <c r="E49" s="3" t="s">
        <v>1120</v>
      </c>
    </row>
    <row r="50" spans="1:5" ht="22.2" customHeight="1" x14ac:dyDescent="0.3">
      <c r="A50" s="1" t="s">
        <v>32</v>
      </c>
      <c r="B50" s="5" t="s">
        <v>1068</v>
      </c>
      <c r="C50" s="7" t="str">
        <f t="shared" ca="1" si="0"/>
        <v>Chair</v>
      </c>
      <c r="D50" s="1">
        <v>668</v>
      </c>
      <c r="E50" s="3" t="s">
        <v>1113</v>
      </c>
    </row>
    <row r="51" spans="1:5" ht="22.2" customHeight="1" x14ac:dyDescent="0.3">
      <c r="A51" s="1" t="s">
        <v>47</v>
      </c>
      <c r="B51" s="5" t="s">
        <v>1069</v>
      </c>
      <c r="C51" s="3" t="s">
        <v>1089</v>
      </c>
      <c r="D51" s="1">
        <v>265</v>
      </c>
      <c r="E51" s="3" t="s">
        <v>1121</v>
      </c>
    </row>
  </sheetData>
  <conditionalFormatting sqref="G16">
    <cfRule type="cellIs" dxfId="12" priority="20" operator="equal">
      <formula>"Clothing"</formula>
    </cfRule>
    <cfRule type="cellIs" dxfId="11" priority="21" operator="equal">
      <formula>"""Clothing"""</formula>
    </cfRule>
    <cfRule type="cellIs" dxfId="10" priority="22" operator="equal">
      <formula>"Electronics"</formula>
    </cfRule>
  </conditionalFormatting>
  <conditionalFormatting sqref="L1">
    <cfRule type="cellIs" dxfId="9" priority="8" operator="equal">
      <formula>$B$11</formula>
    </cfRule>
  </conditionalFormatting>
  <conditionalFormatting sqref="L2">
    <cfRule type="cellIs" dxfId="8" priority="10" operator="equal">
      <formula>$B$2</formula>
    </cfRule>
  </conditionalFormatting>
  <conditionalFormatting sqref="L3:L4">
    <cfRule type="cellIs" dxfId="7" priority="23" operator="equal">
      <formula>"Clothing"</formula>
    </cfRule>
    <cfRule type="cellIs" dxfId="6" priority="24" operator="equal">
      <formula>"""Clothing"""</formula>
    </cfRule>
    <cfRule type="cellIs" dxfId="5" priority="25" operator="equal">
      <formula>"Electronics"</formula>
    </cfRule>
  </conditionalFormatting>
  <conditionalFormatting sqref="L5">
    <cfRule type="cellIs" dxfId="4" priority="18" operator="equal">
      <formula>"Footwear"</formula>
    </cfRule>
  </conditionalFormatting>
  <conditionalFormatting sqref="L6">
    <cfRule type="cellIs" dxfId="3" priority="15" operator="equal">
      <formula>$B$5</formula>
    </cfRule>
  </conditionalFormatting>
  <conditionalFormatting sqref="L7">
    <cfRule type="cellIs" dxfId="2" priority="13" operator="equal">
      <formula>$B$7</formula>
    </cfRule>
  </conditionalFormatting>
  <conditionalFormatting sqref="L8:L9">
    <cfRule type="cellIs" dxfId="1" priority="2" operator="equal">
      <formula>$B$19</formula>
    </cfRule>
    <cfRule type="cellIs" dxfId="0" priority="3" operator="equal">
      <formula>$B$15</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A1E95-F75F-4C2F-823D-0B662D7FD26E}">
  <dimension ref="A1:P1001"/>
  <sheetViews>
    <sheetView topLeftCell="D1" workbookViewId="0">
      <selection activeCell="J14" sqref="J14"/>
    </sheetView>
  </sheetViews>
  <sheetFormatPr defaultRowHeight="14.4" x14ac:dyDescent="0.3"/>
  <cols>
    <col min="1" max="1" width="13" bestFit="1" customWidth="1"/>
    <col min="2" max="2" width="19.21875" bestFit="1" customWidth="1"/>
    <col min="3" max="3" width="8.88671875" bestFit="1" customWidth="1"/>
    <col min="4" max="4" width="12.88671875" bestFit="1" customWidth="1"/>
    <col min="5" max="5" width="26.5546875" bestFit="1" customWidth="1"/>
    <col min="6" max="6" width="8.109375" bestFit="1" customWidth="1"/>
    <col min="7" max="7" width="15.44140625" bestFit="1" customWidth="1"/>
    <col min="8" max="8" width="10.109375" bestFit="1" customWidth="1"/>
    <col min="11" max="11" width="11.21875" customWidth="1"/>
  </cols>
  <sheetData>
    <row r="1" spans="1:16" x14ac:dyDescent="0.3">
      <c r="A1" t="s">
        <v>1122</v>
      </c>
      <c r="B1" t="s">
        <v>1123</v>
      </c>
      <c r="C1" t="s">
        <v>2105</v>
      </c>
      <c r="D1" t="s">
        <v>1124</v>
      </c>
      <c r="E1" t="s">
        <v>1125</v>
      </c>
      <c r="F1" t="s">
        <v>2099</v>
      </c>
      <c r="G1" t="s">
        <v>3330</v>
      </c>
      <c r="H1" t="s">
        <v>1</v>
      </c>
    </row>
    <row r="2" spans="1:16" x14ac:dyDescent="0.3">
      <c r="A2" t="s">
        <v>1648</v>
      </c>
      <c r="B2" t="s">
        <v>2106</v>
      </c>
      <c r="C2" t="s">
        <v>2107</v>
      </c>
      <c r="D2" t="s">
        <v>1171</v>
      </c>
      <c r="E2" t="s">
        <v>1847</v>
      </c>
      <c r="F2">
        <v>8.9</v>
      </c>
      <c r="G2" t="s">
        <v>3311</v>
      </c>
      <c r="H2" t="s">
        <v>1024</v>
      </c>
    </row>
    <row r="3" spans="1:16" x14ac:dyDescent="0.3">
      <c r="A3" t="s">
        <v>1649</v>
      </c>
      <c r="B3" t="s">
        <v>2108</v>
      </c>
      <c r="C3" t="s">
        <v>2107</v>
      </c>
      <c r="D3" t="s">
        <v>1146</v>
      </c>
      <c r="E3" t="s">
        <v>1848</v>
      </c>
      <c r="F3">
        <v>8.5</v>
      </c>
      <c r="G3" t="s">
        <v>3311</v>
      </c>
      <c r="H3" t="s">
        <v>786</v>
      </c>
    </row>
    <row r="4" spans="1:16" x14ac:dyDescent="0.3">
      <c r="A4" t="s">
        <v>1649</v>
      </c>
      <c r="B4" t="s">
        <v>2108</v>
      </c>
      <c r="C4" t="s">
        <v>2107</v>
      </c>
      <c r="D4" t="s">
        <v>1146</v>
      </c>
      <c r="E4" t="s">
        <v>1848</v>
      </c>
      <c r="F4">
        <v>8.5</v>
      </c>
      <c r="G4" t="s">
        <v>3312</v>
      </c>
      <c r="H4" t="s">
        <v>505</v>
      </c>
    </row>
    <row r="5" spans="1:16" x14ac:dyDescent="0.3">
      <c r="A5" t="s">
        <v>1649</v>
      </c>
      <c r="B5" t="s">
        <v>2108</v>
      </c>
      <c r="C5" t="s">
        <v>2107</v>
      </c>
      <c r="D5" t="s">
        <v>1146</v>
      </c>
      <c r="E5" t="s">
        <v>1848</v>
      </c>
      <c r="F5">
        <v>8.5</v>
      </c>
      <c r="G5" t="s">
        <v>3313</v>
      </c>
      <c r="H5" t="s">
        <v>897</v>
      </c>
    </row>
    <row r="6" spans="1:16" x14ac:dyDescent="0.3">
      <c r="A6" t="s">
        <v>1650</v>
      </c>
      <c r="B6" t="s">
        <v>2109</v>
      </c>
      <c r="C6" t="s">
        <v>2107</v>
      </c>
      <c r="D6" t="s">
        <v>1849</v>
      </c>
      <c r="E6" t="s">
        <v>1850</v>
      </c>
      <c r="F6">
        <v>9.5</v>
      </c>
      <c r="G6" t="s">
        <v>3311</v>
      </c>
      <c r="H6" t="s">
        <v>178</v>
      </c>
    </row>
    <row r="7" spans="1:16" x14ac:dyDescent="0.3">
      <c r="A7" t="s">
        <v>1651</v>
      </c>
      <c r="B7" t="s">
        <v>2110</v>
      </c>
      <c r="C7" t="s">
        <v>2111</v>
      </c>
      <c r="D7" t="s">
        <v>1849</v>
      </c>
      <c r="E7" t="s">
        <v>1851</v>
      </c>
      <c r="F7">
        <v>6.1</v>
      </c>
      <c r="G7" t="s">
        <v>3311</v>
      </c>
      <c r="H7" t="s">
        <v>322</v>
      </c>
    </row>
    <row r="8" spans="1:16" x14ac:dyDescent="0.3">
      <c r="A8" t="s">
        <v>1651</v>
      </c>
      <c r="B8" t="s">
        <v>2110</v>
      </c>
      <c r="C8" t="s">
        <v>2111</v>
      </c>
      <c r="D8" t="s">
        <v>1849</v>
      </c>
      <c r="E8" t="s">
        <v>1851</v>
      </c>
      <c r="F8">
        <v>6.1</v>
      </c>
      <c r="G8" t="s">
        <v>3312</v>
      </c>
      <c r="H8" t="s">
        <v>526</v>
      </c>
    </row>
    <row r="9" spans="1:16" x14ac:dyDescent="0.3">
      <c r="A9" t="s">
        <v>1652</v>
      </c>
      <c r="B9" t="s">
        <v>2112</v>
      </c>
      <c r="C9" t="s">
        <v>2111</v>
      </c>
      <c r="D9" t="s">
        <v>1137</v>
      </c>
      <c r="E9" t="s">
        <v>1852</v>
      </c>
      <c r="F9">
        <v>6.5</v>
      </c>
      <c r="G9" t="s">
        <v>3311</v>
      </c>
      <c r="H9" t="s">
        <v>802</v>
      </c>
    </row>
    <row r="10" spans="1:16" x14ac:dyDescent="0.3">
      <c r="A10" t="s">
        <v>1652</v>
      </c>
      <c r="B10" t="s">
        <v>2112</v>
      </c>
      <c r="C10" t="s">
        <v>2111</v>
      </c>
      <c r="D10" t="s">
        <v>1137</v>
      </c>
      <c r="E10" t="s">
        <v>1852</v>
      </c>
      <c r="F10">
        <v>6.5</v>
      </c>
      <c r="G10" t="s">
        <v>3312</v>
      </c>
      <c r="H10" t="s">
        <v>853</v>
      </c>
      <c r="K10" s="51" t="s">
        <v>2105</v>
      </c>
      <c r="L10" s="51" t="s">
        <v>2510</v>
      </c>
      <c r="M10" s="51" t="s">
        <v>2511</v>
      </c>
      <c r="N10" s="51" t="s">
        <v>2521</v>
      </c>
      <c r="O10" s="51" t="s">
        <v>2515</v>
      </c>
      <c r="P10" s="51" t="s">
        <v>3331</v>
      </c>
    </row>
    <row r="11" spans="1:16" x14ac:dyDescent="0.3">
      <c r="A11" t="s">
        <v>1653</v>
      </c>
      <c r="B11" t="s">
        <v>2113</v>
      </c>
      <c r="C11" t="s">
        <v>2111</v>
      </c>
      <c r="D11" t="s">
        <v>1141</v>
      </c>
      <c r="E11" t="s">
        <v>1853</v>
      </c>
      <c r="F11">
        <v>8.1999999999999993</v>
      </c>
      <c r="G11" t="s">
        <v>3311</v>
      </c>
      <c r="H11" t="s">
        <v>737</v>
      </c>
      <c r="K11" s="51" t="s">
        <v>2111</v>
      </c>
      <c r="L11" s="12">
        <f>COUNTIFS(C:C,"Male",Sales_Table!H:H,"COD")</f>
        <v>131</v>
      </c>
      <c r="M11" s="12">
        <f>COUNTIFS(C:C,"Male",Sales_Table!H:H,"EMI")</f>
        <v>105</v>
      </c>
      <c r="N11" s="12">
        <f>COUNTIFS(C:C,"Male",Sales_Table!H:H,"Debit")</f>
        <v>118</v>
      </c>
      <c r="O11" s="12">
        <f>COUNTIFS(C:C,"Male",Sales_Table!H:H,"Credit")</f>
        <v>110</v>
      </c>
      <c r="P11" s="12">
        <f>SUM(L11:O11)</f>
        <v>464</v>
      </c>
    </row>
    <row r="12" spans="1:16" x14ac:dyDescent="0.3">
      <c r="A12" t="s">
        <v>1653</v>
      </c>
      <c r="B12" t="s">
        <v>2113</v>
      </c>
      <c r="C12" t="s">
        <v>2111</v>
      </c>
      <c r="D12" t="s">
        <v>1141</v>
      </c>
      <c r="E12" t="s">
        <v>1853</v>
      </c>
      <c r="F12">
        <v>8.1999999999999993</v>
      </c>
      <c r="G12" t="s">
        <v>3312</v>
      </c>
      <c r="H12" t="s">
        <v>950</v>
      </c>
      <c r="K12" s="51" t="s">
        <v>2107</v>
      </c>
      <c r="L12" s="12">
        <f>COUNTIFS(C:C,"Female",Sales_Table!H:H,"COD")</f>
        <v>153</v>
      </c>
      <c r="M12" s="12">
        <f>COUNTIFS(C:C,"Female",Sales_Table!H:H,"EMI")</f>
        <v>140</v>
      </c>
      <c r="N12" s="12">
        <f>COUNTIFS(C:C,"Female",Sales_Table!H:H,"DEBIT")</f>
        <v>144</v>
      </c>
      <c r="O12" s="12">
        <f>COUNTIFS(C:C,"Female",Sales_Table!H:H,"Credit")</f>
        <v>99</v>
      </c>
      <c r="P12" s="12">
        <f>SUM(L12:O12)</f>
        <v>536</v>
      </c>
    </row>
    <row r="13" spans="1:16" x14ac:dyDescent="0.3">
      <c r="A13" t="s">
        <v>1653</v>
      </c>
      <c r="B13" t="s">
        <v>2113</v>
      </c>
      <c r="C13" t="s">
        <v>2111</v>
      </c>
      <c r="D13" t="s">
        <v>1141</v>
      </c>
      <c r="E13" t="s">
        <v>1853</v>
      </c>
      <c r="F13">
        <v>8.1999999999999993</v>
      </c>
      <c r="G13" t="s">
        <v>3313</v>
      </c>
      <c r="H13" t="s">
        <v>446</v>
      </c>
    </row>
    <row r="14" spans="1:16" x14ac:dyDescent="0.3">
      <c r="A14" t="s">
        <v>1653</v>
      </c>
      <c r="B14" t="s">
        <v>2113</v>
      </c>
      <c r="C14" t="s">
        <v>2111</v>
      </c>
      <c r="D14" t="s">
        <v>1141</v>
      </c>
      <c r="E14" t="s">
        <v>1853</v>
      </c>
      <c r="F14">
        <v>8.1999999999999993</v>
      </c>
      <c r="G14" t="s">
        <v>3314</v>
      </c>
      <c r="H14" t="s">
        <v>300</v>
      </c>
    </row>
    <row r="15" spans="1:16" x14ac:dyDescent="0.3">
      <c r="A15" t="s">
        <v>1654</v>
      </c>
      <c r="B15" t="s">
        <v>2114</v>
      </c>
      <c r="C15" t="s">
        <v>2107</v>
      </c>
      <c r="D15" t="s">
        <v>1157</v>
      </c>
      <c r="E15" t="s">
        <v>1854</v>
      </c>
      <c r="F15">
        <v>8.3000000000000007</v>
      </c>
      <c r="G15" t="s">
        <v>3311</v>
      </c>
      <c r="H15" t="s">
        <v>702</v>
      </c>
    </row>
    <row r="16" spans="1:16" x14ac:dyDescent="0.3">
      <c r="A16" t="s">
        <v>1654</v>
      </c>
      <c r="B16" t="s">
        <v>2114</v>
      </c>
      <c r="C16" t="s">
        <v>2107</v>
      </c>
      <c r="D16" t="s">
        <v>1157</v>
      </c>
      <c r="E16" t="s">
        <v>1854</v>
      </c>
      <c r="F16">
        <v>8.3000000000000007</v>
      </c>
      <c r="G16" t="s">
        <v>3312</v>
      </c>
      <c r="H16" t="s">
        <v>408</v>
      </c>
    </row>
    <row r="17" spans="1:8" x14ac:dyDescent="0.3">
      <c r="A17" t="s">
        <v>1654</v>
      </c>
      <c r="B17" t="s">
        <v>2114</v>
      </c>
      <c r="C17" t="s">
        <v>2107</v>
      </c>
      <c r="D17" t="s">
        <v>1157</v>
      </c>
      <c r="E17" t="s">
        <v>1854</v>
      </c>
      <c r="F17">
        <v>8.3000000000000007</v>
      </c>
      <c r="G17" t="s">
        <v>3313</v>
      </c>
      <c r="H17" t="s">
        <v>63</v>
      </c>
    </row>
    <row r="18" spans="1:8" x14ac:dyDescent="0.3">
      <c r="A18" t="s">
        <v>1655</v>
      </c>
      <c r="B18" t="s">
        <v>2115</v>
      </c>
      <c r="C18" t="s">
        <v>2111</v>
      </c>
      <c r="D18" t="s">
        <v>1129</v>
      </c>
      <c r="E18" t="s">
        <v>1851</v>
      </c>
      <c r="F18">
        <v>8.1</v>
      </c>
      <c r="G18" t="s">
        <v>3311</v>
      </c>
      <c r="H18" t="s">
        <v>452</v>
      </c>
    </row>
    <row r="19" spans="1:8" x14ac:dyDescent="0.3">
      <c r="A19" t="s">
        <v>1656</v>
      </c>
      <c r="B19" t="s">
        <v>2116</v>
      </c>
      <c r="C19" t="s">
        <v>2107</v>
      </c>
      <c r="D19" t="s">
        <v>1855</v>
      </c>
      <c r="E19" t="s">
        <v>1856</v>
      </c>
      <c r="F19">
        <v>5.0999999999999996</v>
      </c>
      <c r="G19" t="s">
        <v>3311</v>
      </c>
      <c r="H19" t="s">
        <v>82</v>
      </c>
    </row>
    <row r="20" spans="1:8" x14ac:dyDescent="0.3">
      <c r="A20" t="s">
        <v>1656</v>
      </c>
      <c r="B20" t="s">
        <v>2116</v>
      </c>
      <c r="C20" t="s">
        <v>2107</v>
      </c>
      <c r="D20" t="s">
        <v>1855</v>
      </c>
      <c r="E20" t="s">
        <v>1856</v>
      </c>
      <c r="F20">
        <v>5.0999999999999996</v>
      </c>
      <c r="G20" t="s">
        <v>3312</v>
      </c>
      <c r="H20" t="s">
        <v>699</v>
      </c>
    </row>
    <row r="21" spans="1:8" x14ac:dyDescent="0.3">
      <c r="A21" t="s">
        <v>1656</v>
      </c>
      <c r="B21" t="s">
        <v>2116</v>
      </c>
      <c r="C21" t="s">
        <v>2107</v>
      </c>
      <c r="D21" t="s">
        <v>1855</v>
      </c>
      <c r="E21" t="s">
        <v>1856</v>
      </c>
      <c r="F21">
        <v>5.0999999999999996</v>
      </c>
      <c r="G21" t="s">
        <v>3313</v>
      </c>
      <c r="H21" t="s">
        <v>146</v>
      </c>
    </row>
    <row r="22" spans="1:8" x14ac:dyDescent="0.3">
      <c r="A22" t="s">
        <v>1656</v>
      </c>
      <c r="B22" t="s">
        <v>2116</v>
      </c>
      <c r="C22" t="s">
        <v>2107</v>
      </c>
      <c r="D22" t="s">
        <v>1855</v>
      </c>
      <c r="E22" t="s">
        <v>1856</v>
      </c>
      <c r="F22">
        <v>5.0999999999999996</v>
      </c>
      <c r="G22" t="s">
        <v>3314</v>
      </c>
      <c r="H22" t="s">
        <v>827</v>
      </c>
    </row>
    <row r="23" spans="1:8" x14ac:dyDescent="0.3">
      <c r="A23" t="s">
        <v>1657</v>
      </c>
      <c r="B23" t="s">
        <v>2117</v>
      </c>
      <c r="C23" t="s">
        <v>2107</v>
      </c>
      <c r="D23" t="s">
        <v>1857</v>
      </c>
      <c r="E23" t="s">
        <v>1858</v>
      </c>
      <c r="F23">
        <v>8.3000000000000007</v>
      </c>
      <c r="G23" t="s">
        <v>3311</v>
      </c>
      <c r="H23" t="s">
        <v>791</v>
      </c>
    </row>
    <row r="24" spans="1:8" x14ac:dyDescent="0.3">
      <c r="A24" t="s">
        <v>1658</v>
      </c>
      <c r="B24" t="s">
        <v>2118</v>
      </c>
      <c r="C24" t="s">
        <v>2107</v>
      </c>
      <c r="D24" t="s">
        <v>1143</v>
      </c>
      <c r="E24" t="s">
        <v>1859</v>
      </c>
      <c r="F24">
        <v>7.7</v>
      </c>
      <c r="G24" t="s">
        <v>3311</v>
      </c>
      <c r="H24" t="s">
        <v>673</v>
      </c>
    </row>
    <row r="25" spans="1:8" x14ac:dyDescent="0.3">
      <c r="A25" t="s">
        <v>1658</v>
      </c>
      <c r="B25" t="s">
        <v>2118</v>
      </c>
      <c r="C25" t="s">
        <v>2107</v>
      </c>
      <c r="D25" t="s">
        <v>1143</v>
      </c>
      <c r="E25" t="s">
        <v>1859</v>
      </c>
      <c r="F25">
        <v>7.7</v>
      </c>
      <c r="G25" t="s">
        <v>3312</v>
      </c>
      <c r="H25" t="s">
        <v>350</v>
      </c>
    </row>
    <row r="26" spans="1:8" x14ac:dyDescent="0.3">
      <c r="A26" t="s">
        <v>1659</v>
      </c>
      <c r="B26" t="s">
        <v>2119</v>
      </c>
      <c r="C26" t="s">
        <v>2107</v>
      </c>
      <c r="D26" t="s">
        <v>1127</v>
      </c>
      <c r="E26" t="s">
        <v>1860</v>
      </c>
      <c r="F26">
        <v>8.1999999999999993</v>
      </c>
      <c r="G26" t="s">
        <v>3311</v>
      </c>
      <c r="H26" t="s">
        <v>139</v>
      </c>
    </row>
    <row r="27" spans="1:8" x14ac:dyDescent="0.3">
      <c r="A27" t="s">
        <v>1659</v>
      </c>
      <c r="B27" t="s">
        <v>2119</v>
      </c>
      <c r="C27" t="s">
        <v>2107</v>
      </c>
      <c r="D27" t="s">
        <v>1127</v>
      </c>
      <c r="E27" t="s">
        <v>1860</v>
      </c>
      <c r="F27">
        <v>8.1999999999999993</v>
      </c>
      <c r="G27" t="s">
        <v>3312</v>
      </c>
      <c r="H27" t="s">
        <v>887</v>
      </c>
    </row>
    <row r="28" spans="1:8" x14ac:dyDescent="0.3">
      <c r="A28" t="s">
        <v>1659</v>
      </c>
      <c r="B28" t="s">
        <v>2119</v>
      </c>
      <c r="C28" t="s">
        <v>2107</v>
      </c>
      <c r="D28" t="s">
        <v>1127</v>
      </c>
      <c r="E28" t="s">
        <v>1860</v>
      </c>
      <c r="F28">
        <v>8.1999999999999993</v>
      </c>
      <c r="G28" t="s">
        <v>3313</v>
      </c>
      <c r="H28" t="s">
        <v>872</v>
      </c>
    </row>
    <row r="29" spans="1:8" x14ac:dyDescent="0.3">
      <c r="A29" t="s">
        <v>1659</v>
      </c>
      <c r="B29" t="s">
        <v>2119</v>
      </c>
      <c r="C29" t="s">
        <v>2107</v>
      </c>
      <c r="D29" t="s">
        <v>1127</v>
      </c>
      <c r="E29" t="s">
        <v>1860</v>
      </c>
      <c r="F29">
        <v>8.1999999999999993</v>
      </c>
      <c r="G29" t="s">
        <v>3314</v>
      </c>
      <c r="H29" t="s">
        <v>662</v>
      </c>
    </row>
    <row r="30" spans="1:8" x14ac:dyDescent="0.3">
      <c r="A30" t="s">
        <v>1660</v>
      </c>
      <c r="B30" t="s">
        <v>2120</v>
      </c>
      <c r="C30" t="s">
        <v>2111</v>
      </c>
      <c r="D30" t="s">
        <v>1127</v>
      </c>
      <c r="E30" t="s">
        <v>1861</v>
      </c>
      <c r="F30">
        <v>8.3000000000000007</v>
      </c>
      <c r="G30" t="s">
        <v>3311</v>
      </c>
      <c r="H30" t="s">
        <v>778</v>
      </c>
    </row>
    <row r="31" spans="1:8" x14ac:dyDescent="0.3">
      <c r="A31" t="s">
        <v>1660</v>
      </c>
      <c r="B31" t="s">
        <v>2120</v>
      </c>
      <c r="C31" t="s">
        <v>2111</v>
      </c>
      <c r="D31" t="s">
        <v>1127</v>
      </c>
      <c r="E31" t="s">
        <v>1861</v>
      </c>
      <c r="F31">
        <v>8.3000000000000007</v>
      </c>
      <c r="G31" t="s">
        <v>3312</v>
      </c>
      <c r="H31" t="s">
        <v>1047</v>
      </c>
    </row>
    <row r="32" spans="1:8" x14ac:dyDescent="0.3">
      <c r="A32" t="s">
        <v>1660</v>
      </c>
      <c r="B32" t="s">
        <v>2120</v>
      </c>
      <c r="C32" t="s">
        <v>2111</v>
      </c>
      <c r="D32" t="s">
        <v>1127</v>
      </c>
      <c r="E32" t="s">
        <v>1861</v>
      </c>
      <c r="F32">
        <v>8.3000000000000007</v>
      </c>
      <c r="G32" t="s">
        <v>3313</v>
      </c>
      <c r="H32" t="s">
        <v>855</v>
      </c>
    </row>
    <row r="33" spans="1:8" x14ac:dyDescent="0.3">
      <c r="A33" t="s">
        <v>1661</v>
      </c>
      <c r="B33" t="s">
        <v>2121</v>
      </c>
      <c r="C33" t="s">
        <v>2107</v>
      </c>
      <c r="D33" t="s">
        <v>1143</v>
      </c>
      <c r="E33" t="s">
        <v>1862</v>
      </c>
      <c r="F33">
        <v>5.0999999999999996</v>
      </c>
      <c r="G33" t="s">
        <v>3311</v>
      </c>
      <c r="H33" t="s">
        <v>780</v>
      </c>
    </row>
    <row r="34" spans="1:8" x14ac:dyDescent="0.3">
      <c r="A34" t="s">
        <v>1661</v>
      </c>
      <c r="B34" t="s">
        <v>2121</v>
      </c>
      <c r="C34" t="s">
        <v>2107</v>
      </c>
      <c r="D34" t="s">
        <v>1143</v>
      </c>
      <c r="E34" t="s">
        <v>1862</v>
      </c>
      <c r="F34">
        <v>5.0999999999999996</v>
      </c>
      <c r="G34" t="s">
        <v>3312</v>
      </c>
      <c r="H34" t="s">
        <v>1034</v>
      </c>
    </row>
    <row r="35" spans="1:8" x14ac:dyDescent="0.3">
      <c r="A35" t="s">
        <v>1661</v>
      </c>
      <c r="B35" t="s">
        <v>2121</v>
      </c>
      <c r="C35" t="s">
        <v>2107</v>
      </c>
      <c r="D35" t="s">
        <v>1143</v>
      </c>
      <c r="E35" t="s">
        <v>1862</v>
      </c>
      <c r="F35">
        <v>5.0999999999999996</v>
      </c>
      <c r="G35" t="s">
        <v>3313</v>
      </c>
      <c r="H35" t="s">
        <v>100</v>
      </c>
    </row>
    <row r="36" spans="1:8" x14ac:dyDescent="0.3">
      <c r="A36" t="s">
        <v>1661</v>
      </c>
      <c r="B36" t="s">
        <v>2121</v>
      </c>
      <c r="C36" t="s">
        <v>2107</v>
      </c>
      <c r="D36" t="s">
        <v>1143</v>
      </c>
      <c r="E36" t="s">
        <v>1862</v>
      </c>
      <c r="F36">
        <v>5.0999999999999996</v>
      </c>
      <c r="G36" t="s">
        <v>3314</v>
      </c>
      <c r="H36" t="s">
        <v>219</v>
      </c>
    </row>
    <row r="37" spans="1:8" x14ac:dyDescent="0.3">
      <c r="A37" t="s">
        <v>1662</v>
      </c>
      <c r="B37" t="s">
        <v>2122</v>
      </c>
      <c r="C37" t="s">
        <v>2107</v>
      </c>
      <c r="D37" t="s">
        <v>1129</v>
      </c>
      <c r="E37" t="s">
        <v>1863</v>
      </c>
      <c r="F37">
        <v>6.2</v>
      </c>
      <c r="G37" t="s">
        <v>3311</v>
      </c>
      <c r="H37" t="s">
        <v>55</v>
      </c>
    </row>
    <row r="38" spans="1:8" x14ac:dyDescent="0.3">
      <c r="A38" t="s">
        <v>1662</v>
      </c>
      <c r="B38" t="s">
        <v>2122</v>
      </c>
      <c r="C38" t="s">
        <v>2107</v>
      </c>
      <c r="D38" t="s">
        <v>1129</v>
      </c>
      <c r="E38" t="s">
        <v>1863</v>
      </c>
      <c r="F38">
        <v>6.2</v>
      </c>
      <c r="G38" t="s">
        <v>3312</v>
      </c>
      <c r="H38" t="s">
        <v>785</v>
      </c>
    </row>
    <row r="39" spans="1:8" x14ac:dyDescent="0.3">
      <c r="A39" t="s">
        <v>1662</v>
      </c>
      <c r="B39" t="s">
        <v>2122</v>
      </c>
      <c r="C39" t="s">
        <v>2107</v>
      </c>
      <c r="D39" t="s">
        <v>1129</v>
      </c>
      <c r="E39" t="s">
        <v>1863</v>
      </c>
      <c r="F39">
        <v>6.2</v>
      </c>
      <c r="G39" t="s">
        <v>3313</v>
      </c>
      <c r="H39" t="s">
        <v>95</v>
      </c>
    </row>
    <row r="40" spans="1:8" x14ac:dyDescent="0.3">
      <c r="A40" t="s">
        <v>1663</v>
      </c>
      <c r="B40" t="s">
        <v>2123</v>
      </c>
      <c r="C40" t="s">
        <v>2107</v>
      </c>
      <c r="D40" t="s">
        <v>1129</v>
      </c>
      <c r="E40" t="s">
        <v>1864</v>
      </c>
      <c r="F40">
        <v>6.3</v>
      </c>
      <c r="G40" t="s">
        <v>3311</v>
      </c>
      <c r="H40" t="s">
        <v>582</v>
      </c>
    </row>
    <row r="41" spans="1:8" x14ac:dyDescent="0.3">
      <c r="A41" t="s">
        <v>1663</v>
      </c>
      <c r="B41" t="s">
        <v>2123</v>
      </c>
      <c r="C41" t="s">
        <v>2107</v>
      </c>
      <c r="D41" t="s">
        <v>1129</v>
      </c>
      <c r="E41" t="s">
        <v>1864</v>
      </c>
      <c r="F41">
        <v>6.3</v>
      </c>
      <c r="G41" t="s">
        <v>3312</v>
      </c>
      <c r="H41" t="s">
        <v>566</v>
      </c>
    </row>
    <row r="42" spans="1:8" x14ac:dyDescent="0.3">
      <c r="A42" t="s">
        <v>1664</v>
      </c>
      <c r="B42" t="s">
        <v>2124</v>
      </c>
      <c r="C42" t="s">
        <v>2107</v>
      </c>
      <c r="D42" t="s">
        <v>1171</v>
      </c>
      <c r="E42" t="s">
        <v>1865</v>
      </c>
      <c r="F42">
        <v>10</v>
      </c>
      <c r="G42" t="s">
        <v>3311</v>
      </c>
      <c r="H42" t="s">
        <v>1003</v>
      </c>
    </row>
    <row r="43" spans="1:8" x14ac:dyDescent="0.3">
      <c r="A43" t="s">
        <v>1664</v>
      </c>
      <c r="B43" t="s">
        <v>2124</v>
      </c>
      <c r="C43" t="s">
        <v>2107</v>
      </c>
      <c r="D43" t="s">
        <v>1171</v>
      </c>
      <c r="E43" t="s">
        <v>1865</v>
      </c>
      <c r="F43">
        <v>10</v>
      </c>
      <c r="G43" t="s">
        <v>3312</v>
      </c>
      <c r="H43" t="s">
        <v>961</v>
      </c>
    </row>
    <row r="44" spans="1:8" x14ac:dyDescent="0.3">
      <c r="A44" t="s">
        <v>1664</v>
      </c>
      <c r="B44" t="s">
        <v>2124</v>
      </c>
      <c r="C44" t="s">
        <v>2107</v>
      </c>
      <c r="D44" t="s">
        <v>1171</v>
      </c>
      <c r="E44" t="s">
        <v>1865</v>
      </c>
      <c r="F44">
        <v>10</v>
      </c>
      <c r="G44" t="s">
        <v>3313</v>
      </c>
      <c r="H44" t="s">
        <v>235</v>
      </c>
    </row>
    <row r="45" spans="1:8" x14ac:dyDescent="0.3">
      <c r="A45" t="s">
        <v>1665</v>
      </c>
      <c r="B45" t="s">
        <v>2125</v>
      </c>
      <c r="C45" t="s">
        <v>2111</v>
      </c>
      <c r="D45" t="s">
        <v>1146</v>
      </c>
      <c r="E45" t="s">
        <v>1866</v>
      </c>
      <c r="F45">
        <v>5.4</v>
      </c>
      <c r="G45" t="s">
        <v>3311</v>
      </c>
      <c r="H45" t="s">
        <v>261</v>
      </c>
    </row>
    <row r="46" spans="1:8" x14ac:dyDescent="0.3">
      <c r="A46" t="s">
        <v>1666</v>
      </c>
      <c r="B46" t="s">
        <v>2126</v>
      </c>
      <c r="C46" t="s">
        <v>2107</v>
      </c>
      <c r="D46" t="s">
        <v>1143</v>
      </c>
      <c r="E46" t="s">
        <v>1867</v>
      </c>
      <c r="F46">
        <v>9.1</v>
      </c>
      <c r="G46" t="s">
        <v>3311</v>
      </c>
      <c r="H46" t="s">
        <v>618</v>
      </c>
    </row>
    <row r="47" spans="1:8" x14ac:dyDescent="0.3">
      <c r="A47" t="s">
        <v>1666</v>
      </c>
      <c r="B47" t="s">
        <v>2126</v>
      </c>
      <c r="C47" t="s">
        <v>2107</v>
      </c>
      <c r="D47" t="s">
        <v>1143</v>
      </c>
      <c r="E47" t="s">
        <v>1867</v>
      </c>
      <c r="F47">
        <v>9.1</v>
      </c>
      <c r="G47" t="s">
        <v>3312</v>
      </c>
      <c r="H47" t="s">
        <v>449</v>
      </c>
    </row>
    <row r="48" spans="1:8" x14ac:dyDescent="0.3">
      <c r="A48" t="s">
        <v>1666</v>
      </c>
      <c r="B48" t="s">
        <v>2126</v>
      </c>
      <c r="C48" t="s">
        <v>2107</v>
      </c>
      <c r="D48" t="s">
        <v>1143</v>
      </c>
      <c r="E48" t="s">
        <v>1867</v>
      </c>
      <c r="F48">
        <v>9.1</v>
      </c>
      <c r="G48" t="s">
        <v>3313</v>
      </c>
      <c r="H48" t="s">
        <v>140</v>
      </c>
    </row>
    <row r="49" spans="1:8" x14ac:dyDescent="0.3">
      <c r="A49" t="s">
        <v>1666</v>
      </c>
      <c r="B49" t="s">
        <v>2126</v>
      </c>
      <c r="C49" t="s">
        <v>2107</v>
      </c>
      <c r="D49" t="s">
        <v>1143</v>
      </c>
      <c r="E49" t="s">
        <v>1867</v>
      </c>
      <c r="F49">
        <v>9.1</v>
      </c>
      <c r="G49" t="s">
        <v>3314</v>
      </c>
      <c r="H49" t="s">
        <v>486</v>
      </c>
    </row>
    <row r="50" spans="1:8" x14ac:dyDescent="0.3">
      <c r="A50" t="s">
        <v>1667</v>
      </c>
      <c r="B50" t="s">
        <v>2127</v>
      </c>
      <c r="C50" t="s">
        <v>2111</v>
      </c>
      <c r="D50" t="s">
        <v>1146</v>
      </c>
      <c r="E50" t="s">
        <v>1868</v>
      </c>
      <c r="F50">
        <v>5.2</v>
      </c>
      <c r="G50" t="s">
        <v>3311</v>
      </c>
      <c r="H50" t="s">
        <v>264</v>
      </c>
    </row>
    <row r="51" spans="1:8" x14ac:dyDescent="0.3">
      <c r="A51" t="s">
        <v>1668</v>
      </c>
      <c r="B51" t="s">
        <v>2128</v>
      </c>
      <c r="C51" t="s">
        <v>2107</v>
      </c>
      <c r="D51" t="s">
        <v>1171</v>
      </c>
      <c r="E51" t="s">
        <v>1869</v>
      </c>
      <c r="F51">
        <v>8.4</v>
      </c>
      <c r="G51" t="s">
        <v>3311</v>
      </c>
      <c r="H51" t="s">
        <v>150</v>
      </c>
    </row>
    <row r="52" spans="1:8" x14ac:dyDescent="0.3">
      <c r="A52" t="s">
        <v>1668</v>
      </c>
      <c r="B52" t="s">
        <v>2128</v>
      </c>
      <c r="C52" t="s">
        <v>2107</v>
      </c>
      <c r="D52" t="s">
        <v>1171</v>
      </c>
      <c r="E52" t="s">
        <v>1869</v>
      </c>
      <c r="F52">
        <v>8.4</v>
      </c>
      <c r="G52" t="s">
        <v>3312</v>
      </c>
      <c r="H52" t="s">
        <v>578</v>
      </c>
    </row>
    <row r="53" spans="1:8" x14ac:dyDescent="0.3">
      <c r="A53" t="s">
        <v>1669</v>
      </c>
      <c r="B53" t="s">
        <v>2129</v>
      </c>
      <c r="C53" t="s">
        <v>2107</v>
      </c>
      <c r="D53" t="s">
        <v>1133</v>
      </c>
      <c r="E53" t="s">
        <v>1870</v>
      </c>
      <c r="F53">
        <v>5.2</v>
      </c>
      <c r="G53" t="s">
        <v>3311</v>
      </c>
      <c r="H53" t="s">
        <v>343</v>
      </c>
    </row>
    <row r="54" spans="1:8" x14ac:dyDescent="0.3">
      <c r="A54" t="s">
        <v>1669</v>
      </c>
      <c r="B54" t="s">
        <v>2129</v>
      </c>
      <c r="C54" t="s">
        <v>2107</v>
      </c>
      <c r="D54" t="s">
        <v>1133</v>
      </c>
      <c r="E54" t="s">
        <v>1870</v>
      </c>
      <c r="F54">
        <v>5.2</v>
      </c>
      <c r="G54" t="s">
        <v>3312</v>
      </c>
      <c r="H54" t="s">
        <v>617</v>
      </c>
    </row>
    <row r="55" spans="1:8" x14ac:dyDescent="0.3">
      <c r="A55" t="s">
        <v>1670</v>
      </c>
      <c r="B55" t="s">
        <v>2130</v>
      </c>
      <c r="C55" t="s">
        <v>2107</v>
      </c>
      <c r="D55" t="s">
        <v>1857</v>
      </c>
      <c r="E55" t="s">
        <v>1871</v>
      </c>
      <c r="F55">
        <v>8.5</v>
      </c>
      <c r="G55" t="s">
        <v>3311</v>
      </c>
      <c r="H55" t="s">
        <v>488</v>
      </c>
    </row>
    <row r="56" spans="1:8" x14ac:dyDescent="0.3">
      <c r="A56" t="s">
        <v>1671</v>
      </c>
      <c r="B56" t="s">
        <v>2131</v>
      </c>
      <c r="C56" t="s">
        <v>2111</v>
      </c>
      <c r="D56" t="s">
        <v>1127</v>
      </c>
      <c r="E56" t="s">
        <v>1872</v>
      </c>
      <c r="F56">
        <v>10</v>
      </c>
      <c r="G56" t="s">
        <v>3311</v>
      </c>
      <c r="H56" t="s">
        <v>441</v>
      </c>
    </row>
    <row r="57" spans="1:8" x14ac:dyDescent="0.3">
      <c r="A57" t="s">
        <v>1671</v>
      </c>
      <c r="B57" t="s">
        <v>2131</v>
      </c>
      <c r="C57" t="s">
        <v>2111</v>
      </c>
      <c r="D57" t="s">
        <v>1127</v>
      </c>
      <c r="E57" t="s">
        <v>1872</v>
      </c>
      <c r="F57">
        <v>10</v>
      </c>
      <c r="G57" t="s">
        <v>3312</v>
      </c>
      <c r="H57" t="s">
        <v>507</v>
      </c>
    </row>
    <row r="58" spans="1:8" x14ac:dyDescent="0.3">
      <c r="A58" t="s">
        <v>1671</v>
      </c>
      <c r="B58" t="s">
        <v>2131</v>
      </c>
      <c r="C58" t="s">
        <v>2111</v>
      </c>
      <c r="D58" t="s">
        <v>1127</v>
      </c>
      <c r="E58" t="s">
        <v>1872</v>
      </c>
      <c r="F58">
        <v>10</v>
      </c>
      <c r="G58" t="s">
        <v>3313</v>
      </c>
      <c r="H58" t="s">
        <v>226</v>
      </c>
    </row>
    <row r="59" spans="1:8" x14ac:dyDescent="0.3">
      <c r="A59" t="s">
        <v>1672</v>
      </c>
      <c r="B59" t="s">
        <v>2132</v>
      </c>
      <c r="C59" t="s">
        <v>2107</v>
      </c>
      <c r="D59" t="s">
        <v>1873</v>
      </c>
      <c r="E59" t="s">
        <v>1874</v>
      </c>
      <c r="F59">
        <v>9.4</v>
      </c>
      <c r="G59" t="s">
        <v>3311</v>
      </c>
      <c r="H59" t="s">
        <v>377</v>
      </c>
    </row>
    <row r="60" spans="1:8" x14ac:dyDescent="0.3">
      <c r="A60" t="s">
        <v>1672</v>
      </c>
      <c r="B60" t="s">
        <v>2132</v>
      </c>
      <c r="C60" t="s">
        <v>2107</v>
      </c>
      <c r="D60" t="s">
        <v>1873</v>
      </c>
      <c r="E60" t="s">
        <v>1874</v>
      </c>
      <c r="F60">
        <v>9.4</v>
      </c>
      <c r="G60" t="s">
        <v>3312</v>
      </c>
      <c r="H60" t="s">
        <v>101</v>
      </c>
    </row>
    <row r="61" spans="1:8" x14ac:dyDescent="0.3">
      <c r="A61" t="s">
        <v>1672</v>
      </c>
      <c r="B61" t="s">
        <v>2132</v>
      </c>
      <c r="C61" t="s">
        <v>2107</v>
      </c>
      <c r="D61" t="s">
        <v>1873</v>
      </c>
      <c r="E61" t="s">
        <v>1874</v>
      </c>
      <c r="F61">
        <v>9.4</v>
      </c>
      <c r="G61" t="s">
        <v>3313</v>
      </c>
      <c r="H61" t="s">
        <v>927</v>
      </c>
    </row>
    <row r="62" spans="1:8" x14ac:dyDescent="0.3">
      <c r="A62" t="s">
        <v>1673</v>
      </c>
      <c r="B62" t="s">
        <v>2133</v>
      </c>
      <c r="C62" t="s">
        <v>2111</v>
      </c>
      <c r="D62" t="s">
        <v>1143</v>
      </c>
      <c r="E62" t="s">
        <v>1875</v>
      </c>
      <c r="F62">
        <v>7.8</v>
      </c>
      <c r="G62" t="s">
        <v>3311</v>
      </c>
      <c r="H62" t="s">
        <v>567</v>
      </c>
    </row>
    <row r="63" spans="1:8" x14ac:dyDescent="0.3">
      <c r="A63" t="s">
        <v>1673</v>
      </c>
      <c r="B63" t="s">
        <v>2133</v>
      </c>
      <c r="C63" t="s">
        <v>2111</v>
      </c>
      <c r="D63" t="s">
        <v>1143</v>
      </c>
      <c r="E63" t="s">
        <v>1875</v>
      </c>
      <c r="F63">
        <v>7.8</v>
      </c>
      <c r="G63" t="s">
        <v>3312</v>
      </c>
      <c r="H63" t="s">
        <v>502</v>
      </c>
    </row>
    <row r="64" spans="1:8" x14ac:dyDescent="0.3">
      <c r="A64" t="s">
        <v>1673</v>
      </c>
      <c r="B64" t="s">
        <v>2133</v>
      </c>
      <c r="C64" t="s">
        <v>2111</v>
      </c>
      <c r="D64" t="s">
        <v>1143</v>
      </c>
      <c r="E64" t="s">
        <v>1875</v>
      </c>
      <c r="F64">
        <v>7.8</v>
      </c>
      <c r="G64" t="s">
        <v>3313</v>
      </c>
      <c r="H64" t="s">
        <v>608</v>
      </c>
    </row>
    <row r="65" spans="1:8" x14ac:dyDescent="0.3">
      <c r="A65" t="s">
        <v>1673</v>
      </c>
      <c r="B65" t="s">
        <v>2133</v>
      </c>
      <c r="C65" t="s">
        <v>2111</v>
      </c>
      <c r="D65" t="s">
        <v>1143</v>
      </c>
      <c r="E65" t="s">
        <v>1875</v>
      </c>
      <c r="F65">
        <v>7.8</v>
      </c>
      <c r="G65" t="s">
        <v>3314</v>
      </c>
      <c r="H65" t="s">
        <v>945</v>
      </c>
    </row>
    <row r="66" spans="1:8" x14ac:dyDescent="0.3">
      <c r="A66" t="s">
        <v>1674</v>
      </c>
      <c r="B66" t="s">
        <v>2134</v>
      </c>
      <c r="C66" t="s">
        <v>2111</v>
      </c>
      <c r="D66" t="s">
        <v>1148</v>
      </c>
      <c r="E66" t="s">
        <v>1876</v>
      </c>
      <c r="F66">
        <v>6.6</v>
      </c>
      <c r="G66" t="s">
        <v>3311</v>
      </c>
      <c r="H66" t="s">
        <v>703</v>
      </c>
    </row>
    <row r="67" spans="1:8" x14ac:dyDescent="0.3">
      <c r="A67" t="s">
        <v>1675</v>
      </c>
      <c r="B67" t="s">
        <v>2135</v>
      </c>
      <c r="C67" t="s">
        <v>2111</v>
      </c>
      <c r="D67" t="s">
        <v>1873</v>
      </c>
      <c r="E67" t="s">
        <v>1877</v>
      </c>
      <c r="F67">
        <v>5.4</v>
      </c>
      <c r="G67" t="s">
        <v>3311</v>
      </c>
      <c r="H67" t="s">
        <v>956</v>
      </c>
    </row>
    <row r="68" spans="1:8" x14ac:dyDescent="0.3">
      <c r="A68" t="s">
        <v>1675</v>
      </c>
      <c r="B68" t="s">
        <v>2135</v>
      </c>
      <c r="C68" t="s">
        <v>2111</v>
      </c>
      <c r="D68" t="s">
        <v>1873</v>
      </c>
      <c r="E68" t="s">
        <v>1877</v>
      </c>
      <c r="F68">
        <v>5.4</v>
      </c>
      <c r="G68" t="s">
        <v>3312</v>
      </c>
      <c r="H68" t="s">
        <v>760</v>
      </c>
    </row>
    <row r="69" spans="1:8" x14ac:dyDescent="0.3">
      <c r="A69" t="s">
        <v>1675</v>
      </c>
      <c r="B69" t="s">
        <v>2135</v>
      </c>
      <c r="C69" t="s">
        <v>2111</v>
      </c>
      <c r="D69" t="s">
        <v>1873</v>
      </c>
      <c r="E69" t="s">
        <v>1877</v>
      </c>
      <c r="F69">
        <v>5.4</v>
      </c>
      <c r="G69" t="s">
        <v>3313</v>
      </c>
      <c r="H69" t="s">
        <v>874</v>
      </c>
    </row>
    <row r="70" spans="1:8" x14ac:dyDescent="0.3">
      <c r="A70" t="s">
        <v>1675</v>
      </c>
      <c r="B70" t="s">
        <v>2135</v>
      </c>
      <c r="C70" t="s">
        <v>2111</v>
      </c>
      <c r="D70" t="s">
        <v>1873</v>
      </c>
      <c r="E70" t="s">
        <v>1877</v>
      </c>
      <c r="F70">
        <v>5.4</v>
      </c>
      <c r="G70" t="s">
        <v>3314</v>
      </c>
      <c r="H70" t="s">
        <v>593</v>
      </c>
    </row>
    <row r="71" spans="1:8" x14ac:dyDescent="0.3">
      <c r="A71" t="s">
        <v>1676</v>
      </c>
      <c r="B71" t="s">
        <v>2136</v>
      </c>
      <c r="C71" t="s">
        <v>2107</v>
      </c>
      <c r="D71" t="s">
        <v>1146</v>
      </c>
      <c r="E71" t="s">
        <v>1878</v>
      </c>
      <c r="F71">
        <v>7.7</v>
      </c>
      <c r="G71" t="s">
        <v>3311</v>
      </c>
      <c r="H71" t="s">
        <v>722</v>
      </c>
    </row>
    <row r="72" spans="1:8" x14ac:dyDescent="0.3">
      <c r="A72" t="s">
        <v>1677</v>
      </c>
      <c r="B72" t="s">
        <v>2137</v>
      </c>
      <c r="C72" t="s">
        <v>2107</v>
      </c>
      <c r="D72" t="s">
        <v>1849</v>
      </c>
      <c r="E72" t="s">
        <v>1879</v>
      </c>
      <c r="F72">
        <v>9.4</v>
      </c>
      <c r="G72" t="s">
        <v>3311</v>
      </c>
      <c r="H72" t="s">
        <v>354</v>
      </c>
    </row>
    <row r="73" spans="1:8" x14ac:dyDescent="0.3">
      <c r="A73" t="s">
        <v>1677</v>
      </c>
      <c r="B73" t="s">
        <v>2137</v>
      </c>
      <c r="C73" t="s">
        <v>2107</v>
      </c>
      <c r="D73" t="s">
        <v>1849</v>
      </c>
      <c r="E73" t="s">
        <v>1879</v>
      </c>
      <c r="F73">
        <v>9.4</v>
      </c>
      <c r="G73" t="s">
        <v>3312</v>
      </c>
      <c r="H73" t="s">
        <v>811</v>
      </c>
    </row>
    <row r="74" spans="1:8" x14ac:dyDescent="0.3">
      <c r="A74" t="s">
        <v>1678</v>
      </c>
      <c r="B74" t="s">
        <v>2138</v>
      </c>
      <c r="C74" t="s">
        <v>2111</v>
      </c>
      <c r="D74" t="s">
        <v>1127</v>
      </c>
      <c r="E74" t="s">
        <v>1880</v>
      </c>
      <c r="F74">
        <v>7.1</v>
      </c>
      <c r="G74" t="s">
        <v>3311</v>
      </c>
      <c r="H74" t="s">
        <v>445</v>
      </c>
    </row>
    <row r="75" spans="1:8" x14ac:dyDescent="0.3">
      <c r="A75" t="s">
        <v>1679</v>
      </c>
      <c r="B75" t="s">
        <v>2139</v>
      </c>
      <c r="C75" t="s">
        <v>2111</v>
      </c>
      <c r="D75" t="s">
        <v>1154</v>
      </c>
      <c r="E75" t="s">
        <v>1881</v>
      </c>
      <c r="F75">
        <v>7.5</v>
      </c>
      <c r="G75" t="s">
        <v>3311</v>
      </c>
      <c r="H75" t="s">
        <v>110</v>
      </c>
    </row>
    <row r="76" spans="1:8" x14ac:dyDescent="0.3">
      <c r="A76" t="s">
        <v>1679</v>
      </c>
      <c r="B76" t="s">
        <v>2139</v>
      </c>
      <c r="C76" t="s">
        <v>2111</v>
      </c>
      <c r="D76" t="s">
        <v>1154</v>
      </c>
      <c r="E76" t="s">
        <v>1881</v>
      </c>
      <c r="F76">
        <v>7.5</v>
      </c>
      <c r="G76" t="s">
        <v>3312</v>
      </c>
      <c r="H76" t="s">
        <v>154</v>
      </c>
    </row>
    <row r="77" spans="1:8" x14ac:dyDescent="0.3">
      <c r="A77" t="s">
        <v>1679</v>
      </c>
      <c r="B77" t="s">
        <v>2139</v>
      </c>
      <c r="C77" t="s">
        <v>2111</v>
      </c>
      <c r="D77" t="s">
        <v>1154</v>
      </c>
      <c r="E77" t="s">
        <v>1881</v>
      </c>
      <c r="F77">
        <v>7.5</v>
      </c>
      <c r="G77" t="s">
        <v>3313</v>
      </c>
      <c r="H77" t="s">
        <v>516</v>
      </c>
    </row>
    <row r="78" spans="1:8" x14ac:dyDescent="0.3">
      <c r="A78" t="s">
        <v>1679</v>
      </c>
      <c r="B78" t="s">
        <v>2139</v>
      </c>
      <c r="C78" t="s">
        <v>2111</v>
      </c>
      <c r="D78" t="s">
        <v>1154</v>
      </c>
      <c r="E78" t="s">
        <v>1881</v>
      </c>
      <c r="F78">
        <v>7.5</v>
      </c>
      <c r="G78" t="s">
        <v>3314</v>
      </c>
      <c r="H78" t="s">
        <v>217</v>
      </c>
    </row>
    <row r="79" spans="1:8" x14ac:dyDescent="0.3">
      <c r="A79" t="s">
        <v>1680</v>
      </c>
      <c r="B79" t="s">
        <v>2140</v>
      </c>
      <c r="C79" t="s">
        <v>2107</v>
      </c>
      <c r="D79" t="s">
        <v>1143</v>
      </c>
      <c r="E79" t="s">
        <v>1882</v>
      </c>
      <c r="F79">
        <v>6.7</v>
      </c>
      <c r="G79" t="s">
        <v>3311</v>
      </c>
      <c r="H79" t="s">
        <v>515</v>
      </c>
    </row>
    <row r="80" spans="1:8" x14ac:dyDescent="0.3">
      <c r="A80" t="s">
        <v>1680</v>
      </c>
      <c r="B80" t="s">
        <v>2140</v>
      </c>
      <c r="C80" t="s">
        <v>2107</v>
      </c>
      <c r="D80" t="s">
        <v>1143</v>
      </c>
      <c r="E80" t="s">
        <v>1882</v>
      </c>
      <c r="F80">
        <v>6.7</v>
      </c>
      <c r="G80" t="s">
        <v>3312</v>
      </c>
      <c r="H80" t="s">
        <v>1039</v>
      </c>
    </row>
    <row r="81" spans="1:8" x14ac:dyDescent="0.3">
      <c r="A81" t="s">
        <v>1680</v>
      </c>
      <c r="B81" t="s">
        <v>2140</v>
      </c>
      <c r="C81" t="s">
        <v>2107</v>
      </c>
      <c r="D81" t="s">
        <v>1143</v>
      </c>
      <c r="E81" t="s">
        <v>1882</v>
      </c>
      <c r="F81">
        <v>6.7</v>
      </c>
      <c r="G81" t="s">
        <v>3313</v>
      </c>
      <c r="H81" t="s">
        <v>937</v>
      </c>
    </row>
    <row r="82" spans="1:8" x14ac:dyDescent="0.3">
      <c r="A82" t="s">
        <v>1680</v>
      </c>
      <c r="B82" t="s">
        <v>2140</v>
      </c>
      <c r="C82" t="s">
        <v>2107</v>
      </c>
      <c r="D82" t="s">
        <v>1143</v>
      </c>
      <c r="E82" t="s">
        <v>1882</v>
      </c>
      <c r="F82">
        <v>6.7</v>
      </c>
      <c r="G82" t="s">
        <v>3314</v>
      </c>
      <c r="H82" t="s">
        <v>321</v>
      </c>
    </row>
    <row r="83" spans="1:8" x14ac:dyDescent="0.3">
      <c r="A83" t="s">
        <v>1681</v>
      </c>
      <c r="B83" t="s">
        <v>2141</v>
      </c>
      <c r="C83" t="s">
        <v>2111</v>
      </c>
      <c r="D83" t="s">
        <v>1857</v>
      </c>
      <c r="E83" t="s">
        <v>1883</v>
      </c>
      <c r="F83">
        <v>5.8</v>
      </c>
      <c r="G83" t="s">
        <v>3311</v>
      </c>
      <c r="H83" t="s">
        <v>933</v>
      </c>
    </row>
    <row r="84" spans="1:8" x14ac:dyDescent="0.3">
      <c r="A84" t="s">
        <v>1681</v>
      </c>
      <c r="B84" t="s">
        <v>2141</v>
      </c>
      <c r="C84" t="s">
        <v>2111</v>
      </c>
      <c r="D84" t="s">
        <v>1857</v>
      </c>
      <c r="E84" t="s">
        <v>1883</v>
      </c>
      <c r="F84">
        <v>5.8</v>
      </c>
      <c r="G84" t="s">
        <v>3312</v>
      </c>
      <c r="H84" t="s">
        <v>380</v>
      </c>
    </row>
    <row r="85" spans="1:8" x14ac:dyDescent="0.3">
      <c r="A85" t="s">
        <v>1681</v>
      </c>
      <c r="B85" t="s">
        <v>2141</v>
      </c>
      <c r="C85" t="s">
        <v>2111</v>
      </c>
      <c r="D85" t="s">
        <v>1857</v>
      </c>
      <c r="E85" t="s">
        <v>1883</v>
      </c>
      <c r="F85">
        <v>5.8</v>
      </c>
      <c r="G85" t="s">
        <v>3313</v>
      </c>
      <c r="H85" t="s">
        <v>885</v>
      </c>
    </row>
    <row r="86" spans="1:8" x14ac:dyDescent="0.3">
      <c r="A86" t="s">
        <v>1682</v>
      </c>
      <c r="B86" t="s">
        <v>2142</v>
      </c>
      <c r="C86" t="s">
        <v>2107</v>
      </c>
      <c r="D86" t="s">
        <v>1873</v>
      </c>
      <c r="E86" t="s">
        <v>1884</v>
      </c>
      <c r="F86">
        <v>7.8</v>
      </c>
      <c r="G86" t="s">
        <v>3311</v>
      </c>
      <c r="H86" t="s">
        <v>742</v>
      </c>
    </row>
    <row r="87" spans="1:8" x14ac:dyDescent="0.3">
      <c r="A87" t="s">
        <v>1682</v>
      </c>
      <c r="B87" t="s">
        <v>2142</v>
      </c>
      <c r="C87" t="s">
        <v>2107</v>
      </c>
      <c r="D87" t="s">
        <v>1873</v>
      </c>
      <c r="E87" t="s">
        <v>1884</v>
      </c>
      <c r="F87">
        <v>7.8</v>
      </c>
      <c r="G87" t="s">
        <v>3312</v>
      </c>
      <c r="H87" t="s">
        <v>557</v>
      </c>
    </row>
    <row r="88" spans="1:8" x14ac:dyDescent="0.3">
      <c r="A88" t="s">
        <v>1683</v>
      </c>
      <c r="B88" t="s">
        <v>2143</v>
      </c>
      <c r="C88" t="s">
        <v>2111</v>
      </c>
      <c r="D88" t="s">
        <v>1131</v>
      </c>
      <c r="E88" t="s">
        <v>1885</v>
      </c>
      <c r="F88">
        <v>5.6</v>
      </c>
      <c r="G88" t="s">
        <v>3311</v>
      </c>
      <c r="H88" t="s">
        <v>245</v>
      </c>
    </row>
    <row r="89" spans="1:8" x14ac:dyDescent="0.3">
      <c r="A89" t="s">
        <v>1683</v>
      </c>
      <c r="B89" t="s">
        <v>2143</v>
      </c>
      <c r="C89" t="s">
        <v>2111</v>
      </c>
      <c r="D89" t="s">
        <v>1131</v>
      </c>
      <c r="E89" t="s">
        <v>1885</v>
      </c>
      <c r="F89">
        <v>5.6</v>
      </c>
      <c r="G89" t="s">
        <v>3312</v>
      </c>
      <c r="H89" t="s">
        <v>700</v>
      </c>
    </row>
    <row r="90" spans="1:8" x14ac:dyDescent="0.3">
      <c r="A90" t="s">
        <v>1683</v>
      </c>
      <c r="B90" t="s">
        <v>2143</v>
      </c>
      <c r="C90" t="s">
        <v>2111</v>
      </c>
      <c r="D90" t="s">
        <v>1131</v>
      </c>
      <c r="E90" t="s">
        <v>1885</v>
      </c>
      <c r="F90">
        <v>5.6</v>
      </c>
      <c r="G90" t="s">
        <v>3313</v>
      </c>
      <c r="H90" t="s">
        <v>684</v>
      </c>
    </row>
    <row r="91" spans="1:8" x14ac:dyDescent="0.3">
      <c r="A91" t="s">
        <v>1683</v>
      </c>
      <c r="B91" t="s">
        <v>2143</v>
      </c>
      <c r="C91" t="s">
        <v>2111</v>
      </c>
      <c r="D91" t="s">
        <v>1131</v>
      </c>
      <c r="E91" t="s">
        <v>1885</v>
      </c>
      <c r="F91">
        <v>5.6</v>
      </c>
      <c r="G91" t="s">
        <v>3314</v>
      </c>
      <c r="H91" t="s">
        <v>421</v>
      </c>
    </row>
    <row r="92" spans="1:8" x14ac:dyDescent="0.3">
      <c r="A92" t="s">
        <v>1684</v>
      </c>
      <c r="B92" t="s">
        <v>2144</v>
      </c>
      <c r="C92" t="s">
        <v>2107</v>
      </c>
      <c r="D92" t="s">
        <v>1154</v>
      </c>
      <c r="E92" t="s">
        <v>1886</v>
      </c>
      <c r="F92">
        <v>5.7</v>
      </c>
      <c r="G92" t="s">
        <v>3311</v>
      </c>
      <c r="H92" t="s">
        <v>71</v>
      </c>
    </row>
    <row r="93" spans="1:8" x14ac:dyDescent="0.3">
      <c r="A93" t="s">
        <v>1684</v>
      </c>
      <c r="B93" t="s">
        <v>2144</v>
      </c>
      <c r="C93" t="s">
        <v>2107</v>
      </c>
      <c r="D93" t="s">
        <v>1154</v>
      </c>
      <c r="E93" t="s">
        <v>1886</v>
      </c>
      <c r="F93">
        <v>5.7</v>
      </c>
      <c r="G93" t="s">
        <v>3312</v>
      </c>
      <c r="H93" t="s">
        <v>537</v>
      </c>
    </row>
    <row r="94" spans="1:8" x14ac:dyDescent="0.3">
      <c r="A94" t="s">
        <v>1684</v>
      </c>
      <c r="B94" t="s">
        <v>2144</v>
      </c>
      <c r="C94" t="s">
        <v>2107</v>
      </c>
      <c r="D94" t="s">
        <v>1154</v>
      </c>
      <c r="E94" t="s">
        <v>1886</v>
      </c>
      <c r="F94">
        <v>5.7</v>
      </c>
      <c r="G94" t="s">
        <v>3313</v>
      </c>
      <c r="H94" t="s">
        <v>599</v>
      </c>
    </row>
    <row r="95" spans="1:8" x14ac:dyDescent="0.3">
      <c r="A95" t="s">
        <v>1684</v>
      </c>
      <c r="B95" t="s">
        <v>2144</v>
      </c>
      <c r="C95" t="s">
        <v>2107</v>
      </c>
      <c r="D95" t="s">
        <v>1154</v>
      </c>
      <c r="E95" t="s">
        <v>1886</v>
      </c>
      <c r="F95">
        <v>5.7</v>
      </c>
      <c r="G95" t="s">
        <v>3314</v>
      </c>
      <c r="H95" t="s">
        <v>796</v>
      </c>
    </row>
    <row r="96" spans="1:8" x14ac:dyDescent="0.3">
      <c r="A96" t="s">
        <v>1685</v>
      </c>
      <c r="B96" t="s">
        <v>2145</v>
      </c>
      <c r="C96" t="s">
        <v>2107</v>
      </c>
      <c r="D96" t="s">
        <v>1143</v>
      </c>
      <c r="E96" t="s">
        <v>1887</v>
      </c>
      <c r="F96">
        <v>8</v>
      </c>
      <c r="G96" t="s">
        <v>3311</v>
      </c>
      <c r="H96" t="s">
        <v>360</v>
      </c>
    </row>
    <row r="97" spans="1:8" x14ac:dyDescent="0.3">
      <c r="A97" t="s">
        <v>1685</v>
      </c>
      <c r="B97" t="s">
        <v>2145</v>
      </c>
      <c r="C97" t="s">
        <v>2107</v>
      </c>
      <c r="D97" t="s">
        <v>1143</v>
      </c>
      <c r="E97" t="s">
        <v>1887</v>
      </c>
      <c r="F97">
        <v>8</v>
      </c>
      <c r="G97" t="s">
        <v>3312</v>
      </c>
      <c r="H97" t="s">
        <v>678</v>
      </c>
    </row>
    <row r="98" spans="1:8" x14ac:dyDescent="0.3">
      <c r="A98" t="s">
        <v>1685</v>
      </c>
      <c r="B98" t="s">
        <v>2145</v>
      </c>
      <c r="C98" t="s">
        <v>2107</v>
      </c>
      <c r="D98" t="s">
        <v>1143</v>
      </c>
      <c r="E98" t="s">
        <v>1887</v>
      </c>
      <c r="F98">
        <v>8</v>
      </c>
      <c r="G98" t="s">
        <v>3313</v>
      </c>
      <c r="H98" t="s">
        <v>661</v>
      </c>
    </row>
    <row r="99" spans="1:8" x14ac:dyDescent="0.3">
      <c r="A99" t="s">
        <v>1686</v>
      </c>
      <c r="B99" t="s">
        <v>2146</v>
      </c>
      <c r="C99" t="s">
        <v>2107</v>
      </c>
      <c r="D99" t="s">
        <v>1133</v>
      </c>
      <c r="E99" t="s">
        <v>1888</v>
      </c>
      <c r="F99">
        <v>5</v>
      </c>
      <c r="G99" t="s">
        <v>3311</v>
      </c>
      <c r="H99" t="s">
        <v>994</v>
      </c>
    </row>
    <row r="100" spans="1:8" x14ac:dyDescent="0.3">
      <c r="A100" t="s">
        <v>1686</v>
      </c>
      <c r="B100" t="s">
        <v>2146</v>
      </c>
      <c r="C100" t="s">
        <v>2107</v>
      </c>
      <c r="D100" t="s">
        <v>1133</v>
      </c>
      <c r="E100" t="s">
        <v>1888</v>
      </c>
      <c r="F100">
        <v>5</v>
      </c>
      <c r="G100" t="s">
        <v>3312</v>
      </c>
      <c r="H100" t="s">
        <v>813</v>
      </c>
    </row>
    <row r="101" spans="1:8" x14ac:dyDescent="0.3">
      <c r="A101" t="s">
        <v>1686</v>
      </c>
      <c r="B101" t="s">
        <v>2146</v>
      </c>
      <c r="C101" t="s">
        <v>2107</v>
      </c>
      <c r="D101" t="s">
        <v>1133</v>
      </c>
      <c r="E101" t="s">
        <v>1888</v>
      </c>
      <c r="F101">
        <v>5</v>
      </c>
      <c r="G101" t="s">
        <v>3313</v>
      </c>
      <c r="H101" t="s">
        <v>135</v>
      </c>
    </row>
    <row r="102" spans="1:8" x14ac:dyDescent="0.3">
      <c r="A102" t="s">
        <v>1687</v>
      </c>
      <c r="B102" t="s">
        <v>2147</v>
      </c>
      <c r="C102" t="s">
        <v>2107</v>
      </c>
      <c r="D102" t="s">
        <v>1129</v>
      </c>
      <c r="E102" t="s">
        <v>1877</v>
      </c>
      <c r="F102">
        <v>9.4</v>
      </c>
      <c r="G102" t="s">
        <v>3311</v>
      </c>
      <c r="H102" t="s">
        <v>629</v>
      </c>
    </row>
    <row r="103" spans="1:8" x14ac:dyDescent="0.3">
      <c r="A103" t="s">
        <v>1687</v>
      </c>
      <c r="B103" t="s">
        <v>2147</v>
      </c>
      <c r="C103" t="s">
        <v>2107</v>
      </c>
      <c r="D103" t="s">
        <v>1129</v>
      </c>
      <c r="E103" t="s">
        <v>1877</v>
      </c>
      <c r="F103">
        <v>9.4</v>
      </c>
      <c r="G103" t="s">
        <v>3312</v>
      </c>
      <c r="H103" t="s">
        <v>533</v>
      </c>
    </row>
    <row r="104" spans="1:8" x14ac:dyDescent="0.3">
      <c r="A104" t="s">
        <v>1687</v>
      </c>
      <c r="B104" t="s">
        <v>2147</v>
      </c>
      <c r="C104" t="s">
        <v>2107</v>
      </c>
      <c r="D104" t="s">
        <v>1129</v>
      </c>
      <c r="E104" t="s">
        <v>1877</v>
      </c>
      <c r="F104">
        <v>9.4</v>
      </c>
      <c r="G104" t="s">
        <v>3313</v>
      </c>
      <c r="H104" t="s">
        <v>653</v>
      </c>
    </row>
    <row r="105" spans="1:8" x14ac:dyDescent="0.3">
      <c r="A105" t="s">
        <v>1688</v>
      </c>
      <c r="B105" t="s">
        <v>2148</v>
      </c>
      <c r="C105" t="s">
        <v>2111</v>
      </c>
      <c r="D105" t="s">
        <v>1154</v>
      </c>
      <c r="E105" t="s">
        <v>1889</v>
      </c>
      <c r="F105">
        <v>9.1999999999999993</v>
      </c>
      <c r="G105" t="s">
        <v>3311</v>
      </c>
      <c r="H105" t="s">
        <v>906</v>
      </c>
    </row>
    <row r="106" spans="1:8" x14ac:dyDescent="0.3">
      <c r="A106" t="s">
        <v>1688</v>
      </c>
      <c r="B106" t="s">
        <v>2148</v>
      </c>
      <c r="C106" t="s">
        <v>2111</v>
      </c>
      <c r="D106" t="s">
        <v>1154</v>
      </c>
      <c r="E106" t="s">
        <v>1889</v>
      </c>
      <c r="F106">
        <v>9.1999999999999993</v>
      </c>
      <c r="G106" t="s">
        <v>3312</v>
      </c>
      <c r="H106" t="s">
        <v>427</v>
      </c>
    </row>
    <row r="107" spans="1:8" x14ac:dyDescent="0.3">
      <c r="A107" t="s">
        <v>1688</v>
      </c>
      <c r="B107" t="s">
        <v>2148</v>
      </c>
      <c r="C107" t="s">
        <v>2111</v>
      </c>
      <c r="D107" t="s">
        <v>1154</v>
      </c>
      <c r="E107" t="s">
        <v>1889</v>
      </c>
      <c r="F107">
        <v>9.1999999999999993</v>
      </c>
      <c r="G107" t="s">
        <v>3313</v>
      </c>
      <c r="H107" t="s">
        <v>944</v>
      </c>
    </row>
    <row r="108" spans="1:8" x14ac:dyDescent="0.3">
      <c r="A108" t="s">
        <v>1689</v>
      </c>
      <c r="B108" t="s">
        <v>2149</v>
      </c>
      <c r="C108" t="s">
        <v>2111</v>
      </c>
      <c r="D108" t="s">
        <v>1890</v>
      </c>
      <c r="E108" t="s">
        <v>1891</v>
      </c>
      <c r="F108">
        <v>5</v>
      </c>
      <c r="G108" t="s">
        <v>3311</v>
      </c>
      <c r="H108" t="s">
        <v>908</v>
      </c>
    </row>
    <row r="109" spans="1:8" x14ac:dyDescent="0.3">
      <c r="A109" t="s">
        <v>1689</v>
      </c>
      <c r="B109" t="s">
        <v>2149</v>
      </c>
      <c r="C109" t="s">
        <v>2111</v>
      </c>
      <c r="D109" t="s">
        <v>1890</v>
      </c>
      <c r="E109" t="s">
        <v>1891</v>
      </c>
      <c r="F109">
        <v>5</v>
      </c>
      <c r="G109" t="s">
        <v>3312</v>
      </c>
      <c r="H109" t="s">
        <v>1042</v>
      </c>
    </row>
    <row r="110" spans="1:8" x14ac:dyDescent="0.3">
      <c r="A110" t="s">
        <v>1689</v>
      </c>
      <c r="B110" t="s">
        <v>2149</v>
      </c>
      <c r="C110" t="s">
        <v>2111</v>
      </c>
      <c r="D110" t="s">
        <v>1890</v>
      </c>
      <c r="E110" t="s">
        <v>1891</v>
      </c>
      <c r="F110">
        <v>5</v>
      </c>
      <c r="G110" t="s">
        <v>3313</v>
      </c>
      <c r="H110" t="s">
        <v>265</v>
      </c>
    </row>
    <row r="111" spans="1:8" x14ac:dyDescent="0.3">
      <c r="A111" t="s">
        <v>1690</v>
      </c>
      <c r="B111" t="s">
        <v>2150</v>
      </c>
      <c r="C111" t="s">
        <v>2107</v>
      </c>
      <c r="D111" t="s">
        <v>1131</v>
      </c>
      <c r="E111" t="s">
        <v>1892</v>
      </c>
      <c r="F111">
        <v>9.3000000000000007</v>
      </c>
      <c r="G111" t="s">
        <v>3311</v>
      </c>
      <c r="H111" t="s">
        <v>409</v>
      </c>
    </row>
    <row r="112" spans="1:8" x14ac:dyDescent="0.3">
      <c r="A112" t="s">
        <v>1691</v>
      </c>
      <c r="B112" t="s">
        <v>2151</v>
      </c>
      <c r="C112" t="s">
        <v>2111</v>
      </c>
      <c r="D112" t="s">
        <v>1127</v>
      </c>
      <c r="E112" t="s">
        <v>1893</v>
      </c>
      <c r="F112">
        <v>10</v>
      </c>
      <c r="G112" t="s">
        <v>3311</v>
      </c>
      <c r="H112" t="s">
        <v>914</v>
      </c>
    </row>
    <row r="113" spans="1:8" x14ac:dyDescent="0.3">
      <c r="A113" t="s">
        <v>1691</v>
      </c>
      <c r="B113" t="s">
        <v>2151</v>
      </c>
      <c r="C113" t="s">
        <v>2111</v>
      </c>
      <c r="D113" t="s">
        <v>1127</v>
      </c>
      <c r="E113" t="s">
        <v>1893</v>
      </c>
      <c r="F113">
        <v>10</v>
      </c>
      <c r="G113" t="s">
        <v>3312</v>
      </c>
      <c r="H113" t="s">
        <v>727</v>
      </c>
    </row>
    <row r="114" spans="1:8" x14ac:dyDescent="0.3">
      <c r="A114" t="s">
        <v>1691</v>
      </c>
      <c r="B114" t="s">
        <v>2151</v>
      </c>
      <c r="C114" t="s">
        <v>2111</v>
      </c>
      <c r="D114" t="s">
        <v>1127</v>
      </c>
      <c r="E114" t="s">
        <v>1893</v>
      </c>
      <c r="F114">
        <v>10</v>
      </c>
      <c r="G114" t="s">
        <v>3313</v>
      </c>
      <c r="H114" t="s">
        <v>640</v>
      </c>
    </row>
    <row r="115" spans="1:8" x14ac:dyDescent="0.3">
      <c r="A115" t="s">
        <v>1691</v>
      </c>
      <c r="B115" t="s">
        <v>2151</v>
      </c>
      <c r="C115" t="s">
        <v>2111</v>
      </c>
      <c r="D115" t="s">
        <v>1127</v>
      </c>
      <c r="E115" t="s">
        <v>1893</v>
      </c>
      <c r="F115">
        <v>10</v>
      </c>
      <c r="G115" t="s">
        <v>3314</v>
      </c>
      <c r="H115" t="s">
        <v>215</v>
      </c>
    </row>
    <row r="116" spans="1:8" x14ac:dyDescent="0.3">
      <c r="A116" t="s">
        <v>1692</v>
      </c>
      <c r="B116" t="s">
        <v>2152</v>
      </c>
      <c r="C116" t="s">
        <v>2107</v>
      </c>
      <c r="D116" t="s">
        <v>1127</v>
      </c>
      <c r="E116" t="s">
        <v>1894</v>
      </c>
      <c r="F116">
        <v>9.3000000000000007</v>
      </c>
      <c r="G116" t="s">
        <v>3311</v>
      </c>
      <c r="H116" t="s">
        <v>715</v>
      </c>
    </row>
    <row r="117" spans="1:8" x14ac:dyDescent="0.3">
      <c r="A117" t="s">
        <v>1692</v>
      </c>
      <c r="B117" t="s">
        <v>2152</v>
      </c>
      <c r="C117" t="s">
        <v>2107</v>
      </c>
      <c r="D117" t="s">
        <v>1127</v>
      </c>
      <c r="E117" t="s">
        <v>1894</v>
      </c>
      <c r="F117">
        <v>9.3000000000000007</v>
      </c>
      <c r="G117" t="s">
        <v>3312</v>
      </c>
      <c r="H117" t="s">
        <v>880</v>
      </c>
    </row>
    <row r="118" spans="1:8" x14ac:dyDescent="0.3">
      <c r="A118" t="s">
        <v>1693</v>
      </c>
      <c r="B118" t="s">
        <v>2153</v>
      </c>
      <c r="C118" t="s">
        <v>2111</v>
      </c>
      <c r="D118" t="s">
        <v>1133</v>
      </c>
      <c r="E118" t="s">
        <v>1895</v>
      </c>
      <c r="F118">
        <v>8.5</v>
      </c>
      <c r="G118" t="s">
        <v>3311</v>
      </c>
      <c r="H118" t="s">
        <v>881</v>
      </c>
    </row>
    <row r="119" spans="1:8" x14ac:dyDescent="0.3">
      <c r="A119" t="s">
        <v>1693</v>
      </c>
      <c r="B119" t="s">
        <v>2153</v>
      </c>
      <c r="C119" t="s">
        <v>2111</v>
      </c>
      <c r="D119" t="s">
        <v>1133</v>
      </c>
      <c r="E119" t="s">
        <v>1895</v>
      </c>
      <c r="F119">
        <v>8.5</v>
      </c>
      <c r="G119" t="s">
        <v>3312</v>
      </c>
      <c r="H119" t="s">
        <v>96</v>
      </c>
    </row>
    <row r="120" spans="1:8" x14ac:dyDescent="0.3">
      <c r="A120" t="s">
        <v>1694</v>
      </c>
      <c r="B120" t="s">
        <v>2154</v>
      </c>
      <c r="C120" t="s">
        <v>2107</v>
      </c>
      <c r="D120" t="s">
        <v>1141</v>
      </c>
      <c r="E120" t="s">
        <v>1896</v>
      </c>
      <c r="F120">
        <v>8.4</v>
      </c>
      <c r="G120" t="s">
        <v>3311</v>
      </c>
      <c r="H120" t="s">
        <v>212</v>
      </c>
    </row>
    <row r="121" spans="1:8" x14ac:dyDescent="0.3">
      <c r="A121" t="s">
        <v>1694</v>
      </c>
      <c r="B121" t="s">
        <v>2154</v>
      </c>
      <c r="C121" t="s">
        <v>2107</v>
      </c>
      <c r="D121" t="s">
        <v>1141</v>
      </c>
      <c r="E121" t="s">
        <v>1896</v>
      </c>
      <c r="F121">
        <v>8.4</v>
      </c>
      <c r="G121" t="s">
        <v>3312</v>
      </c>
      <c r="H121" t="s">
        <v>769</v>
      </c>
    </row>
    <row r="122" spans="1:8" x14ac:dyDescent="0.3">
      <c r="A122" t="s">
        <v>1694</v>
      </c>
      <c r="B122" t="s">
        <v>2154</v>
      </c>
      <c r="C122" t="s">
        <v>2107</v>
      </c>
      <c r="D122" t="s">
        <v>1141</v>
      </c>
      <c r="E122" t="s">
        <v>1896</v>
      </c>
      <c r="F122">
        <v>8.4</v>
      </c>
      <c r="G122" t="s">
        <v>3313</v>
      </c>
      <c r="H122" t="s">
        <v>836</v>
      </c>
    </row>
    <row r="123" spans="1:8" x14ac:dyDescent="0.3">
      <c r="A123" t="s">
        <v>1695</v>
      </c>
      <c r="B123" t="s">
        <v>2155</v>
      </c>
      <c r="C123" t="s">
        <v>2107</v>
      </c>
      <c r="D123" t="s">
        <v>1890</v>
      </c>
      <c r="E123" t="s">
        <v>1897</v>
      </c>
      <c r="F123">
        <v>7.8</v>
      </c>
      <c r="G123" t="s">
        <v>3311</v>
      </c>
      <c r="H123" t="s">
        <v>299</v>
      </c>
    </row>
    <row r="124" spans="1:8" x14ac:dyDescent="0.3">
      <c r="A124" t="s">
        <v>1696</v>
      </c>
      <c r="B124" t="s">
        <v>2156</v>
      </c>
      <c r="C124" t="s">
        <v>2107</v>
      </c>
      <c r="D124" t="s">
        <v>1849</v>
      </c>
      <c r="E124" t="s">
        <v>1898</v>
      </c>
      <c r="F124">
        <v>9.1999999999999993</v>
      </c>
      <c r="G124" t="s">
        <v>3311</v>
      </c>
      <c r="H124" t="s">
        <v>1022</v>
      </c>
    </row>
    <row r="125" spans="1:8" x14ac:dyDescent="0.3">
      <c r="A125" t="s">
        <v>1696</v>
      </c>
      <c r="B125" t="s">
        <v>2156</v>
      </c>
      <c r="C125" t="s">
        <v>2107</v>
      </c>
      <c r="D125" t="s">
        <v>1849</v>
      </c>
      <c r="E125" t="s">
        <v>1898</v>
      </c>
      <c r="F125">
        <v>9.1999999999999993</v>
      </c>
      <c r="G125" t="s">
        <v>3312</v>
      </c>
      <c r="H125" t="s">
        <v>314</v>
      </c>
    </row>
    <row r="126" spans="1:8" x14ac:dyDescent="0.3">
      <c r="A126" t="s">
        <v>1697</v>
      </c>
      <c r="B126" t="s">
        <v>2157</v>
      </c>
      <c r="C126" t="s">
        <v>2111</v>
      </c>
      <c r="D126" t="s">
        <v>1139</v>
      </c>
      <c r="E126" t="s">
        <v>1899</v>
      </c>
      <c r="F126">
        <v>5.3</v>
      </c>
      <c r="G126" t="s">
        <v>3311</v>
      </c>
      <c r="H126" t="s">
        <v>402</v>
      </c>
    </row>
    <row r="127" spans="1:8" x14ac:dyDescent="0.3">
      <c r="A127" t="s">
        <v>1697</v>
      </c>
      <c r="B127" t="s">
        <v>2157</v>
      </c>
      <c r="C127" t="s">
        <v>2111</v>
      </c>
      <c r="D127" t="s">
        <v>1139</v>
      </c>
      <c r="E127" t="s">
        <v>1899</v>
      </c>
      <c r="F127">
        <v>5.3</v>
      </c>
      <c r="G127" t="s">
        <v>3312</v>
      </c>
      <c r="H127" t="s">
        <v>289</v>
      </c>
    </row>
    <row r="128" spans="1:8" x14ac:dyDescent="0.3">
      <c r="A128" t="s">
        <v>1698</v>
      </c>
      <c r="B128" t="s">
        <v>2158</v>
      </c>
      <c r="C128" t="s">
        <v>2107</v>
      </c>
      <c r="D128" t="s">
        <v>1154</v>
      </c>
      <c r="E128" t="s">
        <v>1900</v>
      </c>
      <c r="F128">
        <v>10</v>
      </c>
      <c r="G128" t="s">
        <v>3311</v>
      </c>
      <c r="H128" t="s">
        <v>982</v>
      </c>
    </row>
    <row r="129" spans="1:8" x14ac:dyDescent="0.3">
      <c r="A129" t="s">
        <v>1698</v>
      </c>
      <c r="B129" t="s">
        <v>2158</v>
      </c>
      <c r="C129" t="s">
        <v>2107</v>
      </c>
      <c r="D129" t="s">
        <v>1154</v>
      </c>
      <c r="E129" t="s">
        <v>1900</v>
      </c>
      <c r="F129">
        <v>10</v>
      </c>
      <c r="G129" t="s">
        <v>3312</v>
      </c>
      <c r="H129" t="s">
        <v>424</v>
      </c>
    </row>
    <row r="130" spans="1:8" x14ac:dyDescent="0.3">
      <c r="A130" t="s">
        <v>1698</v>
      </c>
      <c r="B130" t="s">
        <v>2158</v>
      </c>
      <c r="C130" t="s">
        <v>2107</v>
      </c>
      <c r="D130" t="s">
        <v>1154</v>
      </c>
      <c r="E130" t="s">
        <v>1900</v>
      </c>
      <c r="F130">
        <v>10</v>
      </c>
      <c r="G130" t="s">
        <v>3313</v>
      </c>
      <c r="H130" t="s">
        <v>925</v>
      </c>
    </row>
    <row r="131" spans="1:8" x14ac:dyDescent="0.3">
      <c r="A131" t="s">
        <v>1698</v>
      </c>
      <c r="B131" t="s">
        <v>2158</v>
      </c>
      <c r="C131" t="s">
        <v>2107</v>
      </c>
      <c r="D131" t="s">
        <v>1154</v>
      </c>
      <c r="E131" t="s">
        <v>1900</v>
      </c>
      <c r="F131">
        <v>10</v>
      </c>
      <c r="G131" t="s">
        <v>3314</v>
      </c>
      <c r="H131" t="s">
        <v>650</v>
      </c>
    </row>
    <row r="132" spans="1:8" x14ac:dyDescent="0.3">
      <c r="A132" t="s">
        <v>1699</v>
      </c>
      <c r="B132" t="s">
        <v>2159</v>
      </c>
      <c r="C132" t="s">
        <v>2111</v>
      </c>
      <c r="D132" t="s">
        <v>1171</v>
      </c>
      <c r="E132" t="s">
        <v>1901</v>
      </c>
      <c r="F132">
        <v>9</v>
      </c>
      <c r="G132" t="s">
        <v>3311</v>
      </c>
      <c r="H132" t="s">
        <v>170</v>
      </c>
    </row>
    <row r="133" spans="1:8" x14ac:dyDescent="0.3">
      <c r="A133" t="s">
        <v>1699</v>
      </c>
      <c r="B133" t="s">
        <v>2159</v>
      </c>
      <c r="C133" t="s">
        <v>2111</v>
      </c>
      <c r="D133" t="s">
        <v>1171</v>
      </c>
      <c r="E133" t="s">
        <v>1901</v>
      </c>
      <c r="F133">
        <v>9</v>
      </c>
      <c r="G133" t="s">
        <v>3312</v>
      </c>
      <c r="H133" t="s">
        <v>492</v>
      </c>
    </row>
    <row r="134" spans="1:8" x14ac:dyDescent="0.3">
      <c r="A134" t="s">
        <v>1699</v>
      </c>
      <c r="B134" t="s">
        <v>2159</v>
      </c>
      <c r="C134" t="s">
        <v>2111</v>
      </c>
      <c r="D134" t="s">
        <v>1171</v>
      </c>
      <c r="E134" t="s">
        <v>1901</v>
      </c>
      <c r="F134">
        <v>9</v>
      </c>
      <c r="G134" t="s">
        <v>3313</v>
      </c>
      <c r="H134" t="s">
        <v>284</v>
      </c>
    </row>
    <row r="135" spans="1:8" x14ac:dyDescent="0.3">
      <c r="A135" t="s">
        <v>1700</v>
      </c>
      <c r="B135" t="s">
        <v>2160</v>
      </c>
      <c r="C135" t="s">
        <v>2107</v>
      </c>
      <c r="D135" t="s">
        <v>1143</v>
      </c>
      <c r="E135" t="s">
        <v>1902</v>
      </c>
      <c r="F135">
        <v>8.6</v>
      </c>
      <c r="G135" t="s">
        <v>3311</v>
      </c>
      <c r="H135" t="s">
        <v>870</v>
      </c>
    </row>
    <row r="136" spans="1:8" x14ac:dyDescent="0.3">
      <c r="A136" t="s">
        <v>1700</v>
      </c>
      <c r="B136" t="s">
        <v>2160</v>
      </c>
      <c r="C136" t="s">
        <v>2107</v>
      </c>
      <c r="D136" t="s">
        <v>1143</v>
      </c>
      <c r="E136" t="s">
        <v>1902</v>
      </c>
      <c r="F136">
        <v>8.6</v>
      </c>
      <c r="G136" t="s">
        <v>3312</v>
      </c>
      <c r="H136" t="s">
        <v>717</v>
      </c>
    </row>
    <row r="137" spans="1:8" x14ac:dyDescent="0.3">
      <c r="A137" t="s">
        <v>1700</v>
      </c>
      <c r="B137" t="s">
        <v>2160</v>
      </c>
      <c r="C137" t="s">
        <v>2107</v>
      </c>
      <c r="D137" t="s">
        <v>1143</v>
      </c>
      <c r="E137" t="s">
        <v>1902</v>
      </c>
      <c r="F137">
        <v>8.6</v>
      </c>
      <c r="G137" t="s">
        <v>3313</v>
      </c>
      <c r="H137" t="s">
        <v>868</v>
      </c>
    </row>
    <row r="138" spans="1:8" x14ac:dyDescent="0.3">
      <c r="A138" t="s">
        <v>1701</v>
      </c>
      <c r="B138" t="s">
        <v>2161</v>
      </c>
      <c r="C138" t="s">
        <v>2111</v>
      </c>
      <c r="D138" t="s">
        <v>1171</v>
      </c>
      <c r="E138" t="s">
        <v>1903</v>
      </c>
      <c r="F138">
        <v>9.4</v>
      </c>
      <c r="G138" t="s">
        <v>3311</v>
      </c>
      <c r="H138" t="s">
        <v>504</v>
      </c>
    </row>
    <row r="139" spans="1:8" x14ac:dyDescent="0.3">
      <c r="A139" t="s">
        <v>1701</v>
      </c>
      <c r="B139" t="s">
        <v>2161</v>
      </c>
      <c r="C139" t="s">
        <v>2111</v>
      </c>
      <c r="D139" t="s">
        <v>1171</v>
      </c>
      <c r="E139" t="s">
        <v>1903</v>
      </c>
      <c r="F139">
        <v>9.4</v>
      </c>
      <c r="G139" t="s">
        <v>3312</v>
      </c>
      <c r="H139" t="s">
        <v>1028</v>
      </c>
    </row>
    <row r="140" spans="1:8" x14ac:dyDescent="0.3">
      <c r="A140" t="s">
        <v>1701</v>
      </c>
      <c r="B140" t="s">
        <v>2161</v>
      </c>
      <c r="C140" t="s">
        <v>2111</v>
      </c>
      <c r="D140" t="s">
        <v>1171</v>
      </c>
      <c r="E140" t="s">
        <v>1903</v>
      </c>
      <c r="F140">
        <v>9.4</v>
      </c>
      <c r="G140" t="s">
        <v>3313</v>
      </c>
      <c r="H140" t="s">
        <v>83</v>
      </c>
    </row>
    <row r="141" spans="1:8" x14ac:dyDescent="0.3">
      <c r="A141" t="s">
        <v>1702</v>
      </c>
      <c r="B141" t="s">
        <v>2162</v>
      </c>
      <c r="C141" t="s">
        <v>2107</v>
      </c>
      <c r="D141" t="s">
        <v>1131</v>
      </c>
      <c r="E141" t="s">
        <v>1904</v>
      </c>
      <c r="F141">
        <v>4.7</v>
      </c>
      <c r="G141" t="s">
        <v>3311</v>
      </c>
      <c r="H141" t="s">
        <v>243</v>
      </c>
    </row>
    <row r="142" spans="1:8" x14ac:dyDescent="0.3">
      <c r="A142" t="s">
        <v>1702</v>
      </c>
      <c r="B142" t="s">
        <v>2162</v>
      </c>
      <c r="C142" t="s">
        <v>2107</v>
      </c>
      <c r="D142" t="s">
        <v>1131</v>
      </c>
      <c r="E142" t="s">
        <v>1904</v>
      </c>
      <c r="F142">
        <v>4.7</v>
      </c>
      <c r="G142" t="s">
        <v>3312</v>
      </c>
      <c r="H142" t="s">
        <v>958</v>
      </c>
    </row>
    <row r="143" spans="1:8" x14ac:dyDescent="0.3">
      <c r="A143" t="s">
        <v>1703</v>
      </c>
      <c r="B143" t="s">
        <v>2163</v>
      </c>
      <c r="C143" t="s">
        <v>2107</v>
      </c>
      <c r="D143" t="s">
        <v>1157</v>
      </c>
      <c r="E143" t="s">
        <v>1905</v>
      </c>
      <c r="F143">
        <v>6.5</v>
      </c>
      <c r="G143" t="s">
        <v>3311</v>
      </c>
      <c r="H143" t="s">
        <v>156</v>
      </c>
    </row>
    <row r="144" spans="1:8" x14ac:dyDescent="0.3">
      <c r="A144" t="s">
        <v>1704</v>
      </c>
      <c r="B144" t="s">
        <v>2164</v>
      </c>
      <c r="C144" t="s">
        <v>2107</v>
      </c>
      <c r="D144" t="s">
        <v>1873</v>
      </c>
      <c r="E144" t="s">
        <v>1906</v>
      </c>
      <c r="F144">
        <v>4.5999999999999996</v>
      </c>
      <c r="G144" t="s">
        <v>3311</v>
      </c>
      <c r="H144" t="s">
        <v>852</v>
      </c>
    </row>
    <row r="145" spans="1:8" x14ac:dyDescent="0.3">
      <c r="A145" t="s">
        <v>1704</v>
      </c>
      <c r="B145" t="s">
        <v>2164</v>
      </c>
      <c r="C145" t="s">
        <v>2107</v>
      </c>
      <c r="D145" t="s">
        <v>1873</v>
      </c>
      <c r="E145" t="s">
        <v>1906</v>
      </c>
      <c r="F145">
        <v>4.5999999999999996</v>
      </c>
      <c r="G145" t="s">
        <v>3312</v>
      </c>
      <c r="H145" t="s">
        <v>845</v>
      </c>
    </row>
    <row r="146" spans="1:8" x14ac:dyDescent="0.3">
      <c r="A146" t="s">
        <v>1705</v>
      </c>
      <c r="B146" t="s">
        <v>2165</v>
      </c>
      <c r="C146" t="s">
        <v>2111</v>
      </c>
      <c r="D146" t="s">
        <v>1129</v>
      </c>
      <c r="E146" t="s">
        <v>1907</v>
      </c>
      <c r="F146">
        <v>6.6</v>
      </c>
      <c r="G146" t="s">
        <v>3311</v>
      </c>
      <c r="H146" t="s">
        <v>594</v>
      </c>
    </row>
    <row r="147" spans="1:8" x14ac:dyDescent="0.3">
      <c r="A147" t="s">
        <v>1705</v>
      </c>
      <c r="B147" t="s">
        <v>2165</v>
      </c>
      <c r="C147" t="s">
        <v>2111</v>
      </c>
      <c r="D147" t="s">
        <v>1129</v>
      </c>
      <c r="E147" t="s">
        <v>1907</v>
      </c>
      <c r="F147">
        <v>6.6</v>
      </c>
      <c r="G147" t="s">
        <v>3312</v>
      </c>
      <c r="H147" t="s">
        <v>789</v>
      </c>
    </row>
    <row r="148" spans="1:8" x14ac:dyDescent="0.3">
      <c r="A148" t="s">
        <v>1705</v>
      </c>
      <c r="B148" t="s">
        <v>2165</v>
      </c>
      <c r="C148" t="s">
        <v>2111</v>
      </c>
      <c r="D148" t="s">
        <v>1129</v>
      </c>
      <c r="E148" t="s">
        <v>1907</v>
      </c>
      <c r="F148">
        <v>6.6</v>
      </c>
      <c r="G148" t="s">
        <v>3313</v>
      </c>
      <c r="H148" t="s">
        <v>967</v>
      </c>
    </row>
    <row r="149" spans="1:8" x14ac:dyDescent="0.3">
      <c r="A149" t="s">
        <v>1706</v>
      </c>
      <c r="B149" t="s">
        <v>2166</v>
      </c>
      <c r="C149" t="s">
        <v>2111</v>
      </c>
      <c r="D149" t="s">
        <v>1855</v>
      </c>
      <c r="E149" t="s">
        <v>1908</v>
      </c>
      <c r="F149">
        <v>6.9</v>
      </c>
      <c r="G149" t="s">
        <v>3311</v>
      </c>
      <c r="H149" t="s">
        <v>879</v>
      </c>
    </row>
    <row r="150" spans="1:8" x14ac:dyDescent="0.3">
      <c r="A150" t="s">
        <v>1706</v>
      </c>
      <c r="B150" t="s">
        <v>2166</v>
      </c>
      <c r="C150" t="s">
        <v>2111</v>
      </c>
      <c r="D150" t="s">
        <v>1855</v>
      </c>
      <c r="E150" t="s">
        <v>1908</v>
      </c>
      <c r="F150">
        <v>6.9</v>
      </c>
      <c r="G150" t="s">
        <v>3312</v>
      </c>
      <c r="H150" t="s">
        <v>234</v>
      </c>
    </row>
    <row r="151" spans="1:8" x14ac:dyDescent="0.3">
      <c r="A151" t="s">
        <v>1707</v>
      </c>
      <c r="B151" t="s">
        <v>2167</v>
      </c>
      <c r="C151" t="s">
        <v>2111</v>
      </c>
      <c r="D151" t="s">
        <v>1171</v>
      </c>
      <c r="E151" t="s">
        <v>1909</v>
      </c>
      <c r="F151">
        <v>7.5</v>
      </c>
      <c r="G151" t="s">
        <v>3311</v>
      </c>
      <c r="H151" t="s">
        <v>849</v>
      </c>
    </row>
    <row r="152" spans="1:8" x14ac:dyDescent="0.3">
      <c r="A152" t="s">
        <v>1707</v>
      </c>
      <c r="B152" t="s">
        <v>2167</v>
      </c>
      <c r="C152" t="s">
        <v>2111</v>
      </c>
      <c r="D152" t="s">
        <v>1171</v>
      </c>
      <c r="E152" t="s">
        <v>1909</v>
      </c>
      <c r="F152">
        <v>7.5</v>
      </c>
      <c r="G152" t="s">
        <v>3312</v>
      </c>
      <c r="H152" t="s">
        <v>75</v>
      </c>
    </row>
    <row r="153" spans="1:8" x14ac:dyDescent="0.3">
      <c r="A153" t="s">
        <v>1708</v>
      </c>
      <c r="B153" t="s">
        <v>2168</v>
      </c>
      <c r="C153" t="s">
        <v>2107</v>
      </c>
      <c r="D153" t="s">
        <v>1890</v>
      </c>
      <c r="E153" t="s">
        <v>1910</v>
      </c>
      <c r="F153">
        <v>5.4</v>
      </c>
      <c r="G153" t="s">
        <v>3311</v>
      </c>
      <c r="H153" t="s">
        <v>1043</v>
      </c>
    </row>
    <row r="154" spans="1:8" x14ac:dyDescent="0.3">
      <c r="A154" t="s">
        <v>1708</v>
      </c>
      <c r="B154" t="s">
        <v>2168</v>
      </c>
      <c r="C154" t="s">
        <v>2107</v>
      </c>
      <c r="D154" t="s">
        <v>1890</v>
      </c>
      <c r="E154" t="s">
        <v>1910</v>
      </c>
      <c r="F154">
        <v>5.4</v>
      </c>
      <c r="G154" t="s">
        <v>3312</v>
      </c>
      <c r="H154" t="s">
        <v>856</v>
      </c>
    </row>
    <row r="155" spans="1:8" x14ac:dyDescent="0.3">
      <c r="A155" t="s">
        <v>1709</v>
      </c>
      <c r="B155" t="s">
        <v>2169</v>
      </c>
      <c r="C155" t="s">
        <v>2111</v>
      </c>
      <c r="D155" t="s">
        <v>1146</v>
      </c>
      <c r="E155" t="s">
        <v>1911</v>
      </c>
      <c r="F155">
        <v>6.1</v>
      </c>
      <c r="G155" t="s">
        <v>3311</v>
      </c>
      <c r="H155" t="s">
        <v>746</v>
      </c>
    </row>
    <row r="156" spans="1:8" x14ac:dyDescent="0.3">
      <c r="A156" t="s">
        <v>1709</v>
      </c>
      <c r="B156" t="s">
        <v>2169</v>
      </c>
      <c r="C156" t="s">
        <v>2111</v>
      </c>
      <c r="D156" t="s">
        <v>1146</v>
      </c>
      <c r="E156" t="s">
        <v>1911</v>
      </c>
      <c r="F156">
        <v>6.1</v>
      </c>
      <c r="G156" t="s">
        <v>3312</v>
      </c>
      <c r="H156" t="s">
        <v>370</v>
      </c>
    </row>
    <row r="157" spans="1:8" x14ac:dyDescent="0.3">
      <c r="A157" t="s">
        <v>1709</v>
      </c>
      <c r="B157" t="s">
        <v>2169</v>
      </c>
      <c r="C157" t="s">
        <v>2111</v>
      </c>
      <c r="D157" t="s">
        <v>1146</v>
      </c>
      <c r="E157" t="s">
        <v>1911</v>
      </c>
      <c r="F157">
        <v>6.1</v>
      </c>
      <c r="G157" t="s">
        <v>3313</v>
      </c>
      <c r="H157" t="s">
        <v>138</v>
      </c>
    </row>
    <row r="158" spans="1:8" x14ac:dyDescent="0.3">
      <c r="A158" t="s">
        <v>1710</v>
      </c>
      <c r="B158" t="s">
        <v>2170</v>
      </c>
      <c r="C158" t="s">
        <v>2107</v>
      </c>
      <c r="D158" t="s">
        <v>1171</v>
      </c>
      <c r="E158" t="s">
        <v>1912</v>
      </c>
      <c r="F158">
        <v>9.6</v>
      </c>
      <c r="G158" t="s">
        <v>3311</v>
      </c>
      <c r="H158" t="s">
        <v>943</v>
      </c>
    </row>
    <row r="159" spans="1:8" x14ac:dyDescent="0.3">
      <c r="A159" t="s">
        <v>1710</v>
      </c>
      <c r="B159" t="s">
        <v>2170</v>
      </c>
      <c r="C159" t="s">
        <v>2107</v>
      </c>
      <c r="D159" t="s">
        <v>1171</v>
      </c>
      <c r="E159" t="s">
        <v>1912</v>
      </c>
      <c r="F159">
        <v>9.6</v>
      </c>
      <c r="G159" t="s">
        <v>3312</v>
      </c>
      <c r="H159" t="s">
        <v>826</v>
      </c>
    </row>
    <row r="160" spans="1:8" x14ac:dyDescent="0.3">
      <c r="A160" t="s">
        <v>1710</v>
      </c>
      <c r="B160" t="s">
        <v>2170</v>
      </c>
      <c r="C160" t="s">
        <v>2107</v>
      </c>
      <c r="D160" t="s">
        <v>1171</v>
      </c>
      <c r="E160" t="s">
        <v>1912</v>
      </c>
      <c r="F160">
        <v>9.6</v>
      </c>
      <c r="G160" t="s">
        <v>3313</v>
      </c>
      <c r="H160" t="s">
        <v>113</v>
      </c>
    </row>
    <row r="161" spans="1:8" x14ac:dyDescent="0.3">
      <c r="A161" t="s">
        <v>1711</v>
      </c>
      <c r="B161" t="s">
        <v>2171</v>
      </c>
      <c r="C161" t="s">
        <v>2107</v>
      </c>
      <c r="D161" t="s">
        <v>1157</v>
      </c>
      <c r="E161" t="s">
        <v>1913</v>
      </c>
      <c r="F161">
        <v>7.8</v>
      </c>
      <c r="G161" t="s">
        <v>3311</v>
      </c>
      <c r="H161" t="s">
        <v>339</v>
      </c>
    </row>
    <row r="162" spans="1:8" x14ac:dyDescent="0.3">
      <c r="A162" t="s">
        <v>1711</v>
      </c>
      <c r="B162" t="s">
        <v>2171</v>
      </c>
      <c r="C162" t="s">
        <v>2107</v>
      </c>
      <c r="D162" t="s">
        <v>1157</v>
      </c>
      <c r="E162" t="s">
        <v>1913</v>
      </c>
      <c r="F162">
        <v>7.8</v>
      </c>
      <c r="G162" t="s">
        <v>3312</v>
      </c>
      <c r="H162" t="s">
        <v>295</v>
      </c>
    </row>
    <row r="163" spans="1:8" x14ac:dyDescent="0.3">
      <c r="A163" t="s">
        <v>1711</v>
      </c>
      <c r="B163" t="s">
        <v>2171</v>
      </c>
      <c r="C163" t="s">
        <v>2107</v>
      </c>
      <c r="D163" t="s">
        <v>1157</v>
      </c>
      <c r="E163" t="s">
        <v>1913</v>
      </c>
      <c r="F163">
        <v>7.8</v>
      </c>
      <c r="G163" t="s">
        <v>3313</v>
      </c>
      <c r="H163" t="s">
        <v>765</v>
      </c>
    </row>
    <row r="164" spans="1:8" x14ac:dyDescent="0.3">
      <c r="A164" t="s">
        <v>1711</v>
      </c>
      <c r="B164" t="s">
        <v>2171</v>
      </c>
      <c r="C164" t="s">
        <v>2107</v>
      </c>
      <c r="D164" t="s">
        <v>1157</v>
      </c>
      <c r="E164" t="s">
        <v>1913</v>
      </c>
      <c r="F164">
        <v>7.8</v>
      </c>
      <c r="G164" t="s">
        <v>3314</v>
      </c>
      <c r="H164" t="s">
        <v>491</v>
      </c>
    </row>
    <row r="165" spans="1:8" x14ac:dyDescent="0.3">
      <c r="A165" t="s">
        <v>1712</v>
      </c>
      <c r="B165" t="s">
        <v>2172</v>
      </c>
      <c r="C165" t="s">
        <v>2107</v>
      </c>
      <c r="D165" t="s">
        <v>1133</v>
      </c>
      <c r="E165" t="s">
        <v>1914</v>
      </c>
      <c r="F165">
        <v>6.5</v>
      </c>
      <c r="G165" t="s">
        <v>3311</v>
      </c>
      <c r="H165" t="s">
        <v>115</v>
      </c>
    </row>
    <row r="166" spans="1:8" x14ac:dyDescent="0.3">
      <c r="A166" t="s">
        <v>1712</v>
      </c>
      <c r="B166" t="s">
        <v>2172</v>
      </c>
      <c r="C166" t="s">
        <v>2107</v>
      </c>
      <c r="D166" t="s">
        <v>1133</v>
      </c>
      <c r="E166" t="s">
        <v>1914</v>
      </c>
      <c r="F166">
        <v>6.5</v>
      </c>
      <c r="G166" t="s">
        <v>3312</v>
      </c>
      <c r="H166" t="s">
        <v>185</v>
      </c>
    </row>
    <row r="167" spans="1:8" x14ac:dyDescent="0.3">
      <c r="A167" t="s">
        <v>1713</v>
      </c>
      <c r="B167" t="s">
        <v>2173</v>
      </c>
      <c r="C167" t="s">
        <v>2107</v>
      </c>
      <c r="D167" t="s">
        <v>1157</v>
      </c>
      <c r="E167" t="s">
        <v>1865</v>
      </c>
      <c r="F167">
        <v>5.4</v>
      </c>
      <c r="G167" t="s">
        <v>3311</v>
      </c>
      <c r="H167" t="s">
        <v>809</v>
      </c>
    </row>
    <row r="168" spans="1:8" x14ac:dyDescent="0.3">
      <c r="A168" t="s">
        <v>1714</v>
      </c>
      <c r="B168" t="s">
        <v>2174</v>
      </c>
      <c r="C168" t="s">
        <v>2111</v>
      </c>
      <c r="D168" t="s">
        <v>1146</v>
      </c>
      <c r="E168" t="s">
        <v>1915</v>
      </c>
      <c r="F168">
        <v>8</v>
      </c>
      <c r="G168" t="s">
        <v>3311</v>
      </c>
      <c r="H168" t="s">
        <v>285</v>
      </c>
    </row>
    <row r="169" spans="1:8" x14ac:dyDescent="0.3">
      <c r="A169" t="s">
        <v>1714</v>
      </c>
      <c r="B169" t="s">
        <v>2174</v>
      </c>
      <c r="C169" t="s">
        <v>2111</v>
      </c>
      <c r="D169" t="s">
        <v>1146</v>
      </c>
      <c r="E169" t="s">
        <v>1915</v>
      </c>
      <c r="F169">
        <v>8</v>
      </c>
      <c r="G169" t="s">
        <v>3312</v>
      </c>
      <c r="H169" t="s">
        <v>225</v>
      </c>
    </row>
    <row r="170" spans="1:8" x14ac:dyDescent="0.3">
      <c r="A170" t="s">
        <v>1714</v>
      </c>
      <c r="B170" t="s">
        <v>2174</v>
      </c>
      <c r="C170" t="s">
        <v>2111</v>
      </c>
      <c r="D170" t="s">
        <v>1146</v>
      </c>
      <c r="E170" t="s">
        <v>1915</v>
      </c>
      <c r="F170">
        <v>8</v>
      </c>
      <c r="G170" t="s">
        <v>3313</v>
      </c>
      <c r="H170" t="s">
        <v>411</v>
      </c>
    </row>
    <row r="171" spans="1:8" x14ac:dyDescent="0.3">
      <c r="A171" t="s">
        <v>1715</v>
      </c>
      <c r="B171" t="s">
        <v>2175</v>
      </c>
      <c r="C171" t="s">
        <v>2107</v>
      </c>
      <c r="D171" t="s">
        <v>1855</v>
      </c>
      <c r="E171" t="s">
        <v>1916</v>
      </c>
      <c r="F171">
        <v>9.5</v>
      </c>
      <c r="G171" t="s">
        <v>3311</v>
      </c>
      <c r="H171" t="s">
        <v>522</v>
      </c>
    </row>
    <row r="172" spans="1:8" x14ac:dyDescent="0.3">
      <c r="A172" t="s">
        <v>1715</v>
      </c>
      <c r="B172" t="s">
        <v>2175</v>
      </c>
      <c r="C172" t="s">
        <v>2107</v>
      </c>
      <c r="D172" t="s">
        <v>1855</v>
      </c>
      <c r="E172" t="s">
        <v>1916</v>
      </c>
      <c r="F172">
        <v>9.5</v>
      </c>
      <c r="G172" t="s">
        <v>3312</v>
      </c>
      <c r="H172" t="s">
        <v>600</v>
      </c>
    </row>
    <row r="173" spans="1:8" x14ac:dyDescent="0.3">
      <c r="A173" t="s">
        <v>1715</v>
      </c>
      <c r="B173" t="s">
        <v>2175</v>
      </c>
      <c r="C173" t="s">
        <v>2107</v>
      </c>
      <c r="D173" t="s">
        <v>1855</v>
      </c>
      <c r="E173" t="s">
        <v>1916</v>
      </c>
      <c r="F173">
        <v>9.5</v>
      </c>
      <c r="G173" t="s">
        <v>3313</v>
      </c>
      <c r="H173" t="s">
        <v>413</v>
      </c>
    </row>
    <row r="174" spans="1:8" x14ac:dyDescent="0.3">
      <c r="A174" t="s">
        <v>1715</v>
      </c>
      <c r="B174" t="s">
        <v>2175</v>
      </c>
      <c r="C174" t="s">
        <v>2107</v>
      </c>
      <c r="D174" t="s">
        <v>1855</v>
      </c>
      <c r="E174" t="s">
        <v>1916</v>
      </c>
      <c r="F174">
        <v>9.5</v>
      </c>
      <c r="G174" t="s">
        <v>3314</v>
      </c>
      <c r="H174" t="s">
        <v>165</v>
      </c>
    </row>
    <row r="175" spans="1:8" x14ac:dyDescent="0.3">
      <c r="A175" t="s">
        <v>1716</v>
      </c>
      <c r="B175" t="s">
        <v>2176</v>
      </c>
      <c r="C175" t="s">
        <v>2107</v>
      </c>
      <c r="D175" t="s">
        <v>1127</v>
      </c>
      <c r="E175" t="s">
        <v>1917</v>
      </c>
      <c r="F175">
        <v>8.1</v>
      </c>
      <c r="G175" t="s">
        <v>3311</v>
      </c>
      <c r="H175" t="s">
        <v>705</v>
      </c>
    </row>
    <row r="176" spans="1:8" x14ac:dyDescent="0.3">
      <c r="A176" t="s">
        <v>1716</v>
      </c>
      <c r="B176" t="s">
        <v>2176</v>
      </c>
      <c r="C176" t="s">
        <v>2107</v>
      </c>
      <c r="D176" t="s">
        <v>1127</v>
      </c>
      <c r="E176" t="s">
        <v>1917</v>
      </c>
      <c r="F176">
        <v>8.1</v>
      </c>
      <c r="G176" t="s">
        <v>3312</v>
      </c>
      <c r="H176" t="s">
        <v>902</v>
      </c>
    </row>
    <row r="177" spans="1:8" x14ac:dyDescent="0.3">
      <c r="A177" t="s">
        <v>1716</v>
      </c>
      <c r="B177" t="s">
        <v>2176</v>
      </c>
      <c r="C177" t="s">
        <v>2107</v>
      </c>
      <c r="D177" t="s">
        <v>1127</v>
      </c>
      <c r="E177" t="s">
        <v>1917</v>
      </c>
      <c r="F177">
        <v>8.1</v>
      </c>
      <c r="G177" t="s">
        <v>3313</v>
      </c>
      <c r="H177" t="s">
        <v>325</v>
      </c>
    </row>
    <row r="178" spans="1:8" x14ac:dyDescent="0.3">
      <c r="A178" t="s">
        <v>1716</v>
      </c>
      <c r="B178" t="s">
        <v>2176</v>
      </c>
      <c r="C178" t="s">
        <v>2107</v>
      </c>
      <c r="D178" t="s">
        <v>1127</v>
      </c>
      <c r="E178" t="s">
        <v>1917</v>
      </c>
      <c r="F178">
        <v>8.1</v>
      </c>
      <c r="G178" t="s">
        <v>3314</v>
      </c>
      <c r="H178" t="s">
        <v>385</v>
      </c>
    </row>
    <row r="179" spans="1:8" x14ac:dyDescent="0.3">
      <c r="A179" t="s">
        <v>1717</v>
      </c>
      <c r="B179" t="s">
        <v>2177</v>
      </c>
      <c r="C179" t="s">
        <v>2107</v>
      </c>
      <c r="D179" t="s">
        <v>1135</v>
      </c>
      <c r="E179" t="s">
        <v>1918</v>
      </c>
      <c r="F179">
        <v>7.8</v>
      </c>
      <c r="G179" t="s">
        <v>3311</v>
      </c>
      <c r="H179" t="s">
        <v>903</v>
      </c>
    </row>
    <row r="180" spans="1:8" x14ac:dyDescent="0.3">
      <c r="A180" t="s">
        <v>1717</v>
      </c>
      <c r="B180" t="s">
        <v>2177</v>
      </c>
      <c r="C180" t="s">
        <v>2107</v>
      </c>
      <c r="D180" t="s">
        <v>1135</v>
      </c>
      <c r="E180" t="s">
        <v>1918</v>
      </c>
      <c r="F180">
        <v>7.8</v>
      </c>
      <c r="G180" t="s">
        <v>3312</v>
      </c>
      <c r="H180" t="s">
        <v>221</v>
      </c>
    </row>
    <row r="181" spans="1:8" x14ac:dyDescent="0.3">
      <c r="A181" t="s">
        <v>1717</v>
      </c>
      <c r="B181" t="s">
        <v>2177</v>
      </c>
      <c r="C181" t="s">
        <v>2107</v>
      </c>
      <c r="D181" t="s">
        <v>1135</v>
      </c>
      <c r="E181" t="s">
        <v>1918</v>
      </c>
      <c r="F181">
        <v>7.8</v>
      </c>
      <c r="G181" t="s">
        <v>3313</v>
      </c>
      <c r="H181" t="s">
        <v>220</v>
      </c>
    </row>
    <row r="182" spans="1:8" x14ac:dyDescent="0.3">
      <c r="A182" t="s">
        <v>1718</v>
      </c>
      <c r="B182" t="s">
        <v>2178</v>
      </c>
      <c r="C182" t="s">
        <v>2111</v>
      </c>
      <c r="D182" t="s">
        <v>1137</v>
      </c>
      <c r="E182" t="s">
        <v>1919</v>
      </c>
      <c r="F182">
        <v>5.6</v>
      </c>
      <c r="G182" t="s">
        <v>3311</v>
      </c>
      <c r="H182" t="s">
        <v>720</v>
      </c>
    </row>
    <row r="183" spans="1:8" x14ac:dyDescent="0.3">
      <c r="A183" t="s">
        <v>1718</v>
      </c>
      <c r="B183" t="s">
        <v>2178</v>
      </c>
      <c r="C183" t="s">
        <v>2111</v>
      </c>
      <c r="D183" t="s">
        <v>1137</v>
      </c>
      <c r="E183" t="s">
        <v>1919</v>
      </c>
      <c r="F183">
        <v>5.6</v>
      </c>
      <c r="G183" t="s">
        <v>3312</v>
      </c>
      <c r="H183" t="s">
        <v>68</v>
      </c>
    </row>
    <row r="184" spans="1:8" x14ac:dyDescent="0.3">
      <c r="A184" t="s">
        <v>1719</v>
      </c>
      <c r="B184" t="s">
        <v>2179</v>
      </c>
      <c r="C184" t="s">
        <v>2107</v>
      </c>
      <c r="D184" t="s">
        <v>1141</v>
      </c>
      <c r="E184" t="s">
        <v>1920</v>
      </c>
      <c r="F184">
        <v>4.5</v>
      </c>
      <c r="G184" t="s">
        <v>3311</v>
      </c>
      <c r="H184" t="s">
        <v>735</v>
      </c>
    </row>
    <row r="185" spans="1:8" x14ac:dyDescent="0.3">
      <c r="A185" t="s">
        <v>1719</v>
      </c>
      <c r="B185" t="s">
        <v>2179</v>
      </c>
      <c r="C185" t="s">
        <v>2107</v>
      </c>
      <c r="D185" t="s">
        <v>1141</v>
      </c>
      <c r="E185" t="s">
        <v>1920</v>
      </c>
      <c r="F185">
        <v>4.5</v>
      </c>
      <c r="G185" t="s">
        <v>3312</v>
      </c>
      <c r="H185" t="s">
        <v>996</v>
      </c>
    </row>
    <row r="186" spans="1:8" x14ac:dyDescent="0.3">
      <c r="A186" t="s">
        <v>1719</v>
      </c>
      <c r="B186" t="s">
        <v>2179</v>
      </c>
      <c r="C186" t="s">
        <v>2107</v>
      </c>
      <c r="D186" t="s">
        <v>1141</v>
      </c>
      <c r="E186" t="s">
        <v>1920</v>
      </c>
      <c r="F186">
        <v>4.5</v>
      </c>
      <c r="G186" t="s">
        <v>3313</v>
      </c>
      <c r="H186" t="s">
        <v>865</v>
      </c>
    </row>
    <row r="187" spans="1:8" x14ac:dyDescent="0.3">
      <c r="A187" t="s">
        <v>1719</v>
      </c>
      <c r="B187" t="s">
        <v>2179</v>
      </c>
      <c r="C187" t="s">
        <v>2107</v>
      </c>
      <c r="D187" t="s">
        <v>1141</v>
      </c>
      <c r="E187" t="s">
        <v>1920</v>
      </c>
      <c r="F187">
        <v>4.5</v>
      </c>
      <c r="G187" t="s">
        <v>3314</v>
      </c>
      <c r="H187" t="s">
        <v>997</v>
      </c>
    </row>
    <row r="188" spans="1:8" x14ac:dyDescent="0.3">
      <c r="A188" t="s">
        <v>1720</v>
      </c>
      <c r="B188" t="s">
        <v>2180</v>
      </c>
      <c r="C188" t="s">
        <v>2107</v>
      </c>
      <c r="D188" t="s">
        <v>1849</v>
      </c>
      <c r="E188" t="s">
        <v>1921</v>
      </c>
      <c r="F188">
        <v>7</v>
      </c>
      <c r="G188" t="s">
        <v>3311</v>
      </c>
      <c r="H188" t="s">
        <v>670</v>
      </c>
    </row>
    <row r="189" spans="1:8" x14ac:dyDescent="0.3">
      <c r="A189" t="s">
        <v>1720</v>
      </c>
      <c r="B189" t="s">
        <v>2180</v>
      </c>
      <c r="C189" t="s">
        <v>2107</v>
      </c>
      <c r="D189" t="s">
        <v>1849</v>
      </c>
      <c r="E189" t="s">
        <v>1921</v>
      </c>
      <c r="F189">
        <v>7</v>
      </c>
      <c r="G189" t="s">
        <v>3312</v>
      </c>
      <c r="H189" t="s">
        <v>278</v>
      </c>
    </row>
    <row r="190" spans="1:8" x14ac:dyDescent="0.3">
      <c r="A190" t="s">
        <v>1720</v>
      </c>
      <c r="B190" t="s">
        <v>2180</v>
      </c>
      <c r="C190" t="s">
        <v>2107</v>
      </c>
      <c r="D190" t="s">
        <v>1849</v>
      </c>
      <c r="E190" t="s">
        <v>1921</v>
      </c>
      <c r="F190">
        <v>7</v>
      </c>
      <c r="G190" t="s">
        <v>3313</v>
      </c>
      <c r="H190" t="s">
        <v>828</v>
      </c>
    </row>
    <row r="191" spans="1:8" x14ac:dyDescent="0.3">
      <c r="A191" t="s">
        <v>1720</v>
      </c>
      <c r="B191" t="s">
        <v>2180</v>
      </c>
      <c r="C191" t="s">
        <v>2107</v>
      </c>
      <c r="D191" t="s">
        <v>1849</v>
      </c>
      <c r="E191" t="s">
        <v>1921</v>
      </c>
      <c r="F191">
        <v>7</v>
      </c>
      <c r="G191" t="s">
        <v>3314</v>
      </c>
      <c r="H191" t="s">
        <v>660</v>
      </c>
    </row>
    <row r="192" spans="1:8" x14ac:dyDescent="0.3">
      <c r="A192" t="s">
        <v>1721</v>
      </c>
      <c r="B192" t="s">
        <v>2181</v>
      </c>
      <c r="C192" t="s">
        <v>2111</v>
      </c>
      <c r="D192" t="s">
        <v>1146</v>
      </c>
      <c r="E192" t="s">
        <v>1922</v>
      </c>
      <c r="F192">
        <v>6.5</v>
      </c>
      <c r="G192" t="s">
        <v>3311</v>
      </c>
      <c r="H192" t="s">
        <v>686</v>
      </c>
    </row>
    <row r="193" spans="1:8" x14ac:dyDescent="0.3">
      <c r="A193" t="s">
        <v>1721</v>
      </c>
      <c r="B193" t="s">
        <v>2181</v>
      </c>
      <c r="C193" t="s">
        <v>2111</v>
      </c>
      <c r="D193" t="s">
        <v>1146</v>
      </c>
      <c r="E193" t="s">
        <v>1922</v>
      </c>
      <c r="F193">
        <v>6.5</v>
      </c>
      <c r="G193" t="s">
        <v>3312</v>
      </c>
      <c r="H193" t="s">
        <v>233</v>
      </c>
    </row>
    <row r="194" spans="1:8" x14ac:dyDescent="0.3">
      <c r="A194" t="s">
        <v>1721</v>
      </c>
      <c r="B194" t="s">
        <v>2181</v>
      </c>
      <c r="C194" t="s">
        <v>2111</v>
      </c>
      <c r="D194" t="s">
        <v>1146</v>
      </c>
      <c r="E194" t="s">
        <v>1922</v>
      </c>
      <c r="F194">
        <v>6.5</v>
      </c>
      <c r="G194" t="s">
        <v>3313</v>
      </c>
      <c r="H194" t="s">
        <v>697</v>
      </c>
    </row>
    <row r="195" spans="1:8" x14ac:dyDescent="0.3">
      <c r="A195" t="s">
        <v>1721</v>
      </c>
      <c r="B195" t="s">
        <v>2181</v>
      </c>
      <c r="C195" t="s">
        <v>2111</v>
      </c>
      <c r="D195" t="s">
        <v>1146</v>
      </c>
      <c r="E195" t="s">
        <v>1922</v>
      </c>
      <c r="F195">
        <v>6.5</v>
      </c>
      <c r="G195" t="s">
        <v>3314</v>
      </c>
      <c r="H195" t="s">
        <v>282</v>
      </c>
    </row>
    <row r="196" spans="1:8" x14ac:dyDescent="0.3">
      <c r="A196" t="s">
        <v>1722</v>
      </c>
      <c r="B196" t="s">
        <v>2182</v>
      </c>
      <c r="C196" t="s">
        <v>2111</v>
      </c>
      <c r="D196" t="s">
        <v>1143</v>
      </c>
      <c r="E196" t="s">
        <v>1923</v>
      </c>
      <c r="F196">
        <v>8.5</v>
      </c>
      <c r="G196" t="s">
        <v>3311</v>
      </c>
      <c r="H196" t="s">
        <v>1000</v>
      </c>
    </row>
    <row r="197" spans="1:8" x14ac:dyDescent="0.3">
      <c r="A197" t="s">
        <v>1722</v>
      </c>
      <c r="B197" t="s">
        <v>2182</v>
      </c>
      <c r="C197" t="s">
        <v>2111</v>
      </c>
      <c r="D197" t="s">
        <v>1143</v>
      </c>
      <c r="E197" t="s">
        <v>1923</v>
      </c>
      <c r="F197">
        <v>8.5</v>
      </c>
      <c r="G197" t="s">
        <v>3312</v>
      </c>
      <c r="H197" t="s">
        <v>998</v>
      </c>
    </row>
    <row r="198" spans="1:8" x14ac:dyDescent="0.3">
      <c r="A198" t="s">
        <v>1722</v>
      </c>
      <c r="B198" t="s">
        <v>2182</v>
      </c>
      <c r="C198" t="s">
        <v>2111</v>
      </c>
      <c r="D198" t="s">
        <v>1143</v>
      </c>
      <c r="E198" t="s">
        <v>1923</v>
      </c>
      <c r="F198">
        <v>8.5</v>
      </c>
      <c r="G198" t="s">
        <v>3313</v>
      </c>
      <c r="H198" t="s">
        <v>440</v>
      </c>
    </row>
    <row r="199" spans="1:8" x14ac:dyDescent="0.3">
      <c r="A199" t="s">
        <v>1722</v>
      </c>
      <c r="B199" t="s">
        <v>2182</v>
      </c>
      <c r="C199" t="s">
        <v>2111</v>
      </c>
      <c r="D199" t="s">
        <v>1143</v>
      </c>
      <c r="E199" t="s">
        <v>1923</v>
      </c>
      <c r="F199">
        <v>8.5</v>
      </c>
      <c r="G199" t="s">
        <v>3314</v>
      </c>
      <c r="H199" t="s">
        <v>977</v>
      </c>
    </row>
    <row r="200" spans="1:8" x14ac:dyDescent="0.3">
      <c r="A200" t="s">
        <v>1723</v>
      </c>
      <c r="B200" t="s">
        <v>2183</v>
      </c>
      <c r="C200" t="s">
        <v>2107</v>
      </c>
      <c r="D200" t="s">
        <v>1146</v>
      </c>
      <c r="E200" t="s">
        <v>1924</v>
      </c>
      <c r="F200">
        <v>6.3</v>
      </c>
      <c r="G200" t="s">
        <v>3311</v>
      </c>
      <c r="H200" t="s">
        <v>966</v>
      </c>
    </row>
    <row r="201" spans="1:8" x14ac:dyDescent="0.3">
      <c r="A201" t="s">
        <v>1723</v>
      </c>
      <c r="B201" t="s">
        <v>2183</v>
      </c>
      <c r="C201" t="s">
        <v>2107</v>
      </c>
      <c r="D201" t="s">
        <v>1146</v>
      </c>
      <c r="E201" t="s">
        <v>1924</v>
      </c>
      <c r="F201">
        <v>6.3</v>
      </c>
      <c r="G201" t="s">
        <v>3312</v>
      </c>
      <c r="H201" t="s">
        <v>518</v>
      </c>
    </row>
    <row r="202" spans="1:8" x14ac:dyDescent="0.3">
      <c r="A202" t="s">
        <v>1724</v>
      </c>
      <c r="B202" t="s">
        <v>2184</v>
      </c>
      <c r="C202" t="s">
        <v>2107</v>
      </c>
      <c r="D202" t="s">
        <v>1150</v>
      </c>
      <c r="E202" t="s">
        <v>1925</v>
      </c>
      <c r="F202">
        <v>6</v>
      </c>
      <c r="G202" t="s">
        <v>3311</v>
      </c>
      <c r="H202" t="s">
        <v>125</v>
      </c>
    </row>
    <row r="203" spans="1:8" x14ac:dyDescent="0.3">
      <c r="A203" t="s">
        <v>1724</v>
      </c>
      <c r="B203" t="s">
        <v>2184</v>
      </c>
      <c r="C203" t="s">
        <v>2107</v>
      </c>
      <c r="D203" t="s">
        <v>1150</v>
      </c>
      <c r="E203" t="s">
        <v>1925</v>
      </c>
      <c r="F203">
        <v>6</v>
      </c>
      <c r="G203" t="s">
        <v>3312</v>
      </c>
      <c r="H203" t="s">
        <v>894</v>
      </c>
    </row>
    <row r="204" spans="1:8" x14ac:dyDescent="0.3">
      <c r="A204" t="s">
        <v>1725</v>
      </c>
      <c r="B204" t="s">
        <v>2185</v>
      </c>
      <c r="C204" t="s">
        <v>2107</v>
      </c>
      <c r="D204" t="s">
        <v>1148</v>
      </c>
      <c r="E204" t="s">
        <v>1869</v>
      </c>
      <c r="F204">
        <v>6.7</v>
      </c>
      <c r="G204" t="s">
        <v>3311</v>
      </c>
      <c r="H204" t="s">
        <v>631</v>
      </c>
    </row>
    <row r="205" spans="1:8" x14ac:dyDescent="0.3">
      <c r="A205" t="s">
        <v>1725</v>
      </c>
      <c r="B205" t="s">
        <v>2185</v>
      </c>
      <c r="C205" t="s">
        <v>2107</v>
      </c>
      <c r="D205" t="s">
        <v>1148</v>
      </c>
      <c r="E205" t="s">
        <v>1869</v>
      </c>
      <c r="F205">
        <v>6.7</v>
      </c>
      <c r="G205" t="s">
        <v>3312</v>
      </c>
      <c r="H205" t="s">
        <v>964</v>
      </c>
    </row>
    <row r="206" spans="1:8" x14ac:dyDescent="0.3">
      <c r="A206" t="s">
        <v>1726</v>
      </c>
      <c r="B206" t="s">
        <v>2186</v>
      </c>
      <c r="C206" t="s">
        <v>2111</v>
      </c>
      <c r="D206" t="s">
        <v>1135</v>
      </c>
      <c r="E206" t="s">
        <v>1903</v>
      </c>
      <c r="F206">
        <v>9.3000000000000007</v>
      </c>
      <c r="G206" t="s">
        <v>3311</v>
      </c>
      <c r="H206" t="s">
        <v>188</v>
      </c>
    </row>
    <row r="207" spans="1:8" x14ac:dyDescent="0.3">
      <c r="A207" t="s">
        <v>1726</v>
      </c>
      <c r="B207" t="s">
        <v>2186</v>
      </c>
      <c r="C207" t="s">
        <v>2111</v>
      </c>
      <c r="D207" t="s">
        <v>1135</v>
      </c>
      <c r="E207" t="s">
        <v>1903</v>
      </c>
      <c r="F207">
        <v>9.3000000000000007</v>
      </c>
      <c r="G207" t="s">
        <v>3312</v>
      </c>
      <c r="H207" t="s">
        <v>863</v>
      </c>
    </row>
    <row r="208" spans="1:8" x14ac:dyDescent="0.3">
      <c r="A208" t="s">
        <v>1727</v>
      </c>
      <c r="B208" t="s">
        <v>2187</v>
      </c>
      <c r="C208" t="s">
        <v>2111</v>
      </c>
      <c r="D208" t="s">
        <v>1857</v>
      </c>
      <c r="E208" t="s">
        <v>1926</v>
      </c>
      <c r="F208">
        <v>5.8</v>
      </c>
      <c r="G208" t="s">
        <v>3311</v>
      </c>
      <c r="H208" t="s">
        <v>649</v>
      </c>
    </row>
    <row r="209" spans="1:8" x14ac:dyDescent="0.3">
      <c r="A209" t="s">
        <v>1728</v>
      </c>
      <c r="B209" t="s">
        <v>2188</v>
      </c>
      <c r="C209" t="s">
        <v>2107</v>
      </c>
      <c r="D209" t="s">
        <v>1143</v>
      </c>
      <c r="E209" t="s">
        <v>1927</v>
      </c>
      <c r="F209">
        <v>7.4</v>
      </c>
      <c r="G209" t="s">
        <v>3311</v>
      </c>
      <c r="H209" t="s">
        <v>576</v>
      </c>
    </row>
    <row r="210" spans="1:8" x14ac:dyDescent="0.3">
      <c r="A210" t="s">
        <v>1728</v>
      </c>
      <c r="B210" t="s">
        <v>2188</v>
      </c>
      <c r="C210" t="s">
        <v>2107</v>
      </c>
      <c r="D210" t="s">
        <v>1143</v>
      </c>
      <c r="E210" t="s">
        <v>1927</v>
      </c>
      <c r="F210">
        <v>7.4</v>
      </c>
      <c r="G210" t="s">
        <v>3312</v>
      </c>
      <c r="H210" t="s">
        <v>362</v>
      </c>
    </row>
    <row r="211" spans="1:8" x14ac:dyDescent="0.3">
      <c r="A211" t="s">
        <v>1728</v>
      </c>
      <c r="B211" t="s">
        <v>2188</v>
      </c>
      <c r="C211" t="s">
        <v>2107</v>
      </c>
      <c r="D211" t="s">
        <v>1143</v>
      </c>
      <c r="E211" t="s">
        <v>1927</v>
      </c>
      <c r="F211">
        <v>7.4</v>
      </c>
      <c r="G211" t="s">
        <v>3313</v>
      </c>
      <c r="H211" t="s">
        <v>757</v>
      </c>
    </row>
    <row r="212" spans="1:8" x14ac:dyDescent="0.3">
      <c r="A212" t="s">
        <v>1729</v>
      </c>
      <c r="B212" t="s">
        <v>2189</v>
      </c>
      <c r="C212" t="s">
        <v>2111</v>
      </c>
      <c r="D212" t="s">
        <v>1131</v>
      </c>
      <c r="E212" t="s">
        <v>1881</v>
      </c>
      <c r="F212">
        <v>4.5999999999999996</v>
      </c>
      <c r="G212" t="s">
        <v>3311</v>
      </c>
      <c r="H212" t="s">
        <v>547</v>
      </c>
    </row>
    <row r="213" spans="1:8" x14ac:dyDescent="0.3">
      <c r="A213" t="s">
        <v>1729</v>
      </c>
      <c r="B213" t="s">
        <v>2189</v>
      </c>
      <c r="C213" t="s">
        <v>2111</v>
      </c>
      <c r="D213" t="s">
        <v>1131</v>
      </c>
      <c r="E213" t="s">
        <v>1881</v>
      </c>
      <c r="F213">
        <v>4.5999999999999996</v>
      </c>
      <c r="G213" t="s">
        <v>3312</v>
      </c>
      <c r="H213" t="s">
        <v>283</v>
      </c>
    </row>
    <row r="214" spans="1:8" x14ac:dyDescent="0.3">
      <c r="A214" t="s">
        <v>1729</v>
      </c>
      <c r="B214" t="s">
        <v>2189</v>
      </c>
      <c r="C214" t="s">
        <v>2111</v>
      </c>
      <c r="D214" t="s">
        <v>1131</v>
      </c>
      <c r="E214" t="s">
        <v>1881</v>
      </c>
      <c r="F214">
        <v>4.5999999999999996</v>
      </c>
      <c r="G214" t="s">
        <v>3313</v>
      </c>
      <c r="H214" t="s">
        <v>369</v>
      </c>
    </row>
    <row r="215" spans="1:8" x14ac:dyDescent="0.3">
      <c r="A215" t="s">
        <v>1729</v>
      </c>
      <c r="B215" t="s">
        <v>2189</v>
      </c>
      <c r="C215" t="s">
        <v>2111</v>
      </c>
      <c r="D215" t="s">
        <v>1131</v>
      </c>
      <c r="E215" t="s">
        <v>1881</v>
      </c>
      <c r="F215">
        <v>4.5999999999999996</v>
      </c>
      <c r="G215" t="s">
        <v>3314</v>
      </c>
      <c r="H215" t="s">
        <v>643</v>
      </c>
    </row>
    <row r="216" spans="1:8" x14ac:dyDescent="0.3">
      <c r="A216" t="s">
        <v>1730</v>
      </c>
      <c r="B216" t="s">
        <v>2190</v>
      </c>
      <c r="C216" t="s">
        <v>2107</v>
      </c>
      <c r="D216" t="s">
        <v>1127</v>
      </c>
      <c r="E216" t="s">
        <v>1928</v>
      </c>
      <c r="F216">
        <v>9.4</v>
      </c>
      <c r="G216" t="s">
        <v>3311</v>
      </c>
      <c r="H216" t="s">
        <v>62</v>
      </c>
    </row>
    <row r="217" spans="1:8" x14ac:dyDescent="0.3">
      <c r="A217" t="s">
        <v>1730</v>
      </c>
      <c r="B217" t="s">
        <v>2190</v>
      </c>
      <c r="C217" t="s">
        <v>2107</v>
      </c>
      <c r="D217" t="s">
        <v>1127</v>
      </c>
      <c r="E217" t="s">
        <v>1928</v>
      </c>
      <c r="F217">
        <v>9.4</v>
      </c>
      <c r="G217" t="s">
        <v>3312</v>
      </c>
      <c r="H217" t="s">
        <v>305</v>
      </c>
    </row>
    <row r="218" spans="1:8" x14ac:dyDescent="0.3">
      <c r="A218" t="s">
        <v>1730</v>
      </c>
      <c r="B218" t="s">
        <v>2190</v>
      </c>
      <c r="C218" t="s">
        <v>2107</v>
      </c>
      <c r="D218" t="s">
        <v>1127</v>
      </c>
      <c r="E218" t="s">
        <v>1928</v>
      </c>
      <c r="F218">
        <v>9.4</v>
      </c>
      <c r="G218" t="s">
        <v>3313</v>
      </c>
      <c r="H218" t="s">
        <v>281</v>
      </c>
    </row>
    <row r="219" spans="1:8" x14ac:dyDescent="0.3">
      <c r="A219" t="s">
        <v>1730</v>
      </c>
      <c r="B219" t="s">
        <v>2190</v>
      </c>
      <c r="C219" t="s">
        <v>2107</v>
      </c>
      <c r="D219" t="s">
        <v>1127</v>
      </c>
      <c r="E219" t="s">
        <v>1928</v>
      </c>
      <c r="F219">
        <v>9.4</v>
      </c>
      <c r="G219" t="s">
        <v>3314</v>
      </c>
      <c r="H219" t="s">
        <v>1030</v>
      </c>
    </row>
    <row r="220" spans="1:8" x14ac:dyDescent="0.3">
      <c r="A220" t="s">
        <v>1731</v>
      </c>
      <c r="B220" t="s">
        <v>2191</v>
      </c>
      <c r="C220" t="s">
        <v>2107</v>
      </c>
      <c r="D220" t="s">
        <v>1171</v>
      </c>
      <c r="E220" t="s">
        <v>1929</v>
      </c>
      <c r="F220">
        <v>9.4</v>
      </c>
      <c r="G220" t="s">
        <v>3311</v>
      </c>
      <c r="H220" t="s">
        <v>783</v>
      </c>
    </row>
    <row r="221" spans="1:8" x14ac:dyDescent="0.3">
      <c r="A221" t="s">
        <v>1732</v>
      </c>
      <c r="B221" t="s">
        <v>2192</v>
      </c>
      <c r="C221" t="s">
        <v>2111</v>
      </c>
      <c r="D221" t="s">
        <v>1146</v>
      </c>
      <c r="E221" t="s">
        <v>1885</v>
      </c>
      <c r="F221">
        <v>9.4</v>
      </c>
      <c r="G221" t="s">
        <v>3311</v>
      </c>
      <c r="H221" t="s">
        <v>901</v>
      </c>
    </row>
    <row r="222" spans="1:8" x14ac:dyDescent="0.3">
      <c r="A222" t="s">
        <v>1732</v>
      </c>
      <c r="B222" t="s">
        <v>2192</v>
      </c>
      <c r="C222" t="s">
        <v>2111</v>
      </c>
      <c r="D222" t="s">
        <v>1146</v>
      </c>
      <c r="E222" t="s">
        <v>1885</v>
      </c>
      <c r="F222">
        <v>9.4</v>
      </c>
      <c r="G222" t="s">
        <v>3312</v>
      </c>
      <c r="H222" t="s">
        <v>681</v>
      </c>
    </row>
    <row r="223" spans="1:8" x14ac:dyDescent="0.3">
      <c r="A223" t="s">
        <v>1732</v>
      </c>
      <c r="B223" t="s">
        <v>2192</v>
      </c>
      <c r="C223" t="s">
        <v>2111</v>
      </c>
      <c r="D223" t="s">
        <v>1146</v>
      </c>
      <c r="E223" t="s">
        <v>1885</v>
      </c>
      <c r="F223">
        <v>9.4</v>
      </c>
      <c r="G223" t="s">
        <v>3313</v>
      </c>
      <c r="H223" t="s">
        <v>839</v>
      </c>
    </row>
    <row r="224" spans="1:8" x14ac:dyDescent="0.3">
      <c r="A224" t="s">
        <v>1733</v>
      </c>
      <c r="B224" t="s">
        <v>2193</v>
      </c>
      <c r="C224" t="s">
        <v>2107</v>
      </c>
      <c r="D224" t="s">
        <v>1150</v>
      </c>
      <c r="E224" t="s">
        <v>1921</v>
      </c>
      <c r="F224">
        <v>6.1</v>
      </c>
      <c r="G224" t="s">
        <v>3311</v>
      </c>
      <c r="H224" t="s">
        <v>756</v>
      </c>
    </row>
    <row r="225" spans="1:8" x14ac:dyDescent="0.3">
      <c r="A225" t="s">
        <v>1734</v>
      </c>
      <c r="B225" t="s">
        <v>2194</v>
      </c>
      <c r="C225" t="s">
        <v>2107</v>
      </c>
      <c r="D225" t="s">
        <v>1137</v>
      </c>
      <c r="E225" t="s">
        <v>1930</v>
      </c>
      <c r="F225">
        <v>9.8000000000000007</v>
      </c>
      <c r="G225" t="s">
        <v>3311</v>
      </c>
      <c r="H225" t="s">
        <v>882</v>
      </c>
    </row>
    <row r="226" spans="1:8" x14ac:dyDescent="0.3">
      <c r="A226" t="s">
        <v>1734</v>
      </c>
      <c r="B226" t="s">
        <v>2194</v>
      </c>
      <c r="C226" t="s">
        <v>2107</v>
      </c>
      <c r="D226" t="s">
        <v>1137</v>
      </c>
      <c r="E226" t="s">
        <v>1930</v>
      </c>
      <c r="F226">
        <v>9.8000000000000007</v>
      </c>
      <c r="G226" t="s">
        <v>3312</v>
      </c>
      <c r="H226" t="s">
        <v>501</v>
      </c>
    </row>
    <row r="227" spans="1:8" x14ac:dyDescent="0.3">
      <c r="A227" t="s">
        <v>1735</v>
      </c>
      <c r="B227" t="s">
        <v>2195</v>
      </c>
      <c r="C227" t="s">
        <v>2111</v>
      </c>
      <c r="D227" t="s">
        <v>1148</v>
      </c>
      <c r="E227" t="s">
        <v>1931</v>
      </c>
      <c r="F227">
        <v>7.9</v>
      </c>
      <c r="G227" t="s">
        <v>3311</v>
      </c>
      <c r="H227" t="s">
        <v>510</v>
      </c>
    </row>
    <row r="228" spans="1:8" x14ac:dyDescent="0.3">
      <c r="A228" t="s">
        <v>1735</v>
      </c>
      <c r="B228" t="s">
        <v>2195</v>
      </c>
      <c r="C228" t="s">
        <v>2111</v>
      </c>
      <c r="D228" t="s">
        <v>1148</v>
      </c>
      <c r="E228" t="s">
        <v>1931</v>
      </c>
      <c r="F228">
        <v>7.9</v>
      </c>
      <c r="G228" t="s">
        <v>3312</v>
      </c>
      <c r="H228" t="s">
        <v>395</v>
      </c>
    </row>
    <row r="229" spans="1:8" x14ac:dyDescent="0.3">
      <c r="A229" t="s">
        <v>1735</v>
      </c>
      <c r="B229" t="s">
        <v>2195</v>
      </c>
      <c r="C229" t="s">
        <v>2111</v>
      </c>
      <c r="D229" t="s">
        <v>1148</v>
      </c>
      <c r="E229" t="s">
        <v>1931</v>
      </c>
      <c r="F229">
        <v>7.9</v>
      </c>
      <c r="G229" t="s">
        <v>3313</v>
      </c>
      <c r="H229" t="s">
        <v>198</v>
      </c>
    </row>
    <row r="230" spans="1:8" x14ac:dyDescent="0.3">
      <c r="A230" t="s">
        <v>1735</v>
      </c>
      <c r="B230" t="s">
        <v>2195</v>
      </c>
      <c r="C230" t="s">
        <v>2111</v>
      </c>
      <c r="D230" t="s">
        <v>1148</v>
      </c>
      <c r="E230" t="s">
        <v>1931</v>
      </c>
      <c r="F230">
        <v>7.9</v>
      </c>
      <c r="G230" t="s">
        <v>3314</v>
      </c>
      <c r="H230" t="s">
        <v>883</v>
      </c>
    </row>
    <row r="231" spans="1:8" x14ac:dyDescent="0.3">
      <c r="A231" t="s">
        <v>1736</v>
      </c>
      <c r="B231" t="s">
        <v>2196</v>
      </c>
      <c r="C231" t="s">
        <v>2111</v>
      </c>
      <c r="D231" t="s">
        <v>1890</v>
      </c>
      <c r="E231" t="s">
        <v>1885</v>
      </c>
      <c r="F231">
        <v>6.5</v>
      </c>
      <c r="G231" t="s">
        <v>3311</v>
      </c>
      <c r="H231" t="s">
        <v>716</v>
      </c>
    </row>
    <row r="232" spans="1:8" x14ac:dyDescent="0.3">
      <c r="A232" t="s">
        <v>1737</v>
      </c>
      <c r="B232" t="s">
        <v>2197</v>
      </c>
      <c r="C232" t="s">
        <v>2107</v>
      </c>
      <c r="D232" t="s">
        <v>1135</v>
      </c>
      <c r="E232" t="s">
        <v>1932</v>
      </c>
      <c r="F232">
        <v>9</v>
      </c>
      <c r="G232" t="s">
        <v>3311</v>
      </c>
      <c r="H232" t="s">
        <v>94</v>
      </c>
    </row>
    <row r="233" spans="1:8" x14ac:dyDescent="0.3">
      <c r="A233" t="s">
        <v>1737</v>
      </c>
      <c r="B233" t="s">
        <v>2197</v>
      </c>
      <c r="C233" t="s">
        <v>2107</v>
      </c>
      <c r="D233" t="s">
        <v>1135</v>
      </c>
      <c r="E233" t="s">
        <v>1932</v>
      </c>
      <c r="F233">
        <v>9</v>
      </c>
      <c r="G233" t="s">
        <v>3312</v>
      </c>
      <c r="H233" t="s">
        <v>621</v>
      </c>
    </row>
    <row r="234" spans="1:8" x14ac:dyDescent="0.3">
      <c r="A234" t="s">
        <v>1737</v>
      </c>
      <c r="B234" t="s">
        <v>2197</v>
      </c>
      <c r="C234" t="s">
        <v>2107</v>
      </c>
      <c r="D234" t="s">
        <v>1135</v>
      </c>
      <c r="E234" t="s">
        <v>1932</v>
      </c>
      <c r="F234">
        <v>9</v>
      </c>
      <c r="G234" t="s">
        <v>3313</v>
      </c>
      <c r="H234" t="s">
        <v>954</v>
      </c>
    </row>
    <row r="235" spans="1:8" x14ac:dyDescent="0.3">
      <c r="A235" t="s">
        <v>1738</v>
      </c>
      <c r="B235" t="s">
        <v>2198</v>
      </c>
      <c r="C235" t="s">
        <v>2107</v>
      </c>
      <c r="D235" t="s">
        <v>1150</v>
      </c>
      <c r="E235" t="s">
        <v>1878</v>
      </c>
      <c r="F235">
        <v>8.6999999999999993</v>
      </c>
      <c r="G235" t="s">
        <v>3311</v>
      </c>
      <c r="H235" t="s">
        <v>456</v>
      </c>
    </row>
    <row r="236" spans="1:8" x14ac:dyDescent="0.3">
      <c r="A236" t="s">
        <v>1738</v>
      </c>
      <c r="B236" t="s">
        <v>2198</v>
      </c>
      <c r="C236" t="s">
        <v>2107</v>
      </c>
      <c r="D236" t="s">
        <v>1150</v>
      </c>
      <c r="E236" t="s">
        <v>1878</v>
      </c>
      <c r="F236">
        <v>8.6999999999999993</v>
      </c>
      <c r="G236" t="s">
        <v>3312</v>
      </c>
      <c r="H236" t="s">
        <v>428</v>
      </c>
    </row>
    <row r="237" spans="1:8" x14ac:dyDescent="0.3">
      <c r="A237" t="s">
        <v>1739</v>
      </c>
      <c r="B237" t="s">
        <v>2199</v>
      </c>
      <c r="C237" t="s">
        <v>2111</v>
      </c>
      <c r="D237" t="s">
        <v>1146</v>
      </c>
      <c r="E237" t="s">
        <v>1933</v>
      </c>
      <c r="F237">
        <v>4.9000000000000004</v>
      </c>
      <c r="G237" t="s">
        <v>3311</v>
      </c>
      <c r="H237" t="s">
        <v>260</v>
      </c>
    </row>
    <row r="238" spans="1:8" x14ac:dyDescent="0.3">
      <c r="A238" t="s">
        <v>1739</v>
      </c>
      <c r="B238" t="s">
        <v>2199</v>
      </c>
      <c r="C238" t="s">
        <v>2111</v>
      </c>
      <c r="D238" t="s">
        <v>1146</v>
      </c>
      <c r="E238" t="s">
        <v>1933</v>
      </c>
      <c r="F238">
        <v>4.9000000000000004</v>
      </c>
      <c r="G238" t="s">
        <v>3312</v>
      </c>
      <c r="H238" t="s">
        <v>443</v>
      </c>
    </row>
    <row r="239" spans="1:8" x14ac:dyDescent="0.3">
      <c r="A239" t="s">
        <v>1739</v>
      </c>
      <c r="B239" t="s">
        <v>2199</v>
      </c>
      <c r="C239" t="s">
        <v>2111</v>
      </c>
      <c r="D239" t="s">
        <v>1146</v>
      </c>
      <c r="E239" t="s">
        <v>1933</v>
      </c>
      <c r="F239">
        <v>4.9000000000000004</v>
      </c>
      <c r="G239" t="s">
        <v>3313</v>
      </c>
      <c r="H239" t="s">
        <v>612</v>
      </c>
    </row>
    <row r="240" spans="1:8" x14ac:dyDescent="0.3">
      <c r="A240" t="s">
        <v>1740</v>
      </c>
      <c r="B240" t="s">
        <v>2200</v>
      </c>
      <c r="C240" t="s">
        <v>2111</v>
      </c>
      <c r="D240" t="s">
        <v>1150</v>
      </c>
      <c r="E240" t="s">
        <v>1934</v>
      </c>
      <c r="F240">
        <v>7.4</v>
      </c>
      <c r="G240" t="s">
        <v>3311</v>
      </c>
      <c r="H240" t="s">
        <v>318</v>
      </c>
    </row>
    <row r="241" spans="1:8" x14ac:dyDescent="0.3">
      <c r="A241" t="s">
        <v>1740</v>
      </c>
      <c r="B241" t="s">
        <v>2200</v>
      </c>
      <c r="C241" t="s">
        <v>2111</v>
      </c>
      <c r="D241" t="s">
        <v>1150</v>
      </c>
      <c r="E241" t="s">
        <v>1934</v>
      </c>
      <c r="F241">
        <v>7.4</v>
      </c>
      <c r="G241" t="s">
        <v>3312</v>
      </c>
      <c r="H241" t="s">
        <v>843</v>
      </c>
    </row>
    <row r="242" spans="1:8" x14ac:dyDescent="0.3">
      <c r="A242" t="s">
        <v>1740</v>
      </c>
      <c r="B242" t="s">
        <v>2200</v>
      </c>
      <c r="C242" t="s">
        <v>2111</v>
      </c>
      <c r="D242" t="s">
        <v>1150</v>
      </c>
      <c r="E242" t="s">
        <v>1934</v>
      </c>
      <c r="F242">
        <v>7.4</v>
      </c>
      <c r="G242" t="s">
        <v>3313</v>
      </c>
      <c r="H242" t="s">
        <v>133</v>
      </c>
    </row>
    <row r="243" spans="1:8" x14ac:dyDescent="0.3">
      <c r="A243" t="s">
        <v>1740</v>
      </c>
      <c r="B243" t="s">
        <v>2200</v>
      </c>
      <c r="C243" t="s">
        <v>2111</v>
      </c>
      <c r="D243" t="s">
        <v>1150</v>
      </c>
      <c r="E243" t="s">
        <v>1934</v>
      </c>
      <c r="F243">
        <v>7.4</v>
      </c>
      <c r="G243" t="s">
        <v>3314</v>
      </c>
      <c r="H243" t="s">
        <v>117</v>
      </c>
    </row>
    <row r="244" spans="1:8" x14ac:dyDescent="0.3">
      <c r="A244" t="s">
        <v>1741</v>
      </c>
      <c r="B244" t="s">
        <v>2201</v>
      </c>
      <c r="C244" t="s">
        <v>2107</v>
      </c>
      <c r="D244" t="s">
        <v>1135</v>
      </c>
      <c r="E244" t="s">
        <v>1935</v>
      </c>
      <c r="F244">
        <v>9.6</v>
      </c>
      <c r="G244" t="s">
        <v>3311</v>
      </c>
      <c r="H244" t="s">
        <v>481</v>
      </c>
    </row>
    <row r="245" spans="1:8" x14ac:dyDescent="0.3">
      <c r="A245" t="s">
        <v>1742</v>
      </c>
      <c r="B245" t="s">
        <v>2202</v>
      </c>
      <c r="C245" t="s">
        <v>2107</v>
      </c>
      <c r="D245" t="s">
        <v>1139</v>
      </c>
      <c r="E245" t="s">
        <v>1896</v>
      </c>
      <c r="F245">
        <v>5.9</v>
      </c>
      <c r="G245" t="s">
        <v>3311</v>
      </c>
      <c r="H245" t="s">
        <v>939</v>
      </c>
    </row>
    <row r="246" spans="1:8" x14ac:dyDescent="0.3">
      <c r="A246" t="s">
        <v>1742</v>
      </c>
      <c r="B246" t="s">
        <v>2202</v>
      </c>
      <c r="C246" t="s">
        <v>2107</v>
      </c>
      <c r="D246" t="s">
        <v>1139</v>
      </c>
      <c r="E246" t="s">
        <v>1896</v>
      </c>
      <c r="F246">
        <v>5.9</v>
      </c>
      <c r="G246" t="s">
        <v>3312</v>
      </c>
      <c r="H246" t="s">
        <v>498</v>
      </c>
    </row>
    <row r="247" spans="1:8" x14ac:dyDescent="0.3">
      <c r="A247" t="s">
        <v>1742</v>
      </c>
      <c r="B247" t="s">
        <v>2202</v>
      </c>
      <c r="C247" t="s">
        <v>2107</v>
      </c>
      <c r="D247" t="s">
        <v>1139</v>
      </c>
      <c r="E247" t="s">
        <v>1896</v>
      </c>
      <c r="F247">
        <v>5.9</v>
      </c>
      <c r="G247" t="s">
        <v>3313</v>
      </c>
      <c r="H247" t="s">
        <v>172</v>
      </c>
    </row>
    <row r="248" spans="1:8" x14ac:dyDescent="0.3">
      <c r="A248" t="s">
        <v>1742</v>
      </c>
      <c r="B248" t="s">
        <v>2202</v>
      </c>
      <c r="C248" t="s">
        <v>2107</v>
      </c>
      <c r="D248" t="s">
        <v>1139</v>
      </c>
      <c r="E248" t="s">
        <v>1896</v>
      </c>
      <c r="F248">
        <v>5.9</v>
      </c>
      <c r="G248" t="s">
        <v>3314</v>
      </c>
      <c r="H248" t="s">
        <v>57</v>
      </c>
    </row>
    <row r="249" spans="1:8" x14ac:dyDescent="0.3">
      <c r="A249" t="s">
        <v>1743</v>
      </c>
      <c r="B249" t="s">
        <v>2203</v>
      </c>
      <c r="C249" t="s">
        <v>2111</v>
      </c>
      <c r="D249" t="s">
        <v>1137</v>
      </c>
      <c r="E249" t="s">
        <v>1897</v>
      </c>
      <c r="F249">
        <v>8.5</v>
      </c>
      <c r="G249" t="s">
        <v>3311</v>
      </c>
      <c r="H249" t="s">
        <v>201</v>
      </c>
    </row>
    <row r="250" spans="1:8" x14ac:dyDescent="0.3">
      <c r="A250" t="s">
        <v>1743</v>
      </c>
      <c r="B250" t="s">
        <v>2203</v>
      </c>
      <c r="C250" t="s">
        <v>2111</v>
      </c>
      <c r="D250" t="s">
        <v>1137</v>
      </c>
      <c r="E250" t="s">
        <v>1897</v>
      </c>
      <c r="F250">
        <v>8.5</v>
      </c>
      <c r="G250" t="s">
        <v>3312</v>
      </c>
      <c r="H250" t="s">
        <v>106</v>
      </c>
    </row>
    <row r="251" spans="1:8" x14ac:dyDescent="0.3">
      <c r="A251" t="s">
        <v>1744</v>
      </c>
      <c r="B251" t="s">
        <v>2204</v>
      </c>
      <c r="C251" t="s">
        <v>2111</v>
      </c>
      <c r="D251" t="s">
        <v>1129</v>
      </c>
      <c r="E251" t="s">
        <v>1884</v>
      </c>
      <c r="F251">
        <v>9.1999999999999993</v>
      </c>
      <c r="G251" t="s">
        <v>3311</v>
      </c>
      <c r="H251" t="s">
        <v>739</v>
      </c>
    </row>
    <row r="252" spans="1:8" x14ac:dyDescent="0.3">
      <c r="A252" t="s">
        <v>1744</v>
      </c>
      <c r="B252" t="s">
        <v>2204</v>
      </c>
      <c r="C252" t="s">
        <v>2111</v>
      </c>
      <c r="D252" t="s">
        <v>1129</v>
      </c>
      <c r="E252" t="s">
        <v>1884</v>
      </c>
      <c r="F252">
        <v>9.1999999999999993</v>
      </c>
      <c r="G252" t="s">
        <v>3312</v>
      </c>
      <c r="H252" t="s">
        <v>911</v>
      </c>
    </row>
    <row r="253" spans="1:8" x14ac:dyDescent="0.3">
      <c r="A253" t="s">
        <v>1744</v>
      </c>
      <c r="B253" t="s">
        <v>2204</v>
      </c>
      <c r="C253" t="s">
        <v>2111</v>
      </c>
      <c r="D253" t="s">
        <v>1129</v>
      </c>
      <c r="E253" t="s">
        <v>1884</v>
      </c>
      <c r="F253">
        <v>9.1999999999999993</v>
      </c>
      <c r="G253" t="s">
        <v>3313</v>
      </c>
      <c r="H253" t="s">
        <v>448</v>
      </c>
    </row>
    <row r="254" spans="1:8" x14ac:dyDescent="0.3">
      <c r="A254" t="s">
        <v>1745</v>
      </c>
      <c r="B254" t="s">
        <v>2205</v>
      </c>
      <c r="C254" t="s">
        <v>2107</v>
      </c>
      <c r="D254" t="s">
        <v>1129</v>
      </c>
      <c r="E254" t="s">
        <v>1936</v>
      </c>
      <c r="F254">
        <v>4.8</v>
      </c>
      <c r="G254" t="s">
        <v>3311</v>
      </c>
      <c r="H254" t="s">
        <v>153</v>
      </c>
    </row>
    <row r="255" spans="1:8" x14ac:dyDescent="0.3">
      <c r="A255" t="s">
        <v>1745</v>
      </c>
      <c r="B255" t="s">
        <v>2205</v>
      </c>
      <c r="C255" t="s">
        <v>2107</v>
      </c>
      <c r="D255" t="s">
        <v>1129</v>
      </c>
      <c r="E255" t="s">
        <v>1936</v>
      </c>
      <c r="F255">
        <v>4.8</v>
      </c>
      <c r="G255" t="s">
        <v>3312</v>
      </c>
      <c r="H255" t="s">
        <v>819</v>
      </c>
    </row>
    <row r="256" spans="1:8" x14ac:dyDescent="0.3">
      <c r="A256" t="s">
        <v>1746</v>
      </c>
      <c r="B256" t="s">
        <v>2206</v>
      </c>
      <c r="C256" t="s">
        <v>2107</v>
      </c>
      <c r="D256" t="s">
        <v>1873</v>
      </c>
      <c r="E256" t="s">
        <v>1937</v>
      </c>
      <c r="F256">
        <v>8.6</v>
      </c>
      <c r="G256" t="s">
        <v>3311</v>
      </c>
      <c r="H256" t="s">
        <v>624</v>
      </c>
    </row>
    <row r="257" spans="1:8" x14ac:dyDescent="0.3">
      <c r="A257" t="s">
        <v>1746</v>
      </c>
      <c r="B257" t="s">
        <v>2206</v>
      </c>
      <c r="C257" t="s">
        <v>2107</v>
      </c>
      <c r="D257" t="s">
        <v>1873</v>
      </c>
      <c r="E257" t="s">
        <v>1937</v>
      </c>
      <c r="F257">
        <v>8.6</v>
      </c>
      <c r="G257" t="s">
        <v>3312</v>
      </c>
      <c r="H257" t="s">
        <v>799</v>
      </c>
    </row>
    <row r="258" spans="1:8" x14ac:dyDescent="0.3">
      <c r="A258" t="s">
        <v>1746</v>
      </c>
      <c r="B258" t="s">
        <v>2206</v>
      </c>
      <c r="C258" t="s">
        <v>2107</v>
      </c>
      <c r="D258" t="s">
        <v>1873</v>
      </c>
      <c r="E258" t="s">
        <v>1937</v>
      </c>
      <c r="F258">
        <v>8.6</v>
      </c>
      <c r="G258" t="s">
        <v>3313</v>
      </c>
      <c r="H258" t="s">
        <v>920</v>
      </c>
    </row>
    <row r="259" spans="1:8" x14ac:dyDescent="0.3">
      <c r="A259" t="s">
        <v>1747</v>
      </c>
      <c r="B259" t="s">
        <v>2207</v>
      </c>
      <c r="C259" t="s">
        <v>2107</v>
      </c>
      <c r="D259" t="s">
        <v>1133</v>
      </c>
      <c r="E259" t="s">
        <v>1938</v>
      </c>
      <c r="F259">
        <v>7.8</v>
      </c>
      <c r="G259" t="s">
        <v>3311</v>
      </c>
      <c r="H259" t="s">
        <v>708</v>
      </c>
    </row>
    <row r="260" spans="1:8" x14ac:dyDescent="0.3">
      <c r="A260" t="s">
        <v>1747</v>
      </c>
      <c r="B260" t="s">
        <v>2207</v>
      </c>
      <c r="C260" t="s">
        <v>2107</v>
      </c>
      <c r="D260" t="s">
        <v>1133</v>
      </c>
      <c r="E260" t="s">
        <v>1938</v>
      </c>
      <c r="F260">
        <v>7.8</v>
      </c>
      <c r="G260" t="s">
        <v>3312</v>
      </c>
      <c r="H260" t="s">
        <v>520</v>
      </c>
    </row>
    <row r="261" spans="1:8" x14ac:dyDescent="0.3">
      <c r="A261" t="s">
        <v>1748</v>
      </c>
      <c r="B261" t="s">
        <v>2208</v>
      </c>
      <c r="C261" t="s">
        <v>2111</v>
      </c>
      <c r="D261" t="s">
        <v>1127</v>
      </c>
      <c r="E261" t="s">
        <v>1884</v>
      </c>
      <c r="F261">
        <v>9.1999999999999993</v>
      </c>
      <c r="G261" t="s">
        <v>3311</v>
      </c>
      <c r="H261" t="s">
        <v>834</v>
      </c>
    </row>
    <row r="262" spans="1:8" x14ac:dyDescent="0.3">
      <c r="A262" t="s">
        <v>1748</v>
      </c>
      <c r="B262" t="s">
        <v>2208</v>
      </c>
      <c r="C262" t="s">
        <v>2111</v>
      </c>
      <c r="D262" t="s">
        <v>1127</v>
      </c>
      <c r="E262" t="s">
        <v>1884</v>
      </c>
      <c r="F262">
        <v>9.1999999999999993</v>
      </c>
      <c r="G262" t="s">
        <v>3312</v>
      </c>
      <c r="H262" t="s">
        <v>1016</v>
      </c>
    </row>
    <row r="263" spans="1:8" x14ac:dyDescent="0.3">
      <c r="A263" t="s">
        <v>1748</v>
      </c>
      <c r="B263" t="s">
        <v>2208</v>
      </c>
      <c r="C263" t="s">
        <v>2111</v>
      </c>
      <c r="D263" t="s">
        <v>1127</v>
      </c>
      <c r="E263" t="s">
        <v>1884</v>
      </c>
      <c r="F263">
        <v>9.1999999999999993</v>
      </c>
      <c r="G263" t="s">
        <v>3313</v>
      </c>
      <c r="H263" t="s">
        <v>1051</v>
      </c>
    </row>
    <row r="264" spans="1:8" x14ac:dyDescent="0.3">
      <c r="A264" t="s">
        <v>1748</v>
      </c>
      <c r="B264" t="s">
        <v>2208</v>
      </c>
      <c r="C264" t="s">
        <v>2111</v>
      </c>
      <c r="D264" t="s">
        <v>1127</v>
      </c>
      <c r="E264" t="s">
        <v>1884</v>
      </c>
      <c r="F264">
        <v>9.1999999999999993</v>
      </c>
      <c r="G264" t="s">
        <v>3314</v>
      </c>
      <c r="H264" t="s">
        <v>895</v>
      </c>
    </row>
    <row r="265" spans="1:8" x14ac:dyDescent="0.3">
      <c r="A265" t="s">
        <v>1749</v>
      </c>
      <c r="B265" t="s">
        <v>2209</v>
      </c>
      <c r="C265" t="s">
        <v>2107</v>
      </c>
      <c r="D265" t="s">
        <v>1137</v>
      </c>
      <c r="E265" t="s">
        <v>1939</v>
      </c>
      <c r="F265">
        <v>6.4</v>
      </c>
      <c r="G265" t="s">
        <v>3311</v>
      </c>
      <c r="H265" t="s">
        <v>1025</v>
      </c>
    </row>
    <row r="266" spans="1:8" x14ac:dyDescent="0.3">
      <c r="A266" t="s">
        <v>1749</v>
      </c>
      <c r="B266" t="s">
        <v>2209</v>
      </c>
      <c r="C266" t="s">
        <v>2107</v>
      </c>
      <c r="D266" t="s">
        <v>1137</v>
      </c>
      <c r="E266" t="s">
        <v>1939</v>
      </c>
      <c r="F266">
        <v>6.4</v>
      </c>
      <c r="G266" t="s">
        <v>3312</v>
      </c>
      <c r="H266" t="s">
        <v>348</v>
      </c>
    </row>
    <row r="267" spans="1:8" x14ac:dyDescent="0.3">
      <c r="A267" t="s">
        <v>1749</v>
      </c>
      <c r="B267" t="s">
        <v>2209</v>
      </c>
      <c r="C267" t="s">
        <v>2107</v>
      </c>
      <c r="D267" t="s">
        <v>1137</v>
      </c>
      <c r="E267" t="s">
        <v>1939</v>
      </c>
      <c r="F267">
        <v>6.4</v>
      </c>
      <c r="G267" t="s">
        <v>3313</v>
      </c>
      <c r="H267" t="s">
        <v>394</v>
      </c>
    </row>
    <row r="268" spans="1:8" x14ac:dyDescent="0.3">
      <c r="A268" t="s">
        <v>1750</v>
      </c>
      <c r="B268" t="s">
        <v>2210</v>
      </c>
      <c r="C268" t="s">
        <v>2111</v>
      </c>
      <c r="D268" t="s">
        <v>1150</v>
      </c>
      <c r="E268" t="s">
        <v>1927</v>
      </c>
      <c r="F268">
        <v>5.3</v>
      </c>
      <c r="G268" t="s">
        <v>3311</v>
      </c>
      <c r="H268" t="s">
        <v>530</v>
      </c>
    </row>
    <row r="269" spans="1:8" x14ac:dyDescent="0.3">
      <c r="A269" t="s">
        <v>1751</v>
      </c>
      <c r="B269" t="s">
        <v>2211</v>
      </c>
      <c r="C269" t="s">
        <v>2111</v>
      </c>
      <c r="D269" t="s">
        <v>1157</v>
      </c>
      <c r="E269" t="s">
        <v>1865</v>
      </c>
      <c r="F269">
        <v>9.1999999999999993</v>
      </c>
      <c r="G269" t="s">
        <v>3311</v>
      </c>
      <c r="H269" t="s">
        <v>745</v>
      </c>
    </row>
    <row r="270" spans="1:8" x14ac:dyDescent="0.3">
      <c r="A270" t="s">
        <v>1751</v>
      </c>
      <c r="B270" t="s">
        <v>2211</v>
      </c>
      <c r="C270" t="s">
        <v>2111</v>
      </c>
      <c r="D270" t="s">
        <v>1157</v>
      </c>
      <c r="E270" t="s">
        <v>1865</v>
      </c>
      <c r="F270">
        <v>9.1999999999999993</v>
      </c>
      <c r="G270" t="s">
        <v>3312</v>
      </c>
      <c r="H270" t="s">
        <v>376</v>
      </c>
    </row>
    <row r="271" spans="1:8" x14ac:dyDescent="0.3">
      <c r="A271" t="s">
        <v>1751</v>
      </c>
      <c r="B271" t="s">
        <v>2211</v>
      </c>
      <c r="C271" t="s">
        <v>2111</v>
      </c>
      <c r="D271" t="s">
        <v>1157</v>
      </c>
      <c r="E271" t="s">
        <v>1865</v>
      </c>
      <c r="F271">
        <v>9.1999999999999993</v>
      </c>
      <c r="G271" t="s">
        <v>3313</v>
      </c>
      <c r="H271" t="s">
        <v>1005</v>
      </c>
    </row>
    <row r="272" spans="1:8" x14ac:dyDescent="0.3">
      <c r="A272" t="s">
        <v>1751</v>
      </c>
      <c r="B272" t="s">
        <v>2211</v>
      </c>
      <c r="C272" t="s">
        <v>2111</v>
      </c>
      <c r="D272" t="s">
        <v>1157</v>
      </c>
      <c r="E272" t="s">
        <v>1865</v>
      </c>
      <c r="F272">
        <v>9.1999999999999993</v>
      </c>
      <c r="G272" t="s">
        <v>3314</v>
      </c>
      <c r="H272" t="s">
        <v>550</v>
      </c>
    </row>
    <row r="273" spans="1:8" x14ac:dyDescent="0.3">
      <c r="A273" t="s">
        <v>1752</v>
      </c>
      <c r="B273" t="s">
        <v>2212</v>
      </c>
      <c r="C273" t="s">
        <v>2111</v>
      </c>
      <c r="D273" t="s">
        <v>1143</v>
      </c>
      <c r="E273" t="s">
        <v>1909</v>
      </c>
      <c r="F273">
        <v>6.2</v>
      </c>
      <c r="G273" t="s">
        <v>3311</v>
      </c>
      <c r="H273" t="s">
        <v>1054</v>
      </c>
    </row>
    <row r="274" spans="1:8" x14ac:dyDescent="0.3">
      <c r="A274" t="s">
        <v>1752</v>
      </c>
      <c r="B274" t="s">
        <v>2212</v>
      </c>
      <c r="C274" t="s">
        <v>2111</v>
      </c>
      <c r="D274" t="s">
        <v>1143</v>
      </c>
      <c r="E274" t="s">
        <v>1909</v>
      </c>
      <c r="F274">
        <v>6.2</v>
      </c>
      <c r="G274" t="s">
        <v>3312</v>
      </c>
      <c r="H274" t="s">
        <v>772</v>
      </c>
    </row>
    <row r="275" spans="1:8" x14ac:dyDescent="0.3">
      <c r="A275" t="s">
        <v>1753</v>
      </c>
      <c r="B275" t="s">
        <v>2213</v>
      </c>
      <c r="C275" t="s">
        <v>2111</v>
      </c>
      <c r="D275" t="s">
        <v>1137</v>
      </c>
      <c r="E275" t="s">
        <v>1940</v>
      </c>
      <c r="F275">
        <v>5.0999999999999996</v>
      </c>
      <c r="G275" t="s">
        <v>3311</v>
      </c>
      <c r="H275" t="s">
        <v>667</v>
      </c>
    </row>
    <row r="276" spans="1:8" x14ac:dyDescent="0.3">
      <c r="A276" t="s">
        <v>1753</v>
      </c>
      <c r="B276" t="s">
        <v>2213</v>
      </c>
      <c r="C276" t="s">
        <v>2111</v>
      </c>
      <c r="D276" t="s">
        <v>1137</v>
      </c>
      <c r="E276" t="s">
        <v>1940</v>
      </c>
      <c r="F276">
        <v>5.0999999999999996</v>
      </c>
      <c r="G276" t="s">
        <v>3312</v>
      </c>
      <c r="H276" t="s">
        <v>842</v>
      </c>
    </row>
    <row r="277" spans="1:8" x14ac:dyDescent="0.3">
      <c r="A277" t="s">
        <v>1753</v>
      </c>
      <c r="B277" t="s">
        <v>2213</v>
      </c>
      <c r="C277" t="s">
        <v>2111</v>
      </c>
      <c r="D277" t="s">
        <v>1137</v>
      </c>
      <c r="E277" t="s">
        <v>1940</v>
      </c>
      <c r="F277">
        <v>5.0999999999999996</v>
      </c>
      <c r="G277" t="s">
        <v>3313</v>
      </c>
      <c r="H277" t="s">
        <v>823</v>
      </c>
    </row>
    <row r="278" spans="1:8" x14ac:dyDescent="0.3">
      <c r="A278" t="s">
        <v>1754</v>
      </c>
      <c r="B278" t="s">
        <v>2214</v>
      </c>
      <c r="C278" t="s">
        <v>2111</v>
      </c>
      <c r="D278" t="s">
        <v>1139</v>
      </c>
      <c r="E278" t="s">
        <v>1941</v>
      </c>
      <c r="F278">
        <v>8.6999999999999993</v>
      </c>
      <c r="G278" t="s">
        <v>3311</v>
      </c>
      <c r="H278" t="s">
        <v>801</v>
      </c>
    </row>
    <row r="279" spans="1:8" x14ac:dyDescent="0.3">
      <c r="A279" t="s">
        <v>1755</v>
      </c>
      <c r="B279" t="s">
        <v>2215</v>
      </c>
      <c r="C279" t="s">
        <v>2107</v>
      </c>
      <c r="D279" t="s">
        <v>1146</v>
      </c>
      <c r="E279" t="s">
        <v>1942</v>
      </c>
      <c r="F279">
        <v>8.6</v>
      </c>
      <c r="G279" t="s">
        <v>3311</v>
      </c>
      <c r="H279" t="s">
        <v>675</v>
      </c>
    </row>
    <row r="280" spans="1:8" x14ac:dyDescent="0.3">
      <c r="A280" t="s">
        <v>1755</v>
      </c>
      <c r="B280" t="s">
        <v>2215</v>
      </c>
      <c r="C280" t="s">
        <v>2107</v>
      </c>
      <c r="D280" t="s">
        <v>1146</v>
      </c>
      <c r="E280" t="s">
        <v>1942</v>
      </c>
      <c r="F280">
        <v>8.6</v>
      </c>
      <c r="G280" t="s">
        <v>3312</v>
      </c>
      <c r="H280" t="s">
        <v>436</v>
      </c>
    </row>
    <row r="281" spans="1:8" x14ac:dyDescent="0.3">
      <c r="A281" t="s">
        <v>1755</v>
      </c>
      <c r="B281" t="s">
        <v>2215</v>
      </c>
      <c r="C281" t="s">
        <v>2107</v>
      </c>
      <c r="D281" t="s">
        <v>1146</v>
      </c>
      <c r="E281" t="s">
        <v>1942</v>
      </c>
      <c r="F281">
        <v>8.6</v>
      </c>
      <c r="G281" t="s">
        <v>3313</v>
      </c>
      <c r="H281" t="s">
        <v>1048</v>
      </c>
    </row>
    <row r="282" spans="1:8" x14ac:dyDescent="0.3">
      <c r="A282" t="s">
        <v>1756</v>
      </c>
      <c r="B282" t="s">
        <v>2216</v>
      </c>
      <c r="C282" t="s">
        <v>2111</v>
      </c>
      <c r="D282" t="s">
        <v>1171</v>
      </c>
      <c r="E282" t="s">
        <v>1943</v>
      </c>
      <c r="F282">
        <v>9.8000000000000007</v>
      </c>
      <c r="G282" t="s">
        <v>3311</v>
      </c>
      <c r="H282" t="s">
        <v>763</v>
      </c>
    </row>
    <row r="283" spans="1:8" x14ac:dyDescent="0.3">
      <c r="A283" t="s">
        <v>1756</v>
      </c>
      <c r="B283" t="s">
        <v>2216</v>
      </c>
      <c r="C283" t="s">
        <v>2111</v>
      </c>
      <c r="D283" t="s">
        <v>1171</v>
      </c>
      <c r="E283" t="s">
        <v>1943</v>
      </c>
      <c r="F283">
        <v>9.8000000000000007</v>
      </c>
      <c r="G283" t="s">
        <v>3312</v>
      </c>
      <c r="H283" t="s">
        <v>969</v>
      </c>
    </row>
    <row r="284" spans="1:8" x14ac:dyDescent="0.3">
      <c r="A284" t="s">
        <v>1756</v>
      </c>
      <c r="B284" t="s">
        <v>2216</v>
      </c>
      <c r="C284" t="s">
        <v>2111</v>
      </c>
      <c r="D284" t="s">
        <v>1171</v>
      </c>
      <c r="E284" t="s">
        <v>1943</v>
      </c>
      <c r="F284">
        <v>9.8000000000000007</v>
      </c>
      <c r="G284" t="s">
        <v>3313</v>
      </c>
      <c r="H284" t="s">
        <v>319</v>
      </c>
    </row>
    <row r="285" spans="1:8" x14ac:dyDescent="0.3">
      <c r="A285" t="s">
        <v>1756</v>
      </c>
      <c r="B285" t="s">
        <v>2216</v>
      </c>
      <c r="C285" t="s">
        <v>2111</v>
      </c>
      <c r="D285" t="s">
        <v>1171</v>
      </c>
      <c r="E285" t="s">
        <v>1943</v>
      </c>
      <c r="F285">
        <v>9.8000000000000007</v>
      </c>
      <c r="G285" t="s">
        <v>3314</v>
      </c>
      <c r="H285" t="s">
        <v>288</v>
      </c>
    </row>
    <row r="286" spans="1:8" x14ac:dyDescent="0.3">
      <c r="A286" t="s">
        <v>1757</v>
      </c>
      <c r="B286" t="s">
        <v>2217</v>
      </c>
      <c r="C286" t="s">
        <v>2107</v>
      </c>
      <c r="D286" t="s">
        <v>1157</v>
      </c>
      <c r="E286" t="s">
        <v>1944</v>
      </c>
      <c r="F286">
        <v>9.8000000000000007</v>
      </c>
      <c r="G286" t="s">
        <v>3311</v>
      </c>
      <c r="H286" t="s">
        <v>270</v>
      </c>
    </row>
    <row r="287" spans="1:8" x14ac:dyDescent="0.3">
      <c r="A287" t="s">
        <v>1757</v>
      </c>
      <c r="B287" t="s">
        <v>2217</v>
      </c>
      <c r="C287" t="s">
        <v>2107</v>
      </c>
      <c r="D287" t="s">
        <v>1157</v>
      </c>
      <c r="E287" t="s">
        <v>1944</v>
      </c>
      <c r="F287">
        <v>9.8000000000000007</v>
      </c>
      <c r="G287" t="s">
        <v>3312</v>
      </c>
      <c r="H287" t="s">
        <v>77</v>
      </c>
    </row>
    <row r="288" spans="1:8" x14ac:dyDescent="0.3">
      <c r="A288" t="s">
        <v>1757</v>
      </c>
      <c r="B288" t="s">
        <v>2217</v>
      </c>
      <c r="C288" t="s">
        <v>2107</v>
      </c>
      <c r="D288" t="s">
        <v>1157</v>
      </c>
      <c r="E288" t="s">
        <v>1944</v>
      </c>
      <c r="F288">
        <v>9.8000000000000007</v>
      </c>
      <c r="G288" t="s">
        <v>3313</v>
      </c>
      <c r="H288" t="s">
        <v>363</v>
      </c>
    </row>
    <row r="289" spans="1:8" x14ac:dyDescent="0.3">
      <c r="A289" t="s">
        <v>1758</v>
      </c>
      <c r="B289" t="s">
        <v>2218</v>
      </c>
      <c r="C289" t="s">
        <v>2111</v>
      </c>
      <c r="D289" t="s">
        <v>1171</v>
      </c>
      <c r="E289" t="s">
        <v>1945</v>
      </c>
      <c r="F289">
        <v>6.8</v>
      </c>
      <c r="G289" t="s">
        <v>3311</v>
      </c>
      <c r="H289" t="s">
        <v>554</v>
      </c>
    </row>
    <row r="290" spans="1:8" x14ac:dyDescent="0.3">
      <c r="A290" t="s">
        <v>1758</v>
      </c>
      <c r="B290" t="s">
        <v>2218</v>
      </c>
      <c r="C290" t="s">
        <v>2111</v>
      </c>
      <c r="D290" t="s">
        <v>1171</v>
      </c>
      <c r="E290" t="s">
        <v>1945</v>
      </c>
      <c r="F290">
        <v>6.8</v>
      </c>
      <c r="G290" t="s">
        <v>3312</v>
      </c>
      <c r="H290" t="s">
        <v>555</v>
      </c>
    </row>
    <row r="291" spans="1:8" x14ac:dyDescent="0.3">
      <c r="A291" t="s">
        <v>1758</v>
      </c>
      <c r="B291" t="s">
        <v>2218</v>
      </c>
      <c r="C291" t="s">
        <v>2111</v>
      </c>
      <c r="D291" t="s">
        <v>1171</v>
      </c>
      <c r="E291" t="s">
        <v>1945</v>
      </c>
      <c r="F291">
        <v>6.8</v>
      </c>
      <c r="G291" t="s">
        <v>3313</v>
      </c>
      <c r="H291" t="s">
        <v>841</v>
      </c>
    </row>
    <row r="292" spans="1:8" x14ac:dyDescent="0.3">
      <c r="A292" t="s">
        <v>1758</v>
      </c>
      <c r="B292" t="s">
        <v>2218</v>
      </c>
      <c r="C292" t="s">
        <v>2111</v>
      </c>
      <c r="D292" t="s">
        <v>1171</v>
      </c>
      <c r="E292" t="s">
        <v>1945</v>
      </c>
      <c r="F292">
        <v>6.8</v>
      </c>
      <c r="G292" t="s">
        <v>3314</v>
      </c>
      <c r="H292" t="s">
        <v>379</v>
      </c>
    </row>
    <row r="293" spans="1:8" x14ac:dyDescent="0.3">
      <c r="A293" t="s">
        <v>1759</v>
      </c>
      <c r="B293" t="s">
        <v>2219</v>
      </c>
      <c r="C293" t="s">
        <v>2111</v>
      </c>
      <c r="D293" t="s">
        <v>1849</v>
      </c>
      <c r="E293" t="s">
        <v>1946</v>
      </c>
      <c r="F293">
        <v>5.7</v>
      </c>
      <c r="G293" t="s">
        <v>3311</v>
      </c>
      <c r="H293" t="s">
        <v>252</v>
      </c>
    </row>
    <row r="294" spans="1:8" x14ac:dyDescent="0.3">
      <c r="A294" t="s">
        <v>1759</v>
      </c>
      <c r="B294" t="s">
        <v>2219</v>
      </c>
      <c r="C294" t="s">
        <v>2111</v>
      </c>
      <c r="D294" t="s">
        <v>1849</v>
      </c>
      <c r="E294" t="s">
        <v>1946</v>
      </c>
      <c r="F294">
        <v>5.7</v>
      </c>
      <c r="G294" t="s">
        <v>3312</v>
      </c>
      <c r="H294" t="s">
        <v>733</v>
      </c>
    </row>
    <row r="295" spans="1:8" x14ac:dyDescent="0.3">
      <c r="A295" t="s">
        <v>1759</v>
      </c>
      <c r="B295" t="s">
        <v>2219</v>
      </c>
      <c r="C295" t="s">
        <v>2111</v>
      </c>
      <c r="D295" t="s">
        <v>1849</v>
      </c>
      <c r="E295" t="s">
        <v>1946</v>
      </c>
      <c r="F295">
        <v>5.7</v>
      </c>
      <c r="G295" t="s">
        <v>3313</v>
      </c>
      <c r="H295" t="s">
        <v>770</v>
      </c>
    </row>
    <row r="296" spans="1:8" x14ac:dyDescent="0.3">
      <c r="A296" t="s">
        <v>1760</v>
      </c>
      <c r="B296" t="s">
        <v>2220</v>
      </c>
      <c r="C296" t="s">
        <v>2111</v>
      </c>
      <c r="D296" t="s">
        <v>1855</v>
      </c>
      <c r="E296" t="s">
        <v>1947</v>
      </c>
      <c r="F296">
        <v>8</v>
      </c>
      <c r="G296" t="s">
        <v>3311</v>
      </c>
      <c r="H296" t="s">
        <v>180</v>
      </c>
    </row>
    <row r="297" spans="1:8" x14ac:dyDescent="0.3">
      <c r="A297" t="s">
        <v>1760</v>
      </c>
      <c r="B297" t="s">
        <v>2220</v>
      </c>
      <c r="C297" t="s">
        <v>2111</v>
      </c>
      <c r="D297" t="s">
        <v>1855</v>
      </c>
      <c r="E297" t="s">
        <v>1947</v>
      </c>
      <c r="F297">
        <v>8</v>
      </c>
      <c r="G297" t="s">
        <v>3312</v>
      </c>
      <c r="H297" t="s">
        <v>136</v>
      </c>
    </row>
    <row r="298" spans="1:8" x14ac:dyDescent="0.3">
      <c r="A298" t="s">
        <v>1760</v>
      </c>
      <c r="B298" t="s">
        <v>2220</v>
      </c>
      <c r="C298" t="s">
        <v>2111</v>
      </c>
      <c r="D298" t="s">
        <v>1855</v>
      </c>
      <c r="E298" t="s">
        <v>1947</v>
      </c>
      <c r="F298">
        <v>8</v>
      </c>
      <c r="G298" t="s">
        <v>3313</v>
      </c>
      <c r="H298" t="s">
        <v>844</v>
      </c>
    </row>
    <row r="299" spans="1:8" x14ac:dyDescent="0.3">
      <c r="A299" t="s">
        <v>1760</v>
      </c>
      <c r="B299" t="s">
        <v>2220</v>
      </c>
      <c r="C299" t="s">
        <v>2111</v>
      </c>
      <c r="D299" t="s">
        <v>1855</v>
      </c>
      <c r="E299" t="s">
        <v>1947</v>
      </c>
      <c r="F299">
        <v>8</v>
      </c>
      <c r="G299" t="s">
        <v>3314</v>
      </c>
      <c r="H299" t="s">
        <v>647</v>
      </c>
    </row>
    <row r="300" spans="1:8" x14ac:dyDescent="0.3">
      <c r="A300" t="s">
        <v>1761</v>
      </c>
      <c r="B300" t="s">
        <v>2221</v>
      </c>
      <c r="C300" t="s">
        <v>2107</v>
      </c>
      <c r="D300" t="s">
        <v>1150</v>
      </c>
      <c r="E300" t="s">
        <v>1948</v>
      </c>
      <c r="F300">
        <v>6.6</v>
      </c>
      <c r="G300" t="s">
        <v>3311</v>
      </c>
      <c r="H300" t="s">
        <v>611</v>
      </c>
    </row>
    <row r="301" spans="1:8" x14ac:dyDescent="0.3">
      <c r="A301" t="s">
        <v>1761</v>
      </c>
      <c r="B301" t="s">
        <v>2221</v>
      </c>
      <c r="C301" t="s">
        <v>2107</v>
      </c>
      <c r="D301" t="s">
        <v>1150</v>
      </c>
      <c r="E301" t="s">
        <v>1948</v>
      </c>
      <c r="F301">
        <v>6.6</v>
      </c>
      <c r="G301" t="s">
        <v>3312</v>
      </c>
      <c r="H301" t="s">
        <v>359</v>
      </c>
    </row>
    <row r="302" spans="1:8" x14ac:dyDescent="0.3">
      <c r="A302" t="s">
        <v>1761</v>
      </c>
      <c r="B302" t="s">
        <v>2221</v>
      </c>
      <c r="C302" t="s">
        <v>2107</v>
      </c>
      <c r="D302" t="s">
        <v>1150</v>
      </c>
      <c r="E302" t="s">
        <v>1948</v>
      </c>
      <c r="F302">
        <v>6.6</v>
      </c>
      <c r="G302" t="s">
        <v>3313</v>
      </c>
      <c r="H302" t="s">
        <v>327</v>
      </c>
    </row>
    <row r="303" spans="1:8" x14ac:dyDescent="0.3">
      <c r="A303" t="s">
        <v>1761</v>
      </c>
      <c r="B303" t="s">
        <v>2221</v>
      </c>
      <c r="C303" t="s">
        <v>2107</v>
      </c>
      <c r="D303" t="s">
        <v>1150</v>
      </c>
      <c r="E303" t="s">
        <v>1948</v>
      </c>
      <c r="F303">
        <v>6.6</v>
      </c>
      <c r="G303" t="s">
        <v>3314</v>
      </c>
      <c r="H303" t="s">
        <v>800</v>
      </c>
    </row>
    <row r="304" spans="1:8" x14ac:dyDescent="0.3">
      <c r="A304" t="s">
        <v>1762</v>
      </c>
      <c r="B304" t="s">
        <v>2222</v>
      </c>
      <c r="C304" t="s">
        <v>2107</v>
      </c>
      <c r="D304" t="s">
        <v>1139</v>
      </c>
      <c r="E304" t="s">
        <v>1949</v>
      </c>
      <c r="F304">
        <v>5.9</v>
      </c>
      <c r="G304" t="s">
        <v>3311</v>
      </c>
      <c r="H304" t="s">
        <v>951</v>
      </c>
    </row>
    <row r="305" spans="1:8" x14ac:dyDescent="0.3">
      <c r="A305" t="s">
        <v>1762</v>
      </c>
      <c r="B305" t="s">
        <v>2222</v>
      </c>
      <c r="C305" t="s">
        <v>2107</v>
      </c>
      <c r="D305" t="s">
        <v>1139</v>
      </c>
      <c r="E305" t="s">
        <v>1949</v>
      </c>
      <c r="F305">
        <v>5.9</v>
      </c>
      <c r="G305" t="s">
        <v>3312</v>
      </c>
      <c r="H305" t="s">
        <v>752</v>
      </c>
    </row>
    <row r="306" spans="1:8" x14ac:dyDescent="0.3">
      <c r="A306" t="s">
        <v>1763</v>
      </c>
      <c r="B306" t="s">
        <v>2223</v>
      </c>
      <c r="C306" t="s">
        <v>2107</v>
      </c>
      <c r="D306" t="s">
        <v>1855</v>
      </c>
      <c r="E306" t="s">
        <v>1950</v>
      </c>
      <c r="F306">
        <v>6.6</v>
      </c>
      <c r="G306" t="s">
        <v>3311</v>
      </c>
      <c r="H306" t="s">
        <v>1006</v>
      </c>
    </row>
    <row r="307" spans="1:8" x14ac:dyDescent="0.3">
      <c r="A307" t="s">
        <v>1763</v>
      </c>
      <c r="B307" t="s">
        <v>2223</v>
      </c>
      <c r="C307" t="s">
        <v>2107</v>
      </c>
      <c r="D307" t="s">
        <v>1855</v>
      </c>
      <c r="E307" t="s">
        <v>1950</v>
      </c>
      <c r="F307">
        <v>6.6</v>
      </c>
      <c r="G307" t="s">
        <v>3312</v>
      </c>
      <c r="H307" t="s">
        <v>429</v>
      </c>
    </row>
    <row r="308" spans="1:8" x14ac:dyDescent="0.3">
      <c r="A308" t="s">
        <v>1763</v>
      </c>
      <c r="B308" t="s">
        <v>2223</v>
      </c>
      <c r="C308" t="s">
        <v>2107</v>
      </c>
      <c r="D308" t="s">
        <v>1855</v>
      </c>
      <c r="E308" t="s">
        <v>1950</v>
      </c>
      <c r="F308">
        <v>6.6</v>
      </c>
      <c r="G308" t="s">
        <v>3313</v>
      </c>
      <c r="H308" t="s">
        <v>420</v>
      </c>
    </row>
    <row r="309" spans="1:8" x14ac:dyDescent="0.3">
      <c r="A309" t="s">
        <v>1764</v>
      </c>
      <c r="B309" t="s">
        <v>2224</v>
      </c>
      <c r="C309" t="s">
        <v>2107</v>
      </c>
      <c r="D309" t="s">
        <v>1139</v>
      </c>
      <c r="E309" t="s">
        <v>1951</v>
      </c>
      <c r="F309">
        <v>7.2</v>
      </c>
      <c r="G309" t="s">
        <v>3311</v>
      </c>
      <c r="H309" t="s">
        <v>73</v>
      </c>
    </row>
    <row r="310" spans="1:8" x14ac:dyDescent="0.3">
      <c r="A310" t="s">
        <v>1764</v>
      </c>
      <c r="B310" t="s">
        <v>2224</v>
      </c>
      <c r="C310" t="s">
        <v>2107</v>
      </c>
      <c r="D310" t="s">
        <v>1139</v>
      </c>
      <c r="E310" t="s">
        <v>1951</v>
      </c>
      <c r="F310">
        <v>7.2</v>
      </c>
      <c r="G310" t="s">
        <v>3312</v>
      </c>
      <c r="H310" t="s">
        <v>209</v>
      </c>
    </row>
    <row r="311" spans="1:8" x14ac:dyDescent="0.3">
      <c r="A311" t="s">
        <v>1764</v>
      </c>
      <c r="B311" t="s">
        <v>2224</v>
      </c>
      <c r="C311" t="s">
        <v>2107</v>
      </c>
      <c r="D311" t="s">
        <v>1139</v>
      </c>
      <c r="E311" t="s">
        <v>1951</v>
      </c>
      <c r="F311">
        <v>7.2</v>
      </c>
      <c r="G311" t="s">
        <v>3313</v>
      </c>
      <c r="H311" t="s">
        <v>687</v>
      </c>
    </row>
    <row r="312" spans="1:8" x14ac:dyDescent="0.3">
      <c r="A312" t="s">
        <v>1764</v>
      </c>
      <c r="B312" t="s">
        <v>2224</v>
      </c>
      <c r="C312" t="s">
        <v>2107</v>
      </c>
      <c r="D312" t="s">
        <v>1139</v>
      </c>
      <c r="E312" t="s">
        <v>1951</v>
      </c>
      <c r="F312">
        <v>7.2</v>
      </c>
      <c r="G312" t="s">
        <v>3314</v>
      </c>
      <c r="H312" t="s">
        <v>149</v>
      </c>
    </row>
    <row r="313" spans="1:8" x14ac:dyDescent="0.3">
      <c r="A313" t="s">
        <v>1765</v>
      </c>
      <c r="B313" t="s">
        <v>2225</v>
      </c>
      <c r="C313" t="s">
        <v>2107</v>
      </c>
      <c r="D313" t="s">
        <v>1148</v>
      </c>
      <c r="E313" t="s">
        <v>1906</v>
      </c>
      <c r="F313">
        <v>4.8</v>
      </c>
      <c r="G313" t="s">
        <v>3311</v>
      </c>
      <c r="H313" t="s">
        <v>267</v>
      </c>
    </row>
    <row r="314" spans="1:8" x14ac:dyDescent="0.3">
      <c r="A314" t="s">
        <v>1766</v>
      </c>
      <c r="B314" t="s">
        <v>2226</v>
      </c>
      <c r="C314" t="s">
        <v>2111</v>
      </c>
      <c r="D314" t="s">
        <v>1137</v>
      </c>
      <c r="E314" t="s">
        <v>1952</v>
      </c>
      <c r="F314">
        <v>9.1</v>
      </c>
      <c r="G314" t="s">
        <v>3311</v>
      </c>
      <c r="H314" t="s">
        <v>61</v>
      </c>
    </row>
    <row r="315" spans="1:8" x14ac:dyDescent="0.3">
      <c r="A315" t="s">
        <v>1766</v>
      </c>
      <c r="B315" t="s">
        <v>2226</v>
      </c>
      <c r="C315" t="s">
        <v>2111</v>
      </c>
      <c r="D315" t="s">
        <v>1137</v>
      </c>
      <c r="E315" t="s">
        <v>1952</v>
      </c>
      <c r="F315">
        <v>9.1</v>
      </c>
      <c r="G315" t="s">
        <v>3312</v>
      </c>
      <c r="H315" t="s">
        <v>290</v>
      </c>
    </row>
    <row r="316" spans="1:8" x14ac:dyDescent="0.3">
      <c r="A316" t="s">
        <v>1767</v>
      </c>
      <c r="B316" t="s">
        <v>2227</v>
      </c>
      <c r="C316" t="s">
        <v>2111</v>
      </c>
      <c r="D316" t="s">
        <v>1150</v>
      </c>
      <c r="E316" t="s">
        <v>1953</v>
      </c>
      <c r="F316">
        <v>5</v>
      </c>
      <c r="G316" t="s">
        <v>3311</v>
      </c>
      <c r="H316" t="s">
        <v>926</v>
      </c>
    </row>
    <row r="317" spans="1:8" x14ac:dyDescent="0.3">
      <c r="A317" t="s">
        <v>1767</v>
      </c>
      <c r="B317" t="s">
        <v>2227</v>
      </c>
      <c r="C317" t="s">
        <v>2111</v>
      </c>
      <c r="D317" t="s">
        <v>1150</v>
      </c>
      <c r="E317" t="s">
        <v>1953</v>
      </c>
      <c r="F317">
        <v>5</v>
      </c>
      <c r="G317" t="s">
        <v>3312</v>
      </c>
      <c r="H317" t="s">
        <v>451</v>
      </c>
    </row>
    <row r="318" spans="1:8" x14ac:dyDescent="0.3">
      <c r="A318" t="s">
        <v>1768</v>
      </c>
      <c r="B318" t="s">
        <v>2228</v>
      </c>
      <c r="C318" t="s">
        <v>2107</v>
      </c>
      <c r="D318" t="s">
        <v>1131</v>
      </c>
      <c r="E318" t="s">
        <v>1949</v>
      </c>
      <c r="F318">
        <v>7.9</v>
      </c>
      <c r="G318" t="s">
        <v>3311</v>
      </c>
      <c r="H318" t="s">
        <v>732</v>
      </c>
    </row>
    <row r="319" spans="1:8" x14ac:dyDescent="0.3">
      <c r="A319" t="s">
        <v>1769</v>
      </c>
      <c r="B319" t="s">
        <v>2229</v>
      </c>
      <c r="C319" t="s">
        <v>2111</v>
      </c>
      <c r="D319" t="s">
        <v>1150</v>
      </c>
      <c r="E319" t="s">
        <v>1954</v>
      </c>
      <c r="F319">
        <v>6.6</v>
      </c>
      <c r="G319" t="s">
        <v>3311</v>
      </c>
      <c r="H319" t="s">
        <v>415</v>
      </c>
    </row>
    <row r="320" spans="1:8" x14ac:dyDescent="0.3">
      <c r="A320" t="s">
        <v>1769</v>
      </c>
      <c r="B320" t="s">
        <v>2229</v>
      </c>
      <c r="C320" t="s">
        <v>2111</v>
      </c>
      <c r="D320" t="s">
        <v>1150</v>
      </c>
      <c r="E320" t="s">
        <v>1954</v>
      </c>
      <c r="F320">
        <v>6.6</v>
      </c>
      <c r="G320" t="s">
        <v>3312</v>
      </c>
      <c r="H320" t="s">
        <v>683</v>
      </c>
    </row>
    <row r="321" spans="1:8" x14ac:dyDescent="0.3">
      <c r="A321" t="s">
        <v>1770</v>
      </c>
      <c r="B321" t="s">
        <v>2230</v>
      </c>
      <c r="C321" t="s">
        <v>2111</v>
      </c>
      <c r="D321" t="s">
        <v>1157</v>
      </c>
      <c r="E321" t="s">
        <v>1955</v>
      </c>
      <c r="F321">
        <v>6.5</v>
      </c>
      <c r="G321" t="s">
        <v>3311</v>
      </c>
      <c r="H321" t="s">
        <v>1049</v>
      </c>
    </row>
    <row r="322" spans="1:8" x14ac:dyDescent="0.3">
      <c r="A322" t="s">
        <v>1771</v>
      </c>
      <c r="B322" t="s">
        <v>2231</v>
      </c>
      <c r="C322" t="s">
        <v>2107</v>
      </c>
      <c r="D322" t="s">
        <v>1129</v>
      </c>
      <c r="E322" t="s">
        <v>1956</v>
      </c>
      <c r="F322">
        <v>5</v>
      </c>
      <c r="G322" t="s">
        <v>3311</v>
      </c>
      <c r="H322" t="s">
        <v>186</v>
      </c>
    </row>
    <row r="323" spans="1:8" x14ac:dyDescent="0.3">
      <c r="A323" t="s">
        <v>1772</v>
      </c>
      <c r="B323" t="s">
        <v>2232</v>
      </c>
      <c r="C323" t="s">
        <v>2111</v>
      </c>
      <c r="D323" t="s">
        <v>1133</v>
      </c>
      <c r="E323" t="s">
        <v>1957</v>
      </c>
      <c r="F323">
        <v>9.6999999999999993</v>
      </c>
      <c r="G323" t="s">
        <v>3311</v>
      </c>
      <c r="H323" t="s">
        <v>273</v>
      </c>
    </row>
    <row r="324" spans="1:8" x14ac:dyDescent="0.3">
      <c r="A324" t="s">
        <v>1773</v>
      </c>
      <c r="B324" t="s">
        <v>2233</v>
      </c>
      <c r="C324" t="s">
        <v>2111</v>
      </c>
      <c r="D324" t="s">
        <v>1148</v>
      </c>
      <c r="E324" t="s">
        <v>1958</v>
      </c>
      <c r="F324">
        <v>6.3</v>
      </c>
      <c r="G324" t="s">
        <v>3311</v>
      </c>
      <c r="H324" t="s">
        <v>232</v>
      </c>
    </row>
    <row r="325" spans="1:8" x14ac:dyDescent="0.3">
      <c r="A325" t="s">
        <v>1773</v>
      </c>
      <c r="B325" t="s">
        <v>2233</v>
      </c>
      <c r="C325" t="s">
        <v>2111</v>
      </c>
      <c r="D325" t="s">
        <v>1148</v>
      </c>
      <c r="E325" t="s">
        <v>1958</v>
      </c>
      <c r="F325">
        <v>6.3</v>
      </c>
      <c r="G325" t="s">
        <v>3312</v>
      </c>
      <c r="H325" t="s">
        <v>905</v>
      </c>
    </row>
    <row r="326" spans="1:8" x14ac:dyDescent="0.3">
      <c r="A326" t="s">
        <v>1773</v>
      </c>
      <c r="B326" t="s">
        <v>2233</v>
      </c>
      <c r="C326" t="s">
        <v>2111</v>
      </c>
      <c r="D326" t="s">
        <v>1148</v>
      </c>
      <c r="E326" t="s">
        <v>1958</v>
      </c>
      <c r="F326">
        <v>6.3</v>
      </c>
      <c r="G326" t="s">
        <v>3313</v>
      </c>
      <c r="H326" t="s">
        <v>433</v>
      </c>
    </row>
    <row r="327" spans="1:8" x14ac:dyDescent="0.3">
      <c r="A327" t="s">
        <v>1773</v>
      </c>
      <c r="B327" t="s">
        <v>2233</v>
      </c>
      <c r="C327" t="s">
        <v>2111</v>
      </c>
      <c r="D327" t="s">
        <v>1148</v>
      </c>
      <c r="E327" t="s">
        <v>1958</v>
      </c>
      <c r="F327">
        <v>6.3</v>
      </c>
      <c r="G327" t="s">
        <v>3314</v>
      </c>
      <c r="H327" t="s">
        <v>635</v>
      </c>
    </row>
    <row r="328" spans="1:8" x14ac:dyDescent="0.3">
      <c r="A328" t="s">
        <v>1774</v>
      </c>
      <c r="B328" t="s">
        <v>2234</v>
      </c>
      <c r="C328" t="s">
        <v>2111</v>
      </c>
      <c r="D328" t="s">
        <v>1135</v>
      </c>
      <c r="E328" t="s">
        <v>1959</v>
      </c>
      <c r="F328">
        <v>7.3</v>
      </c>
      <c r="G328" t="s">
        <v>3311</v>
      </c>
      <c r="H328" t="s">
        <v>1027</v>
      </c>
    </row>
    <row r="329" spans="1:8" x14ac:dyDescent="0.3">
      <c r="A329" t="s">
        <v>1774</v>
      </c>
      <c r="B329" t="s">
        <v>2234</v>
      </c>
      <c r="C329" t="s">
        <v>2111</v>
      </c>
      <c r="D329" t="s">
        <v>1135</v>
      </c>
      <c r="E329" t="s">
        <v>1959</v>
      </c>
      <c r="F329">
        <v>7.3</v>
      </c>
      <c r="G329" t="s">
        <v>3312</v>
      </c>
      <c r="H329" t="s">
        <v>392</v>
      </c>
    </row>
    <row r="330" spans="1:8" x14ac:dyDescent="0.3">
      <c r="A330" t="s">
        <v>1774</v>
      </c>
      <c r="B330" t="s">
        <v>2234</v>
      </c>
      <c r="C330" t="s">
        <v>2111</v>
      </c>
      <c r="D330" t="s">
        <v>1135</v>
      </c>
      <c r="E330" t="s">
        <v>1959</v>
      </c>
      <c r="F330">
        <v>7.3</v>
      </c>
      <c r="G330" t="s">
        <v>3313</v>
      </c>
      <c r="H330" t="s">
        <v>414</v>
      </c>
    </row>
    <row r="331" spans="1:8" x14ac:dyDescent="0.3">
      <c r="A331" t="s">
        <v>1775</v>
      </c>
      <c r="B331" t="s">
        <v>2235</v>
      </c>
      <c r="C331" t="s">
        <v>2107</v>
      </c>
      <c r="D331" t="s">
        <v>1146</v>
      </c>
      <c r="E331" t="s">
        <v>1882</v>
      </c>
      <c r="F331">
        <v>8.9</v>
      </c>
      <c r="G331" t="s">
        <v>3311</v>
      </c>
      <c r="H331" t="s">
        <v>622</v>
      </c>
    </row>
    <row r="332" spans="1:8" x14ac:dyDescent="0.3">
      <c r="A332" t="s">
        <v>1775</v>
      </c>
      <c r="B332" t="s">
        <v>2235</v>
      </c>
      <c r="C332" t="s">
        <v>2107</v>
      </c>
      <c r="D332" t="s">
        <v>1146</v>
      </c>
      <c r="E332" t="s">
        <v>1882</v>
      </c>
      <c r="F332">
        <v>8.9</v>
      </c>
      <c r="G332" t="s">
        <v>3312</v>
      </c>
      <c r="H332" t="s">
        <v>250</v>
      </c>
    </row>
    <row r="333" spans="1:8" x14ac:dyDescent="0.3">
      <c r="A333" t="s">
        <v>1775</v>
      </c>
      <c r="B333" t="s">
        <v>2235</v>
      </c>
      <c r="C333" t="s">
        <v>2107</v>
      </c>
      <c r="D333" t="s">
        <v>1146</v>
      </c>
      <c r="E333" t="s">
        <v>1882</v>
      </c>
      <c r="F333">
        <v>8.9</v>
      </c>
      <c r="G333" t="s">
        <v>3313</v>
      </c>
      <c r="H333" t="s">
        <v>952</v>
      </c>
    </row>
    <row r="334" spans="1:8" x14ac:dyDescent="0.3">
      <c r="A334" t="s">
        <v>1776</v>
      </c>
      <c r="B334" t="s">
        <v>2236</v>
      </c>
      <c r="C334" t="s">
        <v>2111</v>
      </c>
      <c r="D334" t="s">
        <v>1127</v>
      </c>
      <c r="E334" t="s">
        <v>1960</v>
      </c>
      <c r="F334">
        <v>9.9</v>
      </c>
      <c r="G334" t="s">
        <v>3311</v>
      </c>
      <c r="H334" t="s">
        <v>728</v>
      </c>
    </row>
    <row r="335" spans="1:8" x14ac:dyDescent="0.3">
      <c r="A335" t="s">
        <v>1776</v>
      </c>
      <c r="B335" t="s">
        <v>2236</v>
      </c>
      <c r="C335" t="s">
        <v>2111</v>
      </c>
      <c r="D335" t="s">
        <v>1127</v>
      </c>
      <c r="E335" t="s">
        <v>1960</v>
      </c>
      <c r="F335">
        <v>9.9</v>
      </c>
      <c r="G335" t="s">
        <v>3312</v>
      </c>
      <c r="H335" t="s">
        <v>1013</v>
      </c>
    </row>
    <row r="336" spans="1:8" x14ac:dyDescent="0.3">
      <c r="A336" t="s">
        <v>1777</v>
      </c>
      <c r="B336" t="s">
        <v>2237</v>
      </c>
      <c r="C336" t="s">
        <v>2111</v>
      </c>
      <c r="D336" t="s">
        <v>1873</v>
      </c>
      <c r="E336" t="s">
        <v>1961</v>
      </c>
      <c r="F336">
        <v>5.3</v>
      </c>
      <c r="G336" t="s">
        <v>3311</v>
      </c>
      <c r="H336" t="s">
        <v>121</v>
      </c>
    </row>
    <row r="337" spans="1:8" x14ac:dyDescent="0.3">
      <c r="A337" t="s">
        <v>1777</v>
      </c>
      <c r="B337" t="s">
        <v>2237</v>
      </c>
      <c r="C337" t="s">
        <v>2111</v>
      </c>
      <c r="D337" t="s">
        <v>1873</v>
      </c>
      <c r="E337" t="s">
        <v>1961</v>
      </c>
      <c r="F337">
        <v>5.3</v>
      </c>
      <c r="G337" t="s">
        <v>3312</v>
      </c>
      <c r="H337" t="s">
        <v>161</v>
      </c>
    </row>
    <row r="338" spans="1:8" x14ac:dyDescent="0.3">
      <c r="A338" t="s">
        <v>1777</v>
      </c>
      <c r="B338" t="s">
        <v>2237</v>
      </c>
      <c r="C338" t="s">
        <v>2111</v>
      </c>
      <c r="D338" t="s">
        <v>1873</v>
      </c>
      <c r="E338" t="s">
        <v>1961</v>
      </c>
      <c r="F338">
        <v>5.3</v>
      </c>
      <c r="G338" t="s">
        <v>3313</v>
      </c>
      <c r="H338" t="s">
        <v>372</v>
      </c>
    </row>
    <row r="339" spans="1:8" x14ac:dyDescent="0.3">
      <c r="A339" t="s">
        <v>1778</v>
      </c>
      <c r="B339" t="s">
        <v>2238</v>
      </c>
      <c r="C339" t="s">
        <v>2111</v>
      </c>
      <c r="D339" t="s">
        <v>1133</v>
      </c>
      <c r="E339" t="s">
        <v>1905</v>
      </c>
      <c r="F339">
        <v>7.1</v>
      </c>
      <c r="G339" t="s">
        <v>3311</v>
      </c>
      <c r="H339" t="s">
        <v>861</v>
      </c>
    </row>
    <row r="340" spans="1:8" x14ac:dyDescent="0.3">
      <c r="A340" t="s">
        <v>1778</v>
      </c>
      <c r="B340" t="s">
        <v>2238</v>
      </c>
      <c r="C340" t="s">
        <v>2111</v>
      </c>
      <c r="D340" t="s">
        <v>1133</v>
      </c>
      <c r="E340" t="s">
        <v>1905</v>
      </c>
      <c r="F340">
        <v>7.1</v>
      </c>
      <c r="G340" t="s">
        <v>3312</v>
      </c>
      <c r="H340" t="s">
        <v>619</v>
      </c>
    </row>
    <row r="341" spans="1:8" x14ac:dyDescent="0.3">
      <c r="A341" t="s">
        <v>1778</v>
      </c>
      <c r="B341" t="s">
        <v>2238</v>
      </c>
      <c r="C341" t="s">
        <v>2111</v>
      </c>
      <c r="D341" t="s">
        <v>1133</v>
      </c>
      <c r="E341" t="s">
        <v>1905</v>
      </c>
      <c r="F341">
        <v>7.1</v>
      </c>
      <c r="G341" t="s">
        <v>3313</v>
      </c>
      <c r="H341" t="s">
        <v>317</v>
      </c>
    </row>
    <row r="342" spans="1:8" x14ac:dyDescent="0.3">
      <c r="A342" t="s">
        <v>1778</v>
      </c>
      <c r="B342" t="s">
        <v>2238</v>
      </c>
      <c r="C342" t="s">
        <v>2111</v>
      </c>
      <c r="D342" t="s">
        <v>1133</v>
      </c>
      <c r="E342" t="s">
        <v>1905</v>
      </c>
      <c r="F342">
        <v>7.1</v>
      </c>
      <c r="G342" t="s">
        <v>3314</v>
      </c>
      <c r="H342" t="s">
        <v>141</v>
      </c>
    </row>
    <row r="343" spans="1:8" x14ac:dyDescent="0.3">
      <c r="A343" t="s">
        <v>1779</v>
      </c>
      <c r="B343" t="s">
        <v>2239</v>
      </c>
      <c r="C343" t="s">
        <v>2107</v>
      </c>
      <c r="D343" t="s">
        <v>1148</v>
      </c>
      <c r="E343" t="s">
        <v>1962</v>
      </c>
      <c r="F343">
        <v>6.9</v>
      </c>
      <c r="G343" t="s">
        <v>3311</v>
      </c>
      <c r="H343" t="s">
        <v>563</v>
      </c>
    </row>
    <row r="344" spans="1:8" x14ac:dyDescent="0.3">
      <c r="A344" t="s">
        <v>1780</v>
      </c>
      <c r="B344" t="s">
        <v>2240</v>
      </c>
      <c r="C344" t="s">
        <v>2111</v>
      </c>
      <c r="D344" t="s">
        <v>1857</v>
      </c>
      <c r="E344" t="s">
        <v>1963</v>
      </c>
      <c r="F344">
        <v>9.1999999999999993</v>
      </c>
      <c r="G344" t="s">
        <v>3311</v>
      </c>
      <c r="H344" t="s">
        <v>489</v>
      </c>
    </row>
    <row r="345" spans="1:8" x14ac:dyDescent="0.3">
      <c r="A345" t="s">
        <v>1780</v>
      </c>
      <c r="B345" t="s">
        <v>2240</v>
      </c>
      <c r="C345" t="s">
        <v>2111</v>
      </c>
      <c r="D345" t="s">
        <v>1857</v>
      </c>
      <c r="E345" t="s">
        <v>1963</v>
      </c>
      <c r="F345">
        <v>9.1999999999999993</v>
      </c>
      <c r="G345" t="s">
        <v>3312</v>
      </c>
      <c r="H345" t="s">
        <v>142</v>
      </c>
    </row>
    <row r="346" spans="1:8" x14ac:dyDescent="0.3">
      <c r="A346" t="s">
        <v>1780</v>
      </c>
      <c r="B346" t="s">
        <v>2240</v>
      </c>
      <c r="C346" t="s">
        <v>2111</v>
      </c>
      <c r="D346" t="s">
        <v>1857</v>
      </c>
      <c r="E346" t="s">
        <v>1963</v>
      </c>
      <c r="F346">
        <v>9.1999999999999993</v>
      </c>
      <c r="G346" t="s">
        <v>3313</v>
      </c>
      <c r="H346" t="s">
        <v>710</v>
      </c>
    </row>
    <row r="347" spans="1:8" x14ac:dyDescent="0.3">
      <c r="A347" t="s">
        <v>1780</v>
      </c>
      <c r="B347" t="s">
        <v>2240</v>
      </c>
      <c r="C347" t="s">
        <v>2111</v>
      </c>
      <c r="D347" t="s">
        <v>1857</v>
      </c>
      <c r="E347" t="s">
        <v>1963</v>
      </c>
      <c r="F347">
        <v>9.1999999999999993</v>
      </c>
      <c r="G347" t="s">
        <v>3314</v>
      </c>
      <c r="H347" t="s">
        <v>685</v>
      </c>
    </row>
    <row r="348" spans="1:8" x14ac:dyDescent="0.3">
      <c r="A348" t="s">
        <v>1781</v>
      </c>
      <c r="B348" t="s">
        <v>2241</v>
      </c>
      <c r="C348" t="s">
        <v>2111</v>
      </c>
      <c r="D348" t="s">
        <v>1141</v>
      </c>
      <c r="E348" t="s">
        <v>1895</v>
      </c>
      <c r="F348">
        <v>5.7</v>
      </c>
      <c r="G348" t="s">
        <v>3311</v>
      </c>
      <c r="H348" t="s">
        <v>166</v>
      </c>
    </row>
    <row r="349" spans="1:8" x14ac:dyDescent="0.3">
      <c r="A349" t="s">
        <v>1781</v>
      </c>
      <c r="B349" t="s">
        <v>2241</v>
      </c>
      <c r="C349" t="s">
        <v>2111</v>
      </c>
      <c r="D349" t="s">
        <v>1141</v>
      </c>
      <c r="E349" t="s">
        <v>1895</v>
      </c>
      <c r="F349">
        <v>5.7</v>
      </c>
      <c r="G349" t="s">
        <v>3312</v>
      </c>
      <c r="H349" t="s">
        <v>103</v>
      </c>
    </row>
    <row r="350" spans="1:8" x14ac:dyDescent="0.3">
      <c r="A350" t="s">
        <v>1781</v>
      </c>
      <c r="B350" t="s">
        <v>2241</v>
      </c>
      <c r="C350" t="s">
        <v>2111</v>
      </c>
      <c r="D350" t="s">
        <v>1141</v>
      </c>
      <c r="E350" t="s">
        <v>1895</v>
      </c>
      <c r="F350">
        <v>5.7</v>
      </c>
      <c r="G350" t="s">
        <v>3313</v>
      </c>
      <c r="H350" t="s">
        <v>228</v>
      </c>
    </row>
    <row r="351" spans="1:8" x14ac:dyDescent="0.3">
      <c r="A351" t="s">
        <v>1781</v>
      </c>
      <c r="B351" t="s">
        <v>2241</v>
      </c>
      <c r="C351" t="s">
        <v>2111</v>
      </c>
      <c r="D351" t="s">
        <v>1141</v>
      </c>
      <c r="E351" t="s">
        <v>1895</v>
      </c>
      <c r="F351">
        <v>5.7</v>
      </c>
      <c r="G351" t="s">
        <v>3314</v>
      </c>
      <c r="H351" t="s">
        <v>312</v>
      </c>
    </row>
    <row r="352" spans="1:8" x14ac:dyDescent="0.3">
      <c r="A352" t="s">
        <v>1782</v>
      </c>
      <c r="B352" t="s">
        <v>2242</v>
      </c>
      <c r="C352" t="s">
        <v>2111</v>
      </c>
      <c r="D352" t="s">
        <v>1137</v>
      </c>
      <c r="E352" t="s">
        <v>1964</v>
      </c>
      <c r="F352">
        <v>9.9</v>
      </c>
      <c r="G352" t="s">
        <v>3311</v>
      </c>
      <c r="H352" t="s">
        <v>707</v>
      </c>
    </row>
    <row r="353" spans="1:8" x14ac:dyDescent="0.3">
      <c r="A353" t="s">
        <v>1782</v>
      </c>
      <c r="B353" t="s">
        <v>2242</v>
      </c>
      <c r="C353" t="s">
        <v>2111</v>
      </c>
      <c r="D353" t="s">
        <v>1137</v>
      </c>
      <c r="E353" t="s">
        <v>1964</v>
      </c>
      <c r="F353">
        <v>9.9</v>
      </c>
      <c r="G353" t="s">
        <v>3312</v>
      </c>
      <c r="H353" t="s">
        <v>940</v>
      </c>
    </row>
    <row r="354" spans="1:8" x14ac:dyDescent="0.3">
      <c r="A354" t="s">
        <v>1782</v>
      </c>
      <c r="B354" t="s">
        <v>2242</v>
      </c>
      <c r="C354" t="s">
        <v>2111</v>
      </c>
      <c r="D354" t="s">
        <v>1137</v>
      </c>
      <c r="E354" t="s">
        <v>1964</v>
      </c>
      <c r="F354">
        <v>9.9</v>
      </c>
      <c r="G354" t="s">
        <v>3313</v>
      </c>
      <c r="H354" t="s">
        <v>164</v>
      </c>
    </row>
    <row r="355" spans="1:8" x14ac:dyDescent="0.3">
      <c r="A355" t="s">
        <v>1783</v>
      </c>
      <c r="B355" t="s">
        <v>2243</v>
      </c>
      <c r="C355" t="s">
        <v>2111</v>
      </c>
      <c r="D355" t="s">
        <v>1133</v>
      </c>
      <c r="E355" t="s">
        <v>1929</v>
      </c>
      <c r="F355">
        <v>9.1</v>
      </c>
      <c r="G355" t="s">
        <v>3311</v>
      </c>
      <c r="H355" t="s">
        <v>646</v>
      </c>
    </row>
    <row r="356" spans="1:8" x14ac:dyDescent="0.3">
      <c r="A356" t="s">
        <v>1783</v>
      </c>
      <c r="B356" t="s">
        <v>2243</v>
      </c>
      <c r="C356" t="s">
        <v>2111</v>
      </c>
      <c r="D356" t="s">
        <v>1133</v>
      </c>
      <c r="E356" t="s">
        <v>1929</v>
      </c>
      <c r="F356">
        <v>9.1</v>
      </c>
      <c r="G356" t="s">
        <v>3312</v>
      </c>
      <c r="H356" t="s">
        <v>346</v>
      </c>
    </row>
    <row r="357" spans="1:8" x14ac:dyDescent="0.3">
      <c r="A357" t="s">
        <v>1784</v>
      </c>
      <c r="B357" t="s">
        <v>2244</v>
      </c>
      <c r="C357" t="s">
        <v>2107</v>
      </c>
      <c r="D357" t="s">
        <v>1131</v>
      </c>
      <c r="E357" t="s">
        <v>1965</v>
      </c>
      <c r="F357">
        <v>5.6</v>
      </c>
      <c r="G357" t="s">
        <v>3311</v>
      </c>
      <c r="H357" t="s">
        <v>168</v>
      </c>
    </row>
    <row r="358" spans="1:8" x14ac:dyDescent="0.3">
      <c r="A358" t="s">
        <v>1784</v>
      </c>
      <c r="B358" t="s">
        <v>2244</v>
      </c>
      <c r="C358" t="s">
        <v>2107</v>
      </c>
      <c r="D358" t="s">
        <v>1131</v>
      </c>
      <c r="E358" t="s">
        <v>1965</v>
      </c>
      <c r="F358">
        <v>5.6</v>
      </c>
      <c r="G358" t="s">
        <v>3312</v>
      </c>
      <c r="H358" t="s">
        <v>1017</v>
      </c>
    </row>
    <row r="359" spans="1:8" x14ac:dyDescent="0.3">
      <c r="A359" t="s">
        <v>1784</v>
      </c>
      <c r="B359" t="s">
        <v>2244</v>
      </c>
      <c r="C359" t="s">
        <v>2107</v>
      </c>
      <c r="D359" t="s">
        <v>1131</v>
      </c>
      <c r="E359" t="s">
        <v>1965</v>
      </c>
      <c r="F359">
        <v>5.6</v>
      </c>
      <c r="G359" t="s">
        <v>3313</v>
      </c>
      <c r="H359" t="s">
        <v>509</v>
      </c>
    </row>
    <row r="360" spans="1:8" x14ac:dyDescent="0.3">
      <c r="A360" t="s">
        <v>1785</v>
      </c>
      <c r="B360" t="s">
        <v>2245</v>
      </c>
      <c r="C360" t="s">
        <v>2107</v>
      </c>
      <c r="D360" t="s">
        <v>1890</v>
      </c>
      <c r="E360" t="s">
        <v>1920</v>
      </c>
      <c r="F360">
        <v>5.7</v>
      </c>
      <c r="G360" t="s">
        <v>3311</v>
      </c>
      <c r="H360" t="s">
        <v>949</v>
      </c>
    </row>
    <row r="361" spans="1:8" x14ac:dyDescent="0.3">
      <c r="A361" t="s">
        <v>1786</v>
      </c>
      <c r="B361" t="s">
        <v>2246</v>
      </c>
      <c r="C361" t="s">
        <v>2107</v>
      </c>
      <c r="D361" t="s">
        <v>1135</v>
      </c>
      <c r="E361" t="s">
        <v>1884</v>
      </c>
      <c r="F361">
        <v>6.1</v>
      </c>
      <c r="G361" t="s">
        <v>3311</v>
      </c>
      <c r="H361" t="s">
        <v>691</v>
      </c>
    </row>
    <row r="362" spans="1:8" x14ac:dyDescent="0.3">
      <c r="A362" t="s">
        <v>1786</v>
      </c>
      <c r="B362" t="s">
        <v>2246</v>
      </c>
      <c r="C362" t="s">
        <v>2107</v>
      </c>
      <c r="D362" t="s">
        <v>1135</v>
      </c>
      <c r="E362" t="s">
        <v>1884</v>
      </c>
      <c r="F362">
        <v>6.1</v>
      </c>
      <c r="G362" t="s">
        <v>3312</v>
      </c>
      <c r="H362" t="s">
        <v>93</v>
      </c>
    </row>
    <row r="363" spans="1:8" x14ac:dyDescent="0.3">
      <c r="A363" t="s">
        <v>1786</v>
      </c>
      <c r="B363" t="s">
        <v>2246</v>
      </c>
      <c r="C363" t="s">
        <v>2107</v>
      </c>
      <c r="D363" t="s">
        <v>1135</v>
      </c>
      <c r="E363" t="s">
        <v>1884</v>
      </c>
      <c r="F363">
        <v>6.1</v>
      </c>
      <c r="G363" t="s">
        <v>3313</v>
      </c>
      <c r="H363" t="s">
        <v>99</v>
      </c>
    </row>
    <row r="364" spans="1:8" x14ac:dyDescent="0.3">
      <c r="A364" t="s">
        <v>1786</v>
      </c>
      <c r="B364" t="s">
        <v>2246</v>
      </c>
      <c r="C364" t="s">
        <v>2107</v>
      </c>
      <c r="D364" t="s">
        <v>1135</v>
      </c>
      <c r="E364" t="s">
        <v>1884</v>
      </c>
      <c r="F364">
        <v>6.1</v>
      </c>
      <c r="G364" t="s">
        <v>3314</v>
      </c>
      <c r="H364" t="s">
        <v>876</v>
      </c>
    </row>
    <row r="365" spans="1:8" x14ac:dyDescent="0.3">
      <c r="A365" t="s">
        <v>1787</v>
      </c>
      <c r="B365" t="s">
        <v>2247</v>
      </c>
      <c r="C365" t="s">
        <v>2111</v>
      </c>
      <c r="D365" t="s">
        <v>1154</v>
      </c>
      <c r="E365" t="s">
        <v>1966</v>
      </c>
      <c r="F365">
        <v>5.4</v>
      </c>
      <c r="G365" t="s">
        <v>3311</v>
      </c>
      <c r="H365" t="s">
        <v>472</v>
      </c>
    </row>
    <row r="366" spans="1:8" x14ac:dyDescent="0.3">
      <c r="A366" t="s">
        <v>1787</v>
      </c>
      <c r="B366" t="s">
        <v>2247</v>
      </c>
      <c r="C366" t="s">
        <v>2111</v>
      </c>
      <c r="D366" t="s">
        <v>1154</v>
      </c>
      <c r="E366" t="s">
        <v>1966</v>
      </c>
      <c r="F366">
        <v>5.4</v>
      </c>
      <c r="G366" t="s">
        <v>3312</v>
      </c>
      <c r="H366" t="s">
        <v>437</v>
      </c>
    </row>
    <row r="367" spans="1:8" x14ac:dyDescent="0.3">
      <c r="A367" t="s">
        <v>1787</v>
      </c>
      <c r="B367" t="s">
        <v>2247</v>
      </c>
      <c r="C367" t="s">
        <v>2111</v>
      </c>
      <c r="D367" t="s">
        <v>1154</v>
      </c>
      <c r="E367" t="s">
        <v>1966</v>
      </c>
      <c r="F367">
        <v>5.4</v>
      </c>
      <c r="G367" t="s">
        <v>3313</v>
      </c>
      <c r="H367" t="s">
        <v>467</v>
      </c>
    </row>
    <row r="368" spans="1:8" x14ac:dyDescent="0.3">
      <c r="A368" t="s">
        <v>1788</v>
      </c>
      <c r="B368" t="s">
        <v>2248</v>
      </c>
      <c r="C368" t="s">
        <v>2111</v>
      </c>
      <c r="D368" t="s">
        <v>1129</v>
      </c>
      <c r="E368" t="s">
        <v>1954</v>
      </c>
      <c r="F368">
        <v>10</v>
      </c>
      <c r="G368" t="s">
        <v>3311</v>
      </c>
      <c r="H368" t="s">
        <v>724</v>
      </c>
    </row>
    <row r="369" spans="1:8" x14ac:dyDescent="0.3">
      <c r="A369" t="s">
        <v>1788</v>
      </c>
      <c r="B369" t="s">
        <v>2248</v>
      </c>
      <c r="C369" t="s">
        <v>2111</v>
      </c>
      <c r="D369" t="s">
        <v>1129</v>
      </c>
      <c r="E369" t="s">
        <v>1954</v>
      </c>
      <c r="F369">
        <v>10</v>
      </c>
      <c r="G369" t="s">
        <v>3312</v>
      </c>
      <c r="H369" t="s">
        <v>655</v>
      </c>
    </row>
    <row r="370" spans="1:8" x14ac:dyDescent="0.3">
      <c r="A370" t="s">
        <v>1788</v>
      </c>
      <c r="B370" t="s">
        <v>2248</v>
      </c>
      <c r="C370" t="s">
        <v>2111</v>
      </c>
      <c r="D370" t="s">
        <v>1129</v>
      </c>
      <c r="E370" t="s">
        <v>1954</v>
      </c>
      <c r="F370">
        <v>10</v>
      </c>
      <c r="G370" t="s">
        <v>3313</v>
      </c>
      <c r="H370" t="s">
        <v>605</v>
      </c>
    </row>
    <row r="371" spans="1:8" x14ac:dyDescent="0.3">
      <c r="A371" t="s">
        <v>1788</v>
      </c>
      <c r="B371" t="s">
        <v>2248</v>
      </c>
      <c r="C371" t="s">
        <v>2111</v>
      </c>
      <c r="D371" t="s">
        <v>1129</v>
      </c>
      <c r="E371" t="s">
        <v>1954</v>
      </c>
      <c r="F371">
        <v>10</v>
      </c>
      <c r="G371" t="s">
        <v>3314</v>
      </c>
      <c r="H371" t="s">
        <v>373</v>
      </c>
    </row>
    <row r="372" spans="1:8" x14ac:dyDescent="0.3">
      <c r="A372" t="s">
        <v>1789</v>
      </c>
      <c r="B372" t="s">
        <v>2249</v>
      </c>
      <c r="C372" t="s">
        <v>2107</v>
      </c>
      <c r="D372" t="s">
        <v>1873</v>
      </c>
      <c r="E372" t="s">
        <v>1959</v>
      </c>
      <c r="F372">
        <v>7.5</v>
      </c>
      <c r="G372" t="s">
        <v>3311</v>
      </c>
      <c r="H372" t="s">
        <v>604</v>
      </c>
    </row>
    <row r="373" spans="1:8" x14ac:dyDescent="0.3">
      <c r="A373" t="s">
        <v>1789</v>
      </c>
      <c r="B373" t="s">
        <v>2249</v>
      </c>
      <c r="C373" t="s">
        <v>2107</v>
      </c>
      <c r="D373" t="s">
        <v>1873</v>
      </c>
      <c r="E373" t="s">
        <v>1959</v>
      </c>
      <c r="F373">
        <v>7.5</v>
      </c>
      <c r="G373" t="s">
        <v>3312</v>
      </c>
      <c r="H373" t="s">
        <v>936</v>
      </c>
    </row>
    <row r="374" spans="1:8" x14ac:dyDescent="0.3">
      <c r="A374" t="s">
        <v>1789</v>
      </c>
      <c r="B374" t="s">
        <v>2249</v>
      </c>
      <c r="C374" t="s">
        <v>2107</v>
      </c>
      <c r="D374" t="s">
        <v>1873</v>
      </c>
      <c r="E374" t="s">
        <v>1959</v>
      </c>
      <c r="F374">
        <v>7.5</v>
      </c>
      <c r="G374" t="s">
        <v>3313</v>
      </c>
      <c r="H374" t="s">
        <v>434</v>
      </c>
    </row>
    <row r="375" spans="1:8" x14ac:dyDescent="0.3">
      <c r="A375" t="s">
        <v>1789</v>
      </c>
      <c r="B375" t="s">
        <v>2249</v>
      </c>
      <c r="C375" t="s">
        <v>2107</v>
      </c>
      <c r="D375" t="s">
        <v>1873</v>
      </c>
      <c r="E375" t="s">
        <v>1959</v>
      </c>
      <c r="F375">
        <v>7.5</v>
      </c>
      <c r="G375" t="s">
        <v>3314</v>
      </c>
      <c r="H375" t="s">
        <v>731</v>
      </c>
    </row>
    <row r="376" spans="1:8" x14ac:dyDescent="0.3">
      <c r="A376" t="s">
        <v>1790</v>
      </c>
      <c r="B376" t="s">
        <v>2250</v>
      </c>
      <c r="C376" t="s">
        <v>2107</v>
      </c>
      <c r="D376" t="s">
        <v>1849</v>
      </c>
      <c r="E376" t="s">
        <v>1964</v>
      </c>
      <c r="F376">
        <v>6.6</v>
      </c>
      <c r="G376" t="s">
        <v>3311</v>
      </c>
      <c r="H376" t="s">
        <v>639</v>
      </c>
    </row>
    <row r="377" spans="1:8" x14ac:dyDescent="0.3">
      <c r="A377" t="s">
        <v>1790</v>
      </c>
      <c r="B377" t="s">
        <v>2250</v>
      </c>
      <c r="C377" t="s">
        <v>2107</v>
      </c>
      <c r="D377" t="s">
        <v>1849</v>
      </c>
      <c r="E377" t="s">
        <v>1964</v>
      </c>
      <c r="F377">
        <v>6.6</v>
      </c>
      <c r="G377" t="s">
        <v>3312</v>
      </c>
      <c r="H377" t="s">
        <v>471</v>
      </c>
    </row>
    <row r="378" spans="1:8" x14ac:dyDescent="0.3">
      <c r="A378" t="s">
        <v>1791</v>
      </c>
      <c r="B378" t="s">
        <v>2251</v>
      </c>
      <c r="C378" t="s">
        <v>2111</v>
      </c>
      <c r="D378" t="s">
        <v>1849</v>
      </c>
      <c r="E378" t="s">
        <v>1889</v>
      </c>
      <c r="F378">
        <v>8</v>
      </c>
      <c r="G378" t="s">
        <v>3311</v>
      </c>
      <c r="H378" t="s">
        <v>729</v>
      </c>
    </row>
    <row r="379" spans="1:8" x14ac:dyDescent="0.3">
      <c r="A379" t="s">
        <v>1792</v>
      </c>
      <c r="B379" t="s">
        <v>2252</v>
      </c>
      <c r="C379" t="s">
        <v>2111</v>
      </c>
      <c r="D379" t="s">
        <v>1154</v>
      </c>
      <c r="E379" t="s">
        <v>1964</v>
      </c>
      <c r="F379">
        <v>10</v>
      </c>
      <c r="G379" t="s">
        <v>3311</v>
      </c>
      <c r="H379" t="s">
        <v>784</v>
      </c>
    </row>
    <row r="380" spans="1:8" x14ac:dyDescent="0.3">
      <c r="A380" t="s">
        <v>1792</v>
      </c>
      <c r="B380" t="s">
        <v>2252</v>
      </c>
      <c r="C380" t="s">
        <v>2111</v>
      </c>
      <c r="D380" t="s">
        <v>1154</v>
      </c>
      <c r="E380" t="s">
        <v>1964</v>
      </c>
      <c r="F380">
        <v>10</v>
      </c>
      <c r="G380" t="s">
        <v>3312</v>
      </c>
      <c r="H380" t="s">
        <v>1002</v>
      </c>
    </row>
    <row r="381" spans="1:8" x14ac:dyDescent="0.3">
      <c r="A381" t="s">
        <v>1792</v>
      </c>
      <c r="B381" t="s">
        <v>2252</v>
      </c>
      <c r="C381" t="s">
        <v>2111</v>
      </c>
      <c r="D381" t="s">
        <v>1154</v>
      </c>
      <c r="E381" t="s">
        <v>1964</v>
      </c>
      <c r="F381">
        <v>10</v>
      </c>
      <c r="G381" t="s">
        <v>3313</v>
      </c>
      <c r="H381" t="s">
        <v>388</v>
      </c>
    </row>
    <row r="382" spans="1:8" x14ac:dyDescent="0.3">
      <c r="A382" t="s">
        <v>1793</v>
      </c>
      <c r="B382" t="s">
        <v>2253</v>
      </c>
      <c r="C382" t="s">
        <v>2111</v>
      </c>
      <c r="D382" t="s">
        <v>1154</v>
      </c>
      <c r="E382" t="s">
        <v>1967</v>
      </c>
      <c r="F382">
        <v>9.8000000000000007</v>
      </c>
      <c r="G382" t="s">
        <v>3311</v>
      </c>
      <c r="H382" t="s">
        <v>447</v>
      </c>
    </row>
    <row r="383" spans="1:8" x14ac:dyDescent="0.3">
      <c r="A383" t="s">
        <v>1794</v>
      </c>
      <c r="B383" t="s">
        <v>2254</v>
      </c>
      <c r="C383" t="s">
        <v>2111</v>
      </c>
      <c r="D383" t="s">
        <v>1855</v>
      </c>
      <c r="E383" t="s">
        <v>1858</v>
      </c>
      <c r="F383">
        <v>8.5</v>
      </c>
      <c r="G383" t="s">
        <v>3311</v>
      </c>
      <c r="H383" t="s">
        <v>859</v>
      </c>
    </row>
    <row r="384" spans="1:8" x14ac:dyDescent="0.3">
      <c r="A384" t="s">
        <v>1794</v>
      </c>
      <c r="B384" t="s">
        <v>2254</v>
      </c>
      <c r="C384" t="s">
        <v>2111</v>
      </c>
      <c r="D384" t="s">
        <v>1855</v>
      </c>
      <c r="E384" t="s">
        <v>1858</v>
      </c>
      <c r="F384">
        <v>8.5</v>
      </c>
      <c r="G384" t="s">
        <v>3312</v>
      </c>
      <c r="H384" t="s">
        <v>271</v>
      </c>
    </row>
    <row r="385" spans="1:8" x14ac:dyDescent="0.3">
      <c r="A385" t="s">
        <v>1794</v>
      </c>
      <c r="B385" t="s">
        <v>2254</v>
      </c>
      <c r="C385" t="s">
        <v>2111</v>
      </c>
      <c r="D385" t="s">
        <v>1855</v>
      </c>
      <c r="E385" t="s">
        <v>1858</v>
      </c>
      <c r="F385">
        <v>8.5</v>
      </c>
      <c r="G385" t="s">
        <v>3313</v>
      </c>
      <c r="H385" t="s">
        <v>1046</v>
      </c>
    </row>
    <row r="386" spans="1:8" x14ac:dyDescent="0.3">
      <c r="A386" t="s">
        <v>1795</v>
      </c>
      <c r="B386" t="s">
        <v>2255</v>
      </c>
      <c r="C386" t="s">
        <v>2111</v>
      </c>
      <c r="D386" t="s">
        <v>1135</v>
      </c>
      <c r="E386" t="s">
        <v>1968</v>
      </c>
      <c r="F386">
        <v>5.7</v>
      </c>
      <c r="G386" t="s">
        <v>3311</v>
      </c>
      <c r="H386" t="s">
        <v>709</v>
      </c>
    </row>
    <row r="387" spans="1:8" x14ac:dyDescent="0.3">
      <c r="A387" t="s">
        <v>1795</v>
      </c>
      <c r="B387" t="s">
        <v>2255</v>
      </c>
      <c r="C387" t="s">
        <v>2111</v>
      </c>
      <c r="D387" t="s">
        <v>1135</v>
      </c>
      <c r="E387" t="s">
        <v>1968</v>
      </c>
      <c r="F387">
        <v>5.7</v>
      </c>
      <c r="G387" t="s">
        <v>3312</v>
      </c>
      <c r="H387" t="s">
        <v>76</v>
      </c>
    </row>
    <row r="388" spans="1:8" x14ac:dyDescent="0.3">
      <c r="A388" t="s">
        <v>1795</v>
      </c>
      <c r="B388" t="s">
        <v>2255</v>
      </c>
      <c r="C388" t="s">
        <v>2111</v>
      </c>
      <c r="D388" t="s">
        <v>1135</v>
      </c>
      <c r="E388" t="s">
        <v>1968</v>
      </c>
      <c r="F388">
        <v>5.7</v>
      </c>
      <c r="G388" t="s">
        <v>3313</v>
      </c>
      <c r="H388" t="s">
        <v>163</v>
      </c>
    </row>
    <row r="389" spans="1:8" x14ac:dyDescent="0.3">
      <c r="A389" t="s">
        <v>1796</v>
      </c>
      <c r="B389" t="s">
        <v>2256</v>
      </c>
      <c r="C389" t="s">
        <v>2107</v>
      </c>
      <c r="D389" t="s">
        <v>1171</v>
      </c>
      <c r="E389" t="s">
        <v>1969</v>
      </c>
      <c r="F389">
        <v>5.5</v>
      </c>
      <c r="G389" t="s">
        <v>3311</v>
      </c>
      <c r="H389" t="s">
        <v>191</v>
      </c>
    </row>
    <row r="390" spans="1:8" x14ac:dyDescent="0.3">
      <c r="A390" t="s">
        <v>1797</v>
      </c>
      <c r="B390" t="s">
        <v>2257</v>
      </c>
      <c r="C390" t="s">
        <v>2111</v>
      </c>
      <c r="D390" t="s">
        <v>1127</v>
      </c>
      <c r="E390" t="s">
        <v>1970</v>
      </c>
      <c r="F390">
        <v>9.1999999999999993</v>
      </c>
      <c r="G390" t="s">
        <v>3311</v>
      </c>
      <c r="H390" t="s">
        <v>430</v>
      </c>
    </row>
    <row r="391" spans="1:8" x14ac:dyDescent="0.3">
      <c r="A391" t="s">
        <v>1797</v>
      </c>
      <c r="B391" t="s">
        <v>2257</v>
      </c>
      <c r="C391" t="s">
        <v>2111</v>
      </c>
      <c r="D391" t="s">
        <v>1127</v>
      </c>
      <c r="E391" t="s">
        <v>1970</v>
      </c>
      <c r="F391">
        <v>9.1999999999999993</v>
      </c>
      <c r="G391" t="s">
        <v>3312</v>
      </c>
      <c r="H391" t="s">
        <v>279</v>
      </c>
    </row>
    <row r="392" spans="1:8" x14ac:dyDescent="0.3">
      <c r="A392" t="s">
        <v>1797</v>
      </c>
      <c r="B392" t="s">
        <v>2257</v>
      </c>
      <c r="C392" t="s">
        <v>2111</v>
      </c>
      <c r="D392" t="s">
        <v>1127</v>
      </c>
      <c r="E392" t="s">
        <v>1970</v>
      </c>
      <c r="F392">
        <v>9.1999999999999993</v>
      </c>
      <c r="G392" t="s">
        <v>3313</v>
      </c>
      <c r="H392" t="s">
        <v>275</v>
      </c>
    </row>
    <row r="393" spans="1:8" x14ac:dyDescent="0.3">
      <c r="A393" t="s">
        <v>1798</v>
      </c>
      <c r="B393" t="s">
        <v>2258</v>
      </c>
      <c r="C393" t="s">
        <v>2107</v>
      </c>
      <c r="D393" t="s">
        <v>1141</v>
      </c>
      <c r="E393" t="s">
        <v>1971</v>
      </c>
      <c r="F393">
        <v>6.1</v>
      </c>
      <c r="G393" t="s">
        <v>3311</v>
      </c>
      <c r="H393" t="s">
        <v>158</v>
      </c>
    </row>
    <row r="394" spans="1:8" x14ac:dyDescent="0.3">
      <c r="A394" t="s">
        <v>1798</v>
      </c>
      <c r="B394" t="s">
        <v>2258</v>
      </c>
      <c r="C394" t="s">
        <v>2107</v>
      </c>
      <c r="D394" t="s">
        <v>1141</v>
      </c>
      <c r="E394" t="s">
        <v>1971</v>
      </c>
      <c r="F394">
        <v>6.1</v>
      </c>
      <c r="G394" t="s">
        <v>3312</v>
      </c>
      <c r="H394" t="s">
        <v>577</v>
      </c>
    </row>
    <row r="395" spans="1:8" x14ac:dyDescent="0.3">
      <c r="A395" t="s">
        <v>1799</v>
      </c>
      <c r="B395" t="s">
        <v>2259</v>
      </c>
      <c r="C395" t="s">
        <v>2111</v>
      </c>
      <c r="D395" t="s">
        <v>1137</v>
      </c>
      <c r="E395" t="s">
        <v>1972</v>
      </c>
      <c r="F395">
        <v>9.6</v>
      </c>
      <c r="G395" t="s">
        <v>3311</v>
      </c>
      <c r="H395" t="s">
        <v>397</v>
      </c>
    </row>
    <row r="396" spans="1:8" x14ac:dyDescent="0.3">
      <c r="A396" t="s">
        <v>1800</v>
      </c>
      <c r="B396" t="s">
        <v>2260</v>
      </c>
      <c r="C396" t="s">
        <v>2111</v>
      </c>
      <c r="D396" t="s">
        <v>1143</v>
      </c>
      <c r="E396" t="s">
        <v>1973</v>
      </c>
      <c r="F396">
        <v>5.2</v>
      </c>
      <c r="G396" t="s">
        <v>3311</v>
      </c>
      <c r="H396" t="s">
        <v>1007</v>
      </c>
    </row>
    <row r="397" spans="1:8" x14ac:dyDescent="0.3">
      <c r="A397" t="s">
        <v>1800</v>
      </c>
      <c r="B397" t="s">
        <v>2260</v>
      </c>
      <c r="C397" t="s">
        <v>2111</v>
      </c>
      <c r="D397" t="s">
        <v>1143</v>
      </c>
      <c r="E397" t="s">
        <v>1973</v>
      </c>
      <c r="F397">
        <v>5.2</v>
      </c>
      <c r="G397" t="s">
        <v>3312</v>
      </c>
      <c r="H397" t="s">
        <v>229</v>
      </c>
    </row>
    <row r="398" spans="1:8" x14ac:dyDescent="0.3">
      <c r="A398" t="s">
        <v>1801</v>
      </c>
      <c r="B398" t="s">
        <v>2261</v>
      </c>
      <c r="C398" t="s">
        <v>2111</v>
      </c>
      <c r="D398" t="s">
        <v>1154</v>
      </c>
      <c r="E398" t="s">
        <v>1974</v>
      </c>
      <c r="F398">
        <v>5</v>
      </c>
      <c r="G398" t="s">
        <v>3311</v>
      </c>
      <c r="H398" t="s">
        <v>565</v>
      </c>
    </row>
    <row r="399" spans="1:8" x14ac:dyDescent="0.3">
      <c r="A399" t="s">
        <v>1802</v>
      </c>
      <c r="B399" t="s">
        <v>2262</v>
      </c>
      <c r="C399" t="s">
        <v>2107</v>
      </c>
      <c r="D399" t="s">
        <v>1150</v>
      </c>
      <c r="E399" t="s">
        <v>1975</v>
      </c>
      <c r="F399">
        <v>8.4</v>
      </c>
      <c r="G399" t="s">
        <v>3311</v>
      </c>
      <c r="H399" t="s">
        <v>70</v>
      </c>
    </row>
    <row r="400" spans="1:8" x14ac:dyDescent="0.3">
      <c r="A400" t="s">
        <v>1802</v>
      </c>
      <c r="B400" t="s">
        <v>2262</v>
      </c>
      <c r="C400" t="s">
        <v>2107</v>
      </c>
      <c r="D400" t="s">
        <v>1150</v>
      </c>
      <c r="E400" t="s">
        <v>1975</v>
      </c>
      <c r="F400">
        <v>8.4</v>
      </c>
      <c r="G400" t="s">
        <v>3312</v>
      </c>
      <c r="H400" t="s">
        <v>316</v>
      </c>
    </row>
    <row r="401" spans="1:8" x14ac:dyDescent="0.3">
      <c r="A401" t="s">
        <v>1803</v>
      </c>
      <c r="B401" t="s">
        <v>2263</v>
      </c>
      <c r="C401" t="s">
        <v>2111</v>
      </c>
      <c r="D401" t="s">
        <v>1146</v>
      </c>
      <c r="E401" t="s">
        <v>1976</v>
      </c>
      <c r="F401">
        <v>6.7</v>
      </c>
      <c r="G401" t="s">
        <v>3311</v>
      </c>
      <c r="H401" t="s">
        <v>508</v>
      </c>
    </row>
    <row r="402" spans="1:8" x14ac:dyDescent="0.3">
      <c r="A402" t="s">
        <v>1803</v>
      </c>
      <c r="B402" t="s">
        <v>2263</v>
      </c>
      <c r="C402" t="s">
        <v>2111</v>
      </c>
      <c r="D402" t="s">
        <v>1146</v>
      </c>
      <c r="E402" t="s">
        <v>1976</v>
      </c>
      <c r="F402">
        <v>6.7</v>
      </c>
      <c r="G402" t="s">
        <v>3312</v>
      </c>
      <c r="H402" t="s">
        <v>59</v>
      </c>
    </row>
    <row r="403" spans="1:8" x14ac:dyDescent="0.3">
      <c r="A403" t="s">
        <v>1803</v>
      </c>
      <c r="B403" t="s">
        <v>2263</v>
      </c>
      <c r="C403" t="s">
        <v>2111</v>
      </c>
      <c r="D403" t="s">
        <v>1146</v>
      </c>
      <c r="E403" t="s">
        <v>1976</v>
      </c>
      <c r="F403">
        <v>6.7</v>
      </c>
      <c r="G403" t="s">
        <v>3313</v>
      </c>
      <c r="H403" t="s">
        <v>959</v>
      </c>
    </row>
    <row r="404" spans="1:8" x14ac:dyDescent="0.3">
      <c r="A404" t="s">
        <v>1804</v>
      </c>
      <c r="B404" t="s">
        <v>2264</v>
      </c>
      <c r="C404" t="s">
        <v>2107</v>
      </c>
      <c r="D404" t="s">
        <v>1146</v>
      </c>
      <c r="E404" t="s">
        <v>1915</v>
      </c>
      <c r="F404">
        <v>5.7</v>
      </c>
      <c r="G404" t="s">
        <v>3311</v>
      </c>
      <c r="H404" t="s">
        <v>297</v>
      </c>
    </row>
    <row r="405" spans="1:8" x14ac:dyDescent="0.3">
      <c r="A405" t="s">
        <v>1804</v>
      </c>
      <c r="B405" t="s">
        <v>2264</v>
      </c>
      <c r="C405" t="s">
        <v>2107</v>
      </c>
      <c r="D405" t="s">
        <v>1146</v>
      </c>
      <c r="E405" t="s">
        <v>1915</v>
      </c>
      <c r="F405">
        <v>5.7</v>
      </c>
      <c r="G405" t="s">
        <v>3312</v>
      </c>
      <c r="H405" t="s">
        <v>726</v>
      </c>
    </row>
    <row r="406" spans="1:8" x14ac:dyDescent="0.3">
      <c r="A406" t="s">
        <v>1804</v>
      </c>
      <c r="B406" t="s">
        <v>2264</v>
      </c>
      <c r="C406" t="s">
        <v>2107</v>
      </c>
      <c r="D406" t="s">
        <v>1146</v>
      </c>
      <c r="E406" t="s">
        <v>1915</v>
      </c>
      <c r="F406">
        <v>5.7</v>
      </c>
      <c r="G406" t="s">
        <v>3313</v>
      </c>
      <c r="H406" t="s">
        <v>817</v>
      </c>
    </row>
    <row r="407" spans="1:8" x14ac:dyDescent="0.3">
      <c r="A407" t="s">
        <v>1804</v>
      </c>
      <c r="B407" t="s">
        <v>2264</v>
      </c>
      <c r="C407" t="s">
        <v>2107</v>
      </c>
      <c r="D407" t="s">
        <v>1146</v>
      </c>
      <c r="E407" t="s">
        <v>1915</v>
      </c>
      <c r="F407">
        <v>5.7</v>
      </c>
      <c r="G407" t="s">
        <v>3314</v>
      </c>
      <c r="H407" t="s">
        <v>973</v>
      </c>
    </row>
    <row r="408" spans="1:8" x14ac:dyDescent="0.3">
      <c r="A408" t="s">
        <v>1805</v>
      </c>
      <c r="B408" t="s">
        <v>2265</v>
      </c>
      <c r="C408" t="s">
        <v>2107</v>
      </c>
      <c r="D408" t="s">
        <v>1150</v>
      </c>
      <c r="E408" t="s">
        <v>1977</v>
      </c>
      <c r="F408">
        <v>4.7</v>
      </c>
      <c r="G408" t="s">
        <v>3311</v>
      </c>
      <c r="H408" t="s">
        <v>804</v>
      </c>
    </row>
    <row r="409" spans="1:8" x14ac:dyDescent="0.3">
      <c r="A409" t="s">
        <v>1806</v>
      </c>
      <c r="B409" t="s">
        <v>2266</v>
      </c>
      <c r="C409" t="s">
        <v>2111</v>
      </c>
      <c r="D409" t="s">
        <v>1857</v>
      </c>
      <c r="E409" t="s">
        <v>1978</v>
      </c>
      <c r="F409">
        <v>4.7</v>
      </c>
      <c r="G409" t="s">
        <v>3311</v>
      </c>
      <c r="H409" t="s">
        <v>64</v>
      </c>
    </row>
    <row r="410" spans="1:8" x14ac:dyDescent="0.3">
      <c r="A410" t="s">
        <v>1806</v>
      </c>
      <c r="B410" t="s">
        <v>2266</v>
      </c>
      <c r="C410" t="s">
        <v>2111</v>
      </c>
      <c r="D410" t="s">
        <v>1857</v>
      </c>
      <c r="E410" t="s">
        <v>1978</v>
      </c>
      <c r="F410">
        <v>4.7</v>
      </c>
      <c r="G410" t="s">
        <v>3312</v>
      </c>
      <c r="H410" t="s">
        <v>189</v>
      </c>
    </row>
    <row r="411" spans="1:8" x14ac:dyDescent="0.3">
      <c r="A411" t="s">
        <v>1807</v>
      </c>
      <c r="B411" t="s">
        <v>2267</v>
      </c>
      <c r="C411" t="s">
        <v>2107</v>
      </c>
      <c r="D411" t="s">
        <v>1129</v>
      </c>
      <c r="E411" t="s">
        <v>1906</v>
      </c>
      <c r="F411">
        <v>9.5</v>
      </c>
      <c r="G411" t="s">
        <v>3311</v>
      </c>
      <c r="H411" t="s">
        <v>190</v>
      </c>
    </row>
    <row r="412" spans="1:8" x14ac:dyDescent="0.3">
      <c r="A412" t="s">
        <v>1807</v>
      </c>
      <c r="B412" t="s">
        <v>2267</v>
      </c>
      <c r="C412" t="s">
        <v>2107</v>
      </c>
      <c r="D412" t="s">
        <v>1129</v>
      </c>
      <c r="E412" t="s">
        <v>1906</v>
      </c>
      <c r="F412">
        <v>9.5</v>
      </c>
      <c r="G412" t="s">
        <v>3312</v>
      </c>
      <c r="H412" t="s">
        <v>463</v>
      </c>
    </row>
    <row r="413" spans="1:8" x14ac:dyDescent="0.3">
      <c r="A413" t="s">
        <v>1807</v>
      </c>
      <c r="B413" t="s">
        <v>2267</v>
      </c>
      <c r="C413" t="s">
        <v>2107</v>
      </c>
      <c r="D413" t="s">
        <v>1129</v>
      </c>
      <c r="E413" t="s">
        <v>1906</v>
      </c>
      <c r="F413">
        <v>9.5</v>
      </c>
      <c r="G413" t="s">
        <v>3313</v>
      </c>
      <c r="H413" t="s">
        <v>482</v>
      </c>
    </row>
    <row r="414" spans="1:8" x14ac:dyDescent="0.3">
      <c r="A414" t="s">
        <v>1807</v>
      </c>
      <c r="B414" t="s">
        <v>2267</v>
      </c>
      <c r="C414" t="s">
        <v>2107</v>
      </c>
      <c r="D414" t="s">
        <v>1129</v>
      </c>
      <c r="E414" t="s">
        <v>1906</v>
      </c>
      <c r="F414">
        <v>9.5</v>
      </c>
      <c r="G414" t="s">
        <v>3314</v>
      </c>
      <c r="H414" t="s">
        <v>208</v>
      </c>
    </row>
    <row r="415" spans="1:8" x14ac:dyDescent="0.3">
      <c r="A415" t="s">
        <v>1808</v>
      </c>
      <c r="B415" t="s">
        <v>2268</v>
      </c>
      <c r="C415" t="s">
        <v>2107</v>
      </c>
      <c r="D415" t="s">
        <v>1855</v>
      </c>
      <c r="E415" t="s">
        <v>1863</v>
      </c>
      <c r="F415">
        <v>9.1999999999999993</v>
      </c>
      <c r="G415" t="s">
        <v>3311</v>
      </c>
      <c r="H415" t="s">
        <v>375</v>
      </c>
    </row>
    <row r="416" spans="1:8" x14ac:dyDescent="0.3">
      <c r="A416" t="s">
        <v>1809</v>
      </c>
      <c r="B416" t="s">
        <v>2269</v>
      </c>
      <c r="C416" t="s">
        <v>2107</v>
      </c>
      <c r="D416" t="s">
        <v>1135</v>
      </c>
      <c r="E416" t="s">
        <v>1979</v>
      </c>
      <c r="F416">
        <v>7.9</v>
      </c>
      <c r="G416" t="s">
        <v>3311</v>
      </c>
      <c r="H416" t="s">
        <v>256</v>
      </c>
    </row>
    <row r="417" spans="1:8" x14ac:dyDescent="0.3">
      <c r="A417" t="s">
        <v>1809</v>
      </c>
      <c r="B417" t="s">
        <v>2269</v>
      </c>
      <c r="C417" t="s">
        <v>2107</v>
      </c>
      <c r="D417" t="s">
        <v>1135</v>
      </c>
      <c r="E417" t="s">
        <v>1979</v>
      </c>
      <c r="F417">
        <v>7.9</v>
      </c>
      <c r="G417" t="s">
        <v>3312</v>
      </c>
      <c r="H417" t="s">
        <v>160</v>
      </c>
    </row>
    <row r="418" spans="1:8" x14ac:dyDescent="0.3">
      <c r="A418" t="s">
        <v>1809</v>
      </c>
      <c r="B418" t="s">
        <v>2269</v>
      </c>
      <c r="C418" t="s">
        <v>2107</v>
      </c>
      <c r="D418" t="s">
        <v>1135</v>
      </c>
      <c r="E418" t="s">
        <v>1979</v>
      </c>
      <c r="F418">
        <v>7.9</v>
      </c>
      <c r="G418" t="s">
        <v>3313</v>
      </c>
      <c r="H418" t="s">
        <v>725</v>
      </c>
    </row>
    <row r="419" spans="1:8" x14ac:dyDescent="0.3">
      <c r="A419" t="s">
        <v>1810</v>
      </c>
      <c r="B419" t="s">
        <v>2270</v>
      </c>
      <c r="C419" t="s">
        <v>2107</v>
      </c>
      <c r="D419" t="s">
        <v>1855</v>
      </c>
      <c r="E419" t="s">
        <v>1980</v>
      </c>
      <c r="F419">
        <v>9.4</v>
      </c>
      <c r="G419" t="s">
        <v>3311</v>
      </c>
      <c r="H419" t="s">
        <v>351</v>
      </c>
    </row>
    <row r="420" spans="1:8" x14ac:dyDescent="0.3">
      <c r="A420" t="s">
        <v>1810</v>
      </c>
      <c r="B420" t="s">
        <v>2270</v>
      </c>
      <c r="C420" t="s">
        <v>2107</v>
      </c>
      <c r="D420" t="s">
        <v>1855</v>
      </c>
      <c r="E420" t="s">
        <v>1980</v>
      </c>
      <c r="F420">
        <v>9.4</v>
      </c>
      <c r="G420" t="s">
        <v>3312</v>
      </c>
      <c r="H420" t="s">
        <v>846</v>
      </c>
    </row>
    <row r="421" spans="1:8" x14ac:dyDescent="0.3">
      <c r="A421" t="s">
        <v>1810</v>
      </c>
      <c r="B421" t="s">
        <v>2270</v>
      </c>
      <c r="C421" t="s">
        <v>2107</v>
      </c>
      <c r="D421" t="s">
        <v>1855</v>
      </c>
      <c r="E421" t="s">
        <v>1980</v>
      </c>
      <c r="F421">
        <v>9.4</v>
      </c>
      <c r="G421" t="s">
        <v>3313</v>
      </c>
      <c r="H421" t="s">
        <v>129</v>
      </c>
    </row>
    <row r="422" spans="1:8" x14ac:dyDescent="0.3">
      <c r="A422" t="s">
        <v>1811</v>
      </c>
      <c r="B422" t="s">
        <v>2271</v>
      </c>
      <c r="C422" t="s">
        <v>2111</v>
      </c>
      <c r="D422" t="s">
        <v>1143</v>
      </c>
      <c r="E422" t="s">
        <v>1981</v>
      </c>
      <c r="F422">
        <v>6.1</v>
      </c>
      <c r="G422" t="s">
        <v>3311</v>
      </c>
      <c r="H422" t="s">
        <v>837</v>
      </c>
    </row>
    <row r="423" spans="1:8" x14ac:dyDescent="0.3">
      <c r="A423" t="s">
        <v>1811</v>
      </c>
      <c r="B423" t="s">
        <v>2271</v>
      </c>
      <c r="C423" t="s">
        <v>2111</v>
      </c>
      <c r="D423" t="s">
        <v>1143</v>
      </c>
      <c r="E423" t="s">
        <v>1981</v>
      </c>
      <c r="F423">
        <v>6.1</v>
      </c>
      <c r="G423" t="s">
        <v>3312</v>
      </c>
      <c r="H423" t="s">
        <v>207</v>
      </c>
    </row>
    <row r="424" spans="1:8" x14ac:dyDescent="0.3">
      <c r="A424" t="s">
        <v>1811</v>
      </c>
      <c r="B424" t="s">
        <v>2271</v>
      </c>
      <c r="C424" t="s">
        <v>2111</v>
      </c>
      <c r="D424" t="s">
        <v>1143</v>
      </c>
      <c r="E424" t="s">
        <v>1981</v>
      </c>
      <c r="F424">
        <v>6.1</v>
      </c>
      <c r="G424" t="s">
        <v>3313</v>
      </c>
      <c r="H424" t="s">
        <v>78</v>
      </c>
    </row>
    <row r="425" spans="1:8" x14ac:dyDescent="0.3">
      <c r="A425" t="s">
        <v>1812</v>
      </c>
      <c r="B425" t="s">
        <v>2272</v>
      </c>
      <c r="C425" t="s">
        <v>2107</v>
      </c>
      <c r="D425" t="s">
        <v>1139</v>
      </c>
      <c r="E425" t="s">
        <v>1982</v>
      </c>
      <c r="F425">
        <v>7.7</v>
      </c>
      <c r="G425" t="s">
        <v>3311</v>
      </c>
      <c r="H425" t="s">
        <v>126</v>
      </c>
    </row>
    <row r="426" spans="1:8" x14ac:dyDescent="0.3">
      <c r="A426" t="s">
        <v>1813</v>
      </c>
      <c r="B426" t="s">
        <v>2273</v>
      </c>
      <c r="C426" t="s">
        <v>2107</v>
      </c>
      <c r="D426" t="s">
        <v>1157</v>
      </c>
      <c r="E426" t="s">
        <v>1983</v>
      </c>
      <c r="F426">
        <v>4.5999999999999996</v>
      </c>
      <c r="G426" t="s">
        <v>3311</v>
      </c>
      <c r="H426" t="s">
        <v>152</v>
      </c>
    </row>
    <row r="427" spans="1:8" x14ac:dyDescent="0.3">
      <c r="A427" t="s">
        <v>1813</v>
      </c>
      <c r="B427" t="s">
        <v>2273</v>
      </c>
      <c r="C427" t="s">
        <v>2107</v>
      </c>
      <c r="D427" t="s">
        <v>1157</v>
      </c>
      <c r="E427" t="s">
        <v>1983</v>
      </c>
      <c r="F427">
        <v>4.5999999999999996</v>
      </c>
      <c r="G427" t="s">
        <v>3312</v>
      </c>
      <c r="H427" t="s">
        <v>203</v>
      </c>
    </row>
    <row r="428" spans="1:8" x14ac:dyDescent="0.3">
      <c r="A428" t="s">
        <v>1813</v>
      </c>
      <c r="B428" t="s">
        <v>2273</v>
      </c>
      <c r="C428" t="s">
        <v>2107</v>
      </c>
      <c r="D428" t="s">
        <v>1157</v>
      </c>
      <c r="E428" t="s">
        <v>1983</v>
      </c>
      <c r="F428">
        <v>4.5999999999999996</v>
      </c>
      <c r="G428" t="s">
        <v>3313</v>
      </c>
      <c r="H428" t="s">
        <v>356</v>
      </c>
    </row>
    <row r="429" spans="1:8" x14ac:dyDescent="0.3">
      <c r="A429" t="s">
        <v>1814</v>
      </c>
      <c r="B429" t="s">
        <v>2274</v>
      </c>
      <c r="C429" t="s">
        <v>2111</v>
      </c>
      <c r="D429" t="s">
        <v>1131</v>
      </c>
      <c r="E429" t="s">
        <v>1946</v>
      </c>
      <c r="F429">
        <v>9.1999999999999993</v>
      </c>
      <c r="G429" t="s">
        <v>3311</v>
      </c>
      <c r="H429" t="s">
        <v>610</v>
      </c>
    </row>
    <row r="430" spans="1:8" x14ac:dyDescent="0.3">
      <c r="A430" t="s">
        <v>1814</v>
      </c>
      <c r="B430" t="s">
        <v>2274</v>
      </c>
      <c r="C430" t="s">
        <v>2111</v>
      </c>
      <c r="D430" t="s">
        <v>1131</v>
      </c>
      <c r="E430" t="s">
        <v>1946</v>
      </c>
      <c r="F430">
        <v>9.1999999999999993</v>
      </c>
      <c r="G430" t="s">
        <v>3312</v>
      </c>
      <c r="H430" t="s">
        <v>247</v>
      </c>
    </row>
    <row r="431" spans="1:8" x14ac:dyDescent="0.3">
      <c r="A431" t="s">
        <v>1814</v>
      </c>
      <c r="B431" t="s">
        <v>2274</v>
      </c>
      <c r="C431" t="s">
        <v>2111</v>
      </c>
      <c r="D431" t="s">
        <v>1131</v>
      </c>
      <c r="E431" t="s">
        <v>1946</v>
      </c>
      <c r="F431">
        <v>9.1999999999999993</v>
      </c>
      <c r="G431" t="s">
        <v>3313</v>
      </c>
      <c r="H431" t="s">
        <v>457</v>
      </c>
    </row>
    <row r="432" spans="1:8" x14ac:dyDescent="0.3">
      <c r="A432" t="s">
        <v>1814</v>
      </c>
      <c r="B432" t="s">
        <v>2274</v>
      </c>
      <c r="C432" t="s">
        <v>2111</v>
      </c>
      <c r="D432" t="s">
        <v>1131</v>
      </c>
      <c r="E432" t="s">
        <v>1946</v>
      </c>
      <c r="F432">
        <v>9.1999999999999993</v>
      </c>
      <c r="G432" t="s">
        <v>3314</v>
      </c>
      <c r="H432" t="s">
        <v>890</v>
      </c>
    </row>
    <row r="433" spans="1:8" x14ac:dyDescent="0.3">
      <c r="A433" t="s">
        <v>1815</v>
      </c>
      <c r="B433" t="s">
        <v>2275</v>
      </c>
      <c r="C433" t="s">
        <v>2107</v>
      </c>
      <c r="D433" t="s">
        <v>1855</v>
      </c>
      <c r="E433" t="s">
        <v>1984</v>
      </c>
      <c r="F433">
        <v>6.1</v>
      </c>
      <c r="G433" t="s">
        <v>3311</v>
      </c>
      <c r="H433" t="s">
        <v>341</v>
      </c>
    </row>
    <row r="434" spans="1:8" x14ac:dyDescent="0.3">
      <c r="A434" t="s">
        <v>1815</v>
      </c>
      <c r="B434" t="s">
        <v>2275</v>
      </c>
      <c r="C434" t="s">
        <v>2107</v>
      </c>
      <c r="D434" t="s">
        <v>1855</v>
      </c>
      <c r="E434" t="s">
        <v>1984</v>
      </c>
      <c r="F434">
        <v>6.1</v>
      </c>
      <c r="G434" t="s">
        <v>3312</v>
      </c>
      <c r="H434" t="s">
        <v>292</v>
      </c>
    </row>
    <row r="435" spans="1:8" x14ac:dyDescent="0.3">
      <c r="A435" t="s">
        <v>1815</v>
      </c>
      <c r="B435" t="s">
        <v>2275</v>
      </c>
      <c r="C435" t="s">
        <v>2107</v>
      </c>
      <c r="D435" t="s">
        <v>1855</v>
      </c>
      <c r="E435" t="s">
        <v>1984</v>
      </c>
      <c r="F435">
        <v>6.1</v>
      </c>
      <c r="G435" t="s">
        <v>3313</v>
      </c>
      <c r="H435" t="s">
        <v>490</v>
      </c>
    </row>
    <row r="436" spans="1:8" x14ac:dyDescent="0.3">
      <c r="A436" t="s">
        <v>1815</v>
      </c>
      <c r="B436" t="s">
        <v>2275</v>
      </c>
      <c r="C436" t="s">
        <v>2107</v>
      </c>
      <c r="D436" t="s">
        <v>1855</v>
      </c>
      <c r="E436" t="s">
        <v>1984</v>
      </c>
      <c r="F436">
        <v>6.1</v>
      </c>
      <c r="G436" t="s">
        <v>3314</v>
      </c>
      <c r="H436" t="s">
        <v>847</v>
      </c>
    </row>
    <row r="437" spans="1:8" x14ac:dyDescent="0.3">
      <c r="A437" t="s">
        <v>1816</v>
      </c>
      <c r="B437" t="s">
        <v>2276</v>
      </c>
      <c r="C437" t="s">
        <v>2111</v>
      </c>
      <c r="D437" t="s">
        <v>1141</v>
      </c>
      <c r="E437" t="s">
        <v>1985</v>
      </c>
      <c r="F437">
        <v>10</v>
      </c>
      <c r="G437" t="s">
        <v>3311</v>
      </c>
      <c r="H437" t="s">
        <v>867</v>
      </c>
    </row>
    <row r="438" spans="1:8" x14ac:dyDescent="0.3">
      <c r="A438" t="s">
        <v>1816</v>
      </c>
      <c r="B438" t="s">
        <v>2276</v>
      </c>
      <c r="C438" t="s">
        <v>2111</v>
      </c>
      <c r="D438" t="s">
        <v>1141</v>
      </c>
      <c r="E438" t="s">
        <v>1985</v>
      </c>
      <c r="F438">
        <v>10</v>
      </c>
      <c r="G438" t="s">
        <v>3312</v>
      </c>
      <c r="H438" t="s">
        <v>574</v>
      </c>
    </row>
    <row r="439" spans="1:8" x14ac:dyDescent="0.3">
      <c r="A439" t="s">
        <v>1816</v>
      </c>
      <c r="B439" t="s">
        <v>2276</v>
      </c>
      <c r="C439" t="s">
        <v>2111</v>
      </c>
      <c r="D439" t="s">
        <v>1141</v>
      </c>
      <c r="E439" t="s">
        <v>1985</v>
      </c>
      <c r="F439">
        <v>10</v>
      </c>
      <c r="G439" t="s">
        <v>3313</v>
      </c>
      <c r="H439" t="s">
        <v>764</v>
      </c>
    </row>
    <row r="440" spans="1:8" x14ac:dyDescent="0.3">
      <c r="A440" t="s">
        <v>1816</v>
      </c>
      <c r="B440" t="s">
        <v>2276</v>
      </c>
      <c r="C440" t="s">
        <v>2111</v>
      </c>
      <c r="D440" t="s">
        <v>1141</v>
      </c>
      <c r="E440" t="s">
        <v>1985</v>
      </c>
      <c r="F440">
        <v>10</v>
      </c>
      <c r="G440" t="s">
        <v>3314</v>
      </c>
      <c r="H440" t="s">
        <v>1020</v>
      </c>
    </row>
    <row r="441" spans="1:8" x14ac:dyDescent="0.3">
      <c r="A441" t="s">
        <v>1817</v>
      </c>
      <c r="B441" t="s">
        <v>2277</v>
      </c>
      <c r="C441" t="s">
        <v>2111</v>
      </c>
      <c r="D441" t="s">
        <v>1157</v>
      </c>
      <c r="E441" t="s">
        <v>1986</v>
      </c>
      <c r="F441">
        <v>4.7</v>
      </c>
      <c r="G441" t="s">
        <v>3311</v>
      </c>
      <c r="H441" t="s">
        <v>236</v>
      </c>
    </row>
    <row r="442" spans="1:8" x14ac:dyDescent="0.3">
      <c r="A442" t="s">
        <v>1818</v>
      </c>
      <c r="B442" t="s">
        <v>2278</v>
      </c>
      <c r="C442" t="s">
        <v>2111</v>
      </c>
      <c r="D442" t="s">
        <v>1148</v>
      </c>
      <c r="E442" t="s">
        <v>1987</v>
      </c>
      <c r="F442">
        <v>4.5999999999999996</v>
      </c>
      <c r="G442" t="s">
        <v>3311</v>
      </c>
      <c r="H442" t="s">
        <v>1035</v>
      </c>
    </row>
    <row r="443" spans="1:8" x14ac:dyDescent="0.3">
      <c r="A443" t="s">
        <v>1818</v>
      </c>
      <c r="B443" t="s">
        <v>2278</v>
      </c>
      <c r="C443" t="s">
        <v>2111</v>
      </c>
      <c r="D443" t="s">
        <v>1148</v>
      </c>
      <c r="E443" t="s">
        <v>1987</v>
      </c>
      <c r="F443">
        <v>4.5999999999999996</v>
      </c>
      <c r="G443" t="s">
        <v>3312</v>
      </c>
      <c r="H443" t="s">
        <v>450</v>
      </c>
    </row>
    <row r="444" spans="1:8" x14ac:dyDescent="0.3">
      <c r="A444" t="s">
        <v>1818</v>
      </c>
      <c r="B444" t="s">
        <v>2278</v>
      </c>
      <c r="C444" t="s">
        <v>2111</v>
      </c>
      <c r="D444" t="s">
        <v>1148</v>
      </c>
      <c r="E444" t="s">
        <v>1987</v>
      </c>
      <c r="F444">
        <v>4.5999999999999996</v>
      </c>
      <c r="G444" t="s">
        <v>3313</v>
      </c>
      <c r="H444" t="s">
        <v>992</v>
      </c>
    </row>
    <row r="445" spans="1:8" x14ac:dyDescent="0.3">
      <c r="A445" t="s">
        <v>1819</v>
      </c>
      <c r="B445" t="s">
        <v>2279</v>
      </c>
      <c r="C445" t="s">
        <v>2107</v>
      </c>
      <c r="D445" t="s">
        <v>1171</v>
      </c>
      <c r="E445" t="s">
        <v>1988</v>
      </c>
      <c r="F445">
        <v>8.4</v>
      </c>
      <c r="G445" t="s">
        <v>3311</v>
      </c>
      <c r="H445" t="s">
        <v>296</v>
      </c>
    </row>
    <row r="446" spans="1:8" x14ac:dyDescent="0.3">
      <c r="A446" t="s">
        <v>1820</v>
      </c>
      <c r="B446" t="s">
        <v>2280</v>
      </c>
      <c r="C446" t="s">
        <v>2111</v>
      </c>
      <c r="D446" t="s">
        <v>1855</v>
      </c>
      <c r="E446" t="s">
        <v>1989</v>
      </c>
      <c r="F446">
        <v>9.4</v>
      </c>
      <c r="G446" t="s">
        <v>3311</v>
      </c>
      <c r="H446" t="s">
        <v>330</v>
      </c>
    </row>
    <row r="447" spans="1:8" x14ac:dyDescent="0.3">
      <c r="A447" t="s">
        <v>1820</v>
      </c>
      <c r="B447" t="s">
        <v>2280</v>
      </c>
      <c r="C447" t="s">
        <v>2111</v>
      </c>
      <c r="D447" t="s">
        <v>1855</v>
      </c>
      <c r="E447" t="s">
        <v>1989</v>
      </c>
      <c r="F447">
        <v>9.4</v>
      </c>
      <c r="G447" t="s">
        <v>3312</v>
      </c>
      <c r="H447" t="s">
        <v>108</v>
      </c>
    </row>
    <row r="448" spans="1:8" x14ac:dyDescent="0.3">
      <c r="A448" t="s">
        <v>1821</v>
      </c>
      <c r="B448" t="s">
        <v>2281</v>
      </c>
      <c r="C448" t="s">
        <v>2111</v>
      </c>
      <c r="D448" t="s">
        <v>1143</v>
      </c>
      <c r="E448" t="s">
        <v>1985</v>
      </c>
      <c r="F448">
        <v>9.6999999999999993</v>
      </c>
      <c r="G448" t="s">
        <v>3311</v>
      </c>
      <c r="H448" t="s">
        <v>580</v>
      </c>
    </row>
    <row r="449" spans="1:8" x14ac:dyDescent="0.3">
      <c r="A449" t="s">
        <v>1821</v>
      </c>
      <c r="B449" t="s">
        <v>2281</v>
      </c>
      <c r="C449" t="s">
        <v>2111</v>
      </c>
      <c r="D449" t="s">
        <v>1143</v>
      </c>
      <c r="E449" t="s">
        <v>1985</v>
      </c>
      <c r="F449">
        <v>9.6999999999999993</v>
      </c>
      <c r="G449" t="s">
        <v>3312</v>
      </c>
      <c r="H449" t="s">
        <v>632</v>
      </c>
    </row>
    <row r="450" spans="1:8" x14ac:dyDescent="0.3">
      <c r="A450" t="s">
        <v>1821</v>
      </c>
      <c r="B450" t="s">
        <v>2281</v>
      </c>
      <c r="C450" t="s">
        <v>2111</v>
      </c>
      <c r="D450" t="s">
        <v>1143</v>
      </c>
      <c r="E450" t="s">
        <v>1985</v>
      </c>
      <c r="F450">
        <v>9.6999999999999993</v>
      </c>
      <c r="G450" t="s">
        <v>3313</v>
      </c>
      <c r="H450" t="s">
        <v>654</v>
      </c>
    </row>
    <row r="451" spans="1:8" x14ac:dyDescent="0.3">
      <c r="A451" t="s">
        <v>1822</v>
      </c>
      <c r="B451" t="s">
        <v>2282</v>
      </c>
      <c r="C451" t="s">
        <v>2111</v>
      </c>
      <c r="D451" t="s">
        <v>1133</v>
      </c>
      <c r="E451" t="s">
        <v>1977</v>
      </c>
      <c r="F451">
        <v>5.7</v>
      </c>
      <c r="G451" t="s">
        <v>3311</v>
      </c>
      <c r="H451" t="s">
        <v>104</v>
      </c>
    </row>
    <row r="452" spans="1:8" x14ac:dyDescent="0.3">
      <c r="A452" t="s">
        <v>1823</v>
      </c>
      <c r="B452" t="s">
        <v>2283</v>
      </c>
      <c r="C452" t="s">
        <v>2107</v>
      </c>
      <c r="D452" t="s">
        <v>1855</v>
      </c>
      <c r="E452" t="s">
        <v>1990</v>
      </c>
      <c r="F452">
        <v>4.7</v>
      </c>
      <c r="G452" t="s">
        <v>3311</v>
      </c>
      <c r="H452" t="s">
        <v>805</v>
      </c>
    </row>
    <row r="453" spans="1:8" x14ac:dyDescent="0.3">
      <c r="A453" t="s">
        <v>1823</v>
      </c>
      <c r="B453" t="s">
        <v>2283</v>
      </c>
      <c r="C453" t="s">
        <v>2107</v>
      </c>
      <c r="D453" t="s">
        <v>1855</v>
      </c>
      <c r="E453" t="s">
        <v>1990</v>
      </c>
      <c r="F453">
        <v>4.7</v>
      </c>
      <c r="G453" t="s">
        <v>3312</v>
      </c>
      <c r="H453" t="s">
        <v>738</v>
      </c>
    </row>
    <row r="454" spans="1:8" x14ac:dyDescent="0.3">
      <c r="A454" t="s">
        <v>1823</v>
      </c>
      <c r="B454" t="s">
        <v>2283</v>
      </c>
      <c r="C454" t="s">
        <v>2107</v>
      </c>
      <c r="D454" t="s">
        <v>1855</v>
      </c>
      <c r="E454" t="s">
        <v>1990</v>
      </c>
      <c r="F454">
        <v>4.7</v>
      </c>
      <c r="G454" t="s">
        <v>3313</v>
      </c>
      <c r="H454" t="s">
        <v>793</v>
      </c>
    </row>
    <row r="455" spans="1:8" x14ac:dyDescent="0.3">
      <c r="A455" t="s">
        <v>1823</v>
      </c>
      <c r="B455" t="s">
        <v>2283</v>
      </c>
      <c r="C455" t="s">
        <v>2107</v>
      </c>
      <c r="D455" t="s">
        <v>1855</v>
      </c>
      <c r="E455" t="s">
        <v>1990</v>
      </c>
      <c r="F455">
        <v>4.7</v>
      </c>
      <c r="G455" t="s">
        <v>3314</v>
      </c>
      <c r="H455" t="s">
        <v>692</v>
      </c>
    </row>
    <row r="456" spans="1:8" x14ac:dyDescent="0.3">
      <c r="A456" t="s">
        <v>1824</v>
      </c>
      <c r="B456" t="s">
        <v>2284</v>
      </c>
      <c r="C456" t="s">
        <v>2111</v>
      </c>
      <c r="D456" t="s">
        <v>1135</v>
      </c>
      <c r="E456" t="s">
        <v>1991</v>
      </c>
      <c r="F456">
        <v>7.5</v>
      </c>
      <c r="G456" t="s">
        <v>3311</v>
      </c>
      <c r="H456" t="s">
        <v>986</v>
      </c>
    </row>
    <row r="457" spans="1:8" x14ac:dyDescent="0.3">
      <c r="A457" t="s">
        <v>1825</v>
      </c>
      <c r="B457" t="s">
        <v>2285</v>
      </c>
      <c r="C457" t="s">
        <v>2111</v>
      </c>
      <c r="D457" t="s">
        <v>1141</v>
      </c>
      <c r="E457" t="s">
        <v>1940</v>
      </c>
      <c r="F457">
        <v>7</v>
      </c>
      <c r="G457" t="s">
        <v>3311</v>
      </c>
      <c r="H457" t="s">
        <v>891</v>
      </c>
    </row>
    <row r="458" spans="1:8" x14ac:dyDescent="0.3">
      <c r="A458" t="s">
        <v>1826</v>
      </c>
      <c r="B458" t="s">
        <v>2286</v>
      </c>
      <c r="C458" t="s">
        <v>2107</v>
      </c>
      <c r="D458" t="s">
        <v>1849</v>
      </c>
      <c r="E458" t="s">
        <v>1854</v>
      </c>
      <c r="F458">
        <v>6</v>
      </c>
      <c r="G458" t="s">
        <v>3311</v>
      </c>
      <c r="H458" t="s">
        <v>128</v>
      </c>
    </row>
    <row r="459" spans="1:8" x14ac:dyDescent="0.3">
      <c r="A459" t="s">
        <v>1827</v>
      </c>
      <c r="B459" t="s">
        <v>2287</v>
      </c>
      <c r="C459" t="s">
        <v>2107</v>
      </c>
      <c r="D459" t="s">
        <v>1131</v>
      </c>
      <c r="E459" t="s">
        <v>1992</v>
      </c>
      <c r="F459">
        <v>7.2</v>
      </c>
      <c r="G459" t="s">
        <v>3311</v>
      </c>
      <c r="H459" t="s">
        <v>674</v>
      </c>
    </row>
    <row r="460" spans="1:8" x14ac:dyDescent="0.3">
      <c r="A460" t="s">
        <v>1827</v>
      </c>
      <c r="B460" t="s">
        <v>2287</v>
      </c>
      <c r="C460" t="s">
        <v>2107</v>
      </c>
      <c r="D460" t="s">
        <v>1131</v>
      </c>
      <c r="E460" t="s">
        <v>1992</v>
      </c>
      <c r="F460">
        <v>7.2</v>
      </c>
      <c r="G460" t="s">
        <v>3312</v>
      </c>
      <c r="H460" t="s">
        <v>787</v>
      </c>
    </row>
    <row r="461" spans="1:8" x14ac:dyDescent="0.3">
      <c r="A461" t="s">
        <v>1827</v>
      </c>
      <c r="B461" t="s">
        <v>2287</v>
      </c>
      <c r="C461" t="s">
        <v>2107</v>
      </c>
      <c r="D461" t="s">
        <v>1131</v>
      </c>
      <c r="E461" t="s">
        <v>1992</v>
      </c>
      <c r="F461">
        <v>7.2</v>
      </c>
      <c r="G461" t="s">
        <v>3313</v>
      </c>
      <c r="H461" t="s">
        <v>595</v>
      </c>
    </row>
    <row r="462" spans="1:8" x14ac:dyDescent="0.3">
      <c r="A462" t="s">
        <v>1827</v>
      </c>
      <c r="B462" t="s">
        <v>2287</v>
      </c>
      <c r="C462" t="s">
        <v>2107</v>
      </c>
      <c r="D462" t="s">
        <v>1131</v>
      </c>
      <c r="E462" t="s">
        <v>1992</v>
      </c>
      <c r="F462">
        <v>7.2</v>
      </c>
      <c r="G462" t="s">
        <v>3314</v>
      </c>
      <c r="H462" t="s">
        <v>238</v>
      </c>
    </row>
    <row r="463" spans="1:8" x14ac:dyDescent="0.3">
      <c r="A463" t="s">
        <v>1828</v>
      </c>
      <c r="B463" t="s">
        <v>2288</v>
      </c>
      <c r="C463" t="s">
        <v>2107</v>
      </c>
      <c r="D463" t="s">
        <v>1857</v>
      </c>
      <c r="E463" t="s">
        <v>1993</v>
      </c>
      <c r="F463">
        <v>4.5999999999999996</v>
      </c>
      <c r="G463" t="s">
        <v>3311</v>
      </c>
      <c r="H463" t="s">
        <v>602</v>
      </c>
    </row>
    <row r="464" spans="1:8" x14ac:dyDescent="0.3">
      <c r="A464" t="s">
        <v>1828</v>
      </c>
      <c r="B464" t="s">
        <v>2288</v>
      </c>
      <c r="C464" t="s">
        <v>2107</v>
      </c>
      <c r="D464" t="s">
        <v>1857</v>
      </c>
      <c r="E464" t="s">
        <v>1993</v>
      </c>
      <c r="F464">
        <v>4.5999999999999996</v>
      </c>
      <c r="G464" t="s">
        <v>3312</v>
      </c>
      <c r="H464" t="s">
        <v>575</v>
      </c>
    </row>
    <row r="465" spans="1:8" x14ac:dyDescent="0.3">
      <c r="A465" t="s">
        <v>1829</v>
      </c>
      <c r="B465" t="s">
        <v>2289</v>
      </c>
      <c r="C465" t="s">
        <v>2111</v>
      </c>
      <c r="D465" t="s">
        <v>1157</v>
      </c>
      <c r="E465" t="s">
        <v>1994</v>
      </c>
      <c r="F465">
        <v>5.3</v>
      </c>
      <c r="G465" t="s">
        <v>3311</v>
      </c>
      <c r="H465" t="s">
        <v>364</v>
      </c>
    </row>
    <row r="466" spans="1:8" x14ac:dyDescent="0.3">
      <c r="A466" t="s">
        <v>1829</v>
      </c>
      <c r="B466" t="s">
        <v>2289</v>
      </c>
      <c r="C466" t="s">
        <v>2111</v>
      </c>
      <c r="D466" t="s">
        <v>1157</v>
      </c>
      <c r="E466" t="s">
        <v>1994</v>
      </c>
      <c r="F466">
        <v>5.3</v>
      </c>
      <c r="G466" t="s">
        <v>3312</v>
      </c>
      <c r="H466" t="s">
        <v>671</v>
      </c>
    </row>
    <row r="467" spans="1:8" x14ac:dyDescent="0.3">
      <c r="A467" t="s">
        <v>1830</v>
      </c>
      <c r="B467" t="s">
        <v>2290</v>
      </c>
      <c r="C467" t="s">
        <v>2111</v>
      </c>
      <c r="D467" t="s">
        <v>1873</v>
      </c>
      <c r="E467" t="s">
        <v>1953</v>
      </c>
      <c r="F467">
        <v>7.9</v>
      </c>
      <c r="G467" t="s">
        <v>3311</v>
      </c>
      <c r="H467" t="s">
        <v>564</v>
      </c>
    </row>
    <row r="468" spans="1:8" x14ac:dyDescent="0.3">
      <c r="A468" t="s">
        <v>1831</v>
      </c>
      <c r="B468" t="s">
        <v>2291</v>
      </c>
      <c r="C468" t="s">
        <v>2111</v>
      </c>
      <c r="D468" t="s">
        <v>1857</v>
      </c>
      <c r="E468" t="s">
        <v>1995</v>
      </c>
      <c r="F468">
        <v>6.4</v>
      </c>
      <c r="G468" t="s">
        <v>3311</v>
      </c>
      <c r="H468" t="s">
        <v>480</v>
      </c>
    </row>
    <row r="469" spans="1:8" x14ac:dyDescent="0.3">
      <c r="A469" t="s">
        <v>1831</v>
      </c>
      <c r="B469" t="s">
        <v>2291</v>
      </c>
      <c r="C469" t="s">
        <v>2111</v>
      </c>
      <c r="D469" t="s">
        <v>1857</v>
      </c>
      <c r="E469" t="s">
        <v>1995</v>
      </c>
      <c r="F469">
        <v>6.4</v>
      </c>
      <c r="G469" t="s">
        <v>3312</v>
      </c>
      <c r="H469" t="s">
        <v>487</v>
      </c>
    </row>
    <row r="470" spans="1:8" x14ac:dyDescent="0.3">
      <c r="A470" t="s">
        <v>1831</v>
      </c>
      <c r="B470" t="s">
        <v>2291</v>
      </c>
      <c r="C470" t="s">
        <v>2111</v>
      </c>
      <c r="D470" t="s">
        <v>1857</v>
      </c>
      <c r="E470" t="s">
        <v>1995</v>
      </c>
      <c r="F470">
        <v>6.4</v>
      </c>
      <c r="G470" t="s">
        <v>3313</v>
      </c>
      <c r="H470" t="s">
        <v>519</v>
      </c>
    </row>
    <row r="471" spans="1:8" x14ac:dyDescent="0.3">
      <c r="A471" t="s">
        <v>1832</v>
      </c>
      <c r="B471" t="s">
        <v>2292</v>
      </c>
      <c r="C471" t="s">
        <v>2107</v>
      </c>
      <c r="D471" t="s">
        <v>1133</v>
      </c>
      <c r="E471" t="s">
        <v>1948</v>
      </c>
      <c r="F471">
        <v>6.4</v>
      </c>
      <c r="G471" t="s">
        <v>3311</v>
      </c>
      <c r="H471" t="s">
        <v>444</v>
      </c>
    </row>
    <row r="472" spans="1:8" x14ac:dyDescent="0.3">
      <c r="A472" t="s">
        <v>1832</v>
      </c>
      <c r="B472" t="s">
        <v>2292</v>
      </c>
      <c r="C472" t="s">
        <v>2107</v>
      </c>
      <c r="D472" t="s">
        <v>1133</v>
      </c>
      <c r="E472" t="s">
        <v>1948</v>
      </c>
      <c r="F472">
        <v>6.4</v>
      </c>
      <c r="G472" t="s">
        <v>3312</v>
      </c>
      <c r="H472" t="s">
        <v>438</v>
      </c>
    </row>
    <row r="473" spans="1:8" x14ac:dyDescent="0.3">
      <c r="A473" t="s">
        <v>1833</v>
      </c>
      <c r="B473" t="s">
        <v>2293</v>
      </c>
      <c r="C473" t="s">
        <v>2111</v>
      </c>
      <c r="D473" t="s">
        <v>1148</v>
      </c>
      <c r="E473" t="s">
        <v>1959</v>
      </c>
      <c r="F473">
        <v>5.3</v>
      </c>
      <c r="G473" t="s">
        <v>3311</v>
      </c>
      <c r="H473" t="s">
        <v>579</v>
      </c>
    </row>
    <row r="474" spans="1:8" x14ac:dyDescent="0.3">
      <c r="A474" t="s">
        <v>1834</v>
      </c>
      <c r="B474" t="s">
        <v>2294</v>
      </c>
      <c r="C474" t="s">
        <v>2107</v>
      </c>
      <c r="D474" t="s">
        <v>1133</v>
      </c>
      <c r="E474" t="s">
        <v>1996</v>
      </c>
      <c r="F474">
        <v>5.4</v>
      </c>
      <c r="G474" t="s">
        <v>3311</v>
      </c>
      <c r="H474" t="s">
        <v>263</v>
      </c>
    </row>
    <row r="475" spans="1:8" x14ac:dyDescent="0.3">
      <c r="A475" t="s">
        <v>1835</v>
      </c>
      <c r="B475" t="s">
        <v>2295</v>
      </c>
      <c r="C475" t="s">
        <v>2107</v>
      </c>
      <c r="D475" t="s">
        <v>1148</v>
      </c>
      <c r="E475" t="s">
        <v>1997</v>
      </c>
      <c r="F475">
        <v>6.1</v>
      </c>
      <c r="G475" t="s">
        <v>3311</v>
      </c>
      <c r="H475" t="s">
        <v>254</v>
      </c>
    </row>
    <row r="476" spans="1:8" x14ac:dyDescent="0.3">
      <c r="A476" t="s">
        <v>1835</v>
      </c>
      <c r="B476" t="s">
        <v>2295</v>
      </c>
      <c r="C476" t="s">
        <v>2107</v>
      </c>
      <c r="D476" t="s">
        <v>1148</v>
      </c>
      <c r="E476" t="s">
        <v>1997</v>
      </c>
      <c r="F476">
        <v>6.1</v>
      </c>
      <c r="G476" t="s">
        <v>3312</v>
      </c>
      <c r="H476" t="s">
        <v>862</v>
      </c>
    </row>
    <row r="477" spans="1:8" x14ac:dyDescent="0.3">
      <c r="A477" t="s">
        <v>1835</v>
      </c>
      <c r="B477" t="s">
        <v>2295</v>
      </c>
      <c r="C477" t="s">
        <v>2107</v>
      </c>
      <c r="D477" t="s">
        <v>1148</v>
      </c>
      <c r="E477" t="s">
        <v>1997</v>
      </c>
      <c r="F477">
        <v>6.1</v>
      </c>
      <c r="G477" t="s">
        <v>3313</v>
      </c>
      <c r="H477" t="s">
        <v>771</v>
      </c>
    </row>
    <row r="478" spans="1:8" x14ac:dyDescent="0.3">
      <c r="A478" t="s">
        <v>1836</v>
      </c>
      <c r="B478" t="s">
        <v>2296</v>
      </c>
      <c r="C478" t="s">
        <v>2111</v>
      </c>
      <c r="D478" t="s">
        <v>1146</v>
      </c>
      <c r="E478" t="s">
        <v>1975</v>
      </c>
      <c r="F478">
        <v>6.3</v>
      </c>
      <c r="G478" t="s">
        <v>3311</v>
      </c>
      <c r="H478" t="s">
        <v>1021</v>
      </c>
    </row>
    <row r="479" spans="1:8" x14ac:dyDescent="0.3">
      <c r="A479" t="s">
        <v>1836</v>
      </c>
      <c r="B479" t="s">
        <v>2296</v>
      </c>
      <c r="C479" t="s">
        <v>2111</v>
      </c>
      <c r="D479" t="s">
        <v>1146</v>
      </c>
      <c r="E479" t="s">
        <v>1975</v>
      </c>
      <c r="F479">
        <v>6.3</v>
      </c>
      <c r="G479" t="s">
        <v>3312</v>
      </c>
      <c r="H479" t="s">
        <v>957</v>
      </c>
    </row>
    <row r="480" spans="1:8" x14ac:dyDescent="0.3">
      <c r="A480" t="s">
        <v>1836</v>
      </c>
      <c r="B480" t="s">
        <v>2296</v>
      </c>
      <c r="C480" t="s">
        <v>2111</v>
      </c>
      <c r="D480" t="s">
        <v>1146</v>
      </c>
      <c r="E480" t="s">
        <v>1975</v>
      </c>
      <c r="F480">
        <v>6.3</v>
      </c>
      <c r="G480" t="s">
        <v>3313</v>
      </c>
      <c r="H480" t="s">
        <v>274</v>
      </c>
    </row>
    <row r="481" spans="1:8" x14ac:dyDescent="0.3">
      <c r="A481" t="s">
        <v>1837</v>
      </c>
      <c r="B481" t="s">
        <v>2297</v>
      </c>
      <c r="C481" t="s">
        <v>2111</v>
      </c>
      <c r="D481" t="s">
        <v>1131</v>
      </c>
      <c r="E481" t="s">
        <v>1876</v>
      </c>
      <c r="F481">
        <v>5.9</v>
      </c>
      <c r="G481" t="s">
        <v>3311</v>
      </c>
      <c r="H481" t="s">
        <v>131</v>
      </c>
    </row>
    <row r="482" spans="1:8" x14ac:dyDescent="0.3">
      <c r="A482" t="s">
        <v>1837</v>
      </c>
      <c r="B482" t="s">
        <v>2297</v>
      </c>
      <c r="C482" t="s">
        <v>2111</v>
      </c>
      <c r="D482" t="s">
        <v>1131</v>
      </c>
      <c r="E482" t="s">
        <v>1876</v>
      </c>
      <c r="F482">
        <v>5.9</v>
      </c>
      <c r="G482" t="s">
        <v>3312</v>
      </c>
      <c r="H482" t="s">
        <v>387</v>
      </c>
    </row>
    <row r="483" spans="1:8" x14ac:dyDescent="0.3">
      <c r="A483" t="s">
        <v>1838</v>
      </c>
      <c r="B483" t="s">
        <v>2298</v>
      </c>
      <c r="C483" t="s">
        <v>2107</v>
      </c>
      <c r="D483" t="s">
        <v>1141</v>
      </c>
      <c r="E483" t="s">
        <v>1998</v>
      </c>
      <c r="F483">
        <v>9.6</v>
      </c>
      <c r="G483" t="s">
        <v>3311</v>
      </c>
      <c r="H483" t="s">
        <v>258</v>
      </c>
    </row>
    <row r="484" spans="1:8" x14ac:dyDescent="0.3">
      <c r="A484" t="s">
        <v>1838</v>
      </c>
      <c r="B484" t="s">
        <v>2298</v>
      </c>
      <c r="C484" t="s">
        <v>2107</v>
      </c>
      <c r="D484" t="s">
        <v>1141</v>
      </c>
      <c r="E484" t="s">
        <v>1998</v>
      </c>
      <c r="F484">
        <v>9.6</v>
      </c>
      <c r="G484" t="s">
        <v>3312</v>
      </c>
      <c r="H484" t="s">
        <v>896</v>
      </c>
    </row>
    <row r="485" spans="1:8" x14ac:dyDescent="0.3">
      <c r="A485" t="s">
        <v>1838</v>
      </c>
      <c r="B485" t="s">
        <v>2298</v>
      </c>
      <c r="C485" t="s">
        <v>2107</v>
      </c>
      <c r="D485" t="s">
        <v>1141</v>
      </c>
      <c r="E485" t="s">
        <v>1998</v>
      </c>
      <c r="F485">
        <v>9.6</v>
      </c>
      <c r="G485" t="s">
        <v>3313</v>
      </c>
      <c r="H485" t="s">
        <v>676</v>
      </c>
    </row>
    <row r="486" spans="1:8" x14ac:dyDescent="0.3">
      <c r="A486" t="s">
        <v>1838</v>
      </c>
      <c r="B486" t="s">
        <v>2298</v>
      </c>
      <c r="C486" t="s">
        <v>2107</v>
      </c>
      <c r="D486" t="s">
        <v>1141</v>
      </c>
      <c r="E486" t="s">
        <v>1998</v>
      </c>
      <c r="F486">
        <v>9.6</v>
      </c>
      <c r="G486" t="s">
        <v>3314</v>
      </c>
      <c r="H486" t="s">
        <v>816</v>
      </c>
    </row>
    <row r="487" spans="1:8" x14ac:dyDescent="0.3">
      <c r="A487" t="s">
        <v>1839</v>
      </c>
      <c r="B487" t="s">
        <v>2299</v>
      </c>
      <c r="C487" t="s">
        <v>2107</v>
      </c>
      <c r="D487" t="s">
        <v>1154</v>
      </c>
      <c r="E487" t="s">
        <v>1956</v>
      </c>
      <c r="F487">
        <v>6.3</v>
      </c>
      <c r="G487" t="s">
        <v>3311</v>
      </c>
      <c r="H487" t="s">
        <v>306</v>
      </c>
    </row>
    <row r="488" spans="1:8" x14ac:dyDescent="0.3">
      <c r="A488" t="s">
        <v>1840</v>
      </c>
      <c r="B488" t="s">
        <v>2300</v>
      </c>
      <c r="C488" t="s">
        <v>2107</v>
      </c>
      <c r="D488" t="s">
        <v>1855</v>
      </c>
      <c r="E488" t="s">
        <v>1999</v>
      </c>
      <c r="F488">
        <v>6.8</v>
      </c>
      <c r="G488" t="s">
        <v>3311</v>
      </c>
      <c r="H488" t="s">
        <v>625</v>
      </c>
    </row>
    <row r="489" spans="1:8" x14ac:dyDescent="0.3">
      <c r="A489" t="s">
        <v>1841</v>
      </c>
      <c r="B489" t="s">
        <v>2301</v>
      </c>
      <c r="C489" t="s">
        <v>2107</v>
      </c>
      <c r="D489" t="s">
        <v>1133</v>
      </c>
      <c r="E489" t="s">
        <v>1932</v>
      </c>
      <c r="F489">
        <v>8.4</v>
      </c>
      <c r="G489" t="s">
        <v>3311</v>
      </c>
      <c r="H489" t="s">
        <v>652</v>
      </c>
    </row>
    <row r="490" spans="1:8" x14ac:dyDescent="0.3">
      <c r="A490" t="s">
        <v>1842</v>
      </c>
      <c r="B490" t="s">
        <v>2302</v>
      </c>
      <c r="C490" t="s">
        <v>2111</v>
      </c>
      <c r="D490" t="s">
        <v>1139</v>
      </c>
      <c r="E490" t="s">
        <v>2000</v>
      </c>
      <c r="F490">
        <v>5.4</v>
      </c>
      <c r="G490" t="s">
        <v>3311</v>
      </c>
      <c r="H490" t="s">
        <v>854</v>
      </c>
    </row>
    <row r="491" spans="1:8" x14ac:dyDescent="0.3">
      <c r="A491" t="s">
        <v>1843</v>
      </c>
      <c r="B491" t="s">
        <v>2303</v>
      </c>
      <c r="C491" t="s">
        <v>2107</v>
      </c>
      <c r="D491" t="s">
        <v>1139</v>
      </c>
      <c r="E491" t="s">
        <v>1958</v>
      </c>
      <c r="F491">
        <v>6</v>
      </c>
      <c r="G491" t="s">
        <v>3311</v>
      </c>
      <c r="H491" t="s">
        <v>777</v>
      </c>
    </row>
    <row r="492" spans="1:8" x14ac:dyDescent="0.3">
      <c r="A492" t="s">
        <v>1844</v>
      </c>
      <c r="B492" t="s">
        <v>2304</v>
      </c>
      <c r="C492" t="s">
        <v>2111</v>
      </c>
      <c r="D492" t="s">
        <v>1129</v>
      </c>
      <c r="E492" t="s">
        <v>2001</v>
      </c>
      <c r="F492">
        <v>4.9000000000000004</v>
      </c>
      <c r="G492" t="s">
        <v>3311</v>
      </c>
      <c r="H492" t="s">
        <v>990</v>
      </c>
    </row>
    <row r="493" spans="1:8" x14ac:dyDescent="0.3">
      <c r="A493" t="s">
        <v>1845</v>
      </c>
      <c r="B493" t="s">
        <v>2305</v>
      </c>
      <c r="C493" t="s">
        <v>2111</v>
      </c>
      <c r="D493" t="s">
        <v>1890</v>
      </c>
      <c r="E493" t="s">
        <v>1946</v>
      </c>
      <c r="F493">
        <v>6.4</v>
      </c>
      <c r="G493" t="s">
        <v>3311</v>
      </c>
      <c r="H493" t="s">
        <v>89</v>
      </c>
    </row>
    <row r="494" spans="1:8" x14ac:dyDescent="0.3">
      <c r="A494" t="s">
        <v>1846</v>
      </c>
      <c r="B494" t="s">
        <v>2306</v>
      </c>
      <c r="C494" t="s">
        <v>2107</v>
      </c>
      <c r="D494" t="s">
        <v>1143</v>
      </c>
      <c r="E494" t="s">
        <v>2002</v>
      </c>
      <c r="F494">
        <v>6.7</v>
      </c>
      <c r="G494" t="s">
        <v>3311</v>
      </c>
      <c r="H494" t="s">
        <v>963</v>
      </c>
    </row>
    <row r="495" spans="1:8" x14ac:dyDescent="0.3">
      <c r="A495" t="s">
        <v>1846</v>
      </c>
      <c r="B495" t="s">
        <v>2306</v>
      </c>
      <c r="C495" t="s">
        <v>2107</v>
      </c>
      <c r="D495" t="s">
        <v>1143</v>
      </c>
      <c r="E495" t="s">
        <v>2002</v>
      </c>
      <c r="F495">
        <v>6.7</v>
      </c>
      <c r="G495" t="s">
        <v>3312</v>
      </c>
      <c r="H495" t="s">
        <v>626</v>
      </c>
    </row>
    <row r="496" spans="1:8" x14ac:dyDescent="0.3">
      <c r="A496" t="s">
        <v>1846</v>
      </c>
      <c r="B496" t="s">
        <v>2306</v>
      </c>
      <c r="C496" t="s">
        <v>2107</v>
      </c>
      <c r="D496" t="s">
        <v>1143</v>
      </c>
      <c r="E496" t="s">
        <v>2002</v>
      </c>
      <c r="F496">
        <v>6.7</v>
      </c>
      <c r="G496" t="s">
        <v>3313</v>
      </c>
      <c r="H496" t="s">
        <v>469</v>
      </c>
    </row>
    <row r="497" spans="1:8" x14ac:dyDescent="0.3">
      <c r="A497" t="s">
        <v>1126</v>
      </c>
      <c r="B497" t="s">
        <v>2307</v>
      </c>
      <c r="C497" t="s">
        <v>2111</v>
      </c>
      <c r="D497" t="s">
        <v>1127</v>
      </c>
      <c r="E497" t="s">
        <v>1923</v>
      </c>
      <c r="F497">
        <v>6.3</v>
      </c>
      <c r="G497" t="s">
        <v>3311</v>
      </c>
      <c r="H497" t="s">
        <v>598</v>
      </c>
    </row>
    <row r="498" spans="1:8" x14ac:dyDescent="0.3">
      <c r="A498" t="s">
        <v>1126</v>
      </c>
      <c r="B498" t="s">
        <v>2307</v>
      </c>
      <c r="C498" t="s">
        <v>2111</v>
      </c>
      <c r="D498" t="s">
        <v>1127</v>
      </c>
      <c r="E498" t="s">
        <v>1923</v>
      </c>
      <c r="F498">
        <v>6.3</v>
      </c>
      <c r="G498" t="s">
        <v>3312</v>
      </c>
      <c r="H498" t="s">
        <v>155</v>
      </c>
    </row>
    <row r="499" spans="1:8" x14ac:dyDescent="0.3">
      <c r="A499" t="s">
        <v>1128</v>
      </c>
      <c r="B499" t="s">
        <v>2308</v>
      </c>
      <c r="C499" t="s">
        <v>2111</v>
      </c>
      <c r="D499" t="s">
        <v>1133</v>
      </c>
      <c r="E499" t="s">
        <v>2003</v>
      </c>
      <c r="F499">
        <v>8.8000000000000007</v>
      </c>
      <c r="G499" t="s">
        <v>3311</v>
      </c>
      <c r="H499" t="s">
        <v>344</v>
      </c>
    </row>
    <row r="500" spans="1:8" x14ac:dyDescent="0.3">
      <c r="A500" t="s">
        <v>1130</v>
      </c>
      <c r="B500" t="s">
        <v>2309</v>
      </c>
      <c r="C500" t="s">
        <v>2111</v>
      </c>
      <c r="D500" t="s">
        <v>1150</v>
      </c>
      <c r="E500" t="s">
        <v>1949</v>
      </c>
      <c r="F500">
        <v>5.0999999999999996</v>
      </c>
      <c r="G500" t="s">
        <v>3311</v>
      </c>
      <c r="H500" t="s">
        <v>797</v>
      </c>
    </row>
    <row r="501" spans="1:8" x14ac:dyDescent="0.3">
      <c r="A501" t="s">
        <v>1130</v>
      </c>
      <c r="B501" t="s">
        <v>2309</v>
      </c>
      <c r="C501" t="s">
        <v>2111</v>
      </c>
      <c r="D501" t="s">
        <v>1150</v>
      </c>
      <c r="E501" t="s">
        <v>1949</v>
      </c>
      <c r="F501">
        <v>5.0999999999999996</v>
      </c>
      <c r="G501" t="s">
        <v>3312</v>
      </c>
      <c r="H501" t="s">
        <v>473</v>
      </c>
    </row>
    <row r="502" spans="1:8" x14ac:dyDescent="0.3">
      <c r="A502" t="s">
        <v>1130</v>
      </c>
      <c r="B502" t="s">
        <v>2309</v>
      </c>
      <c r="C502" t="s">
        <v>2111</v>
      </c>
      <c r="D502" t="s">
        <v>1150</v>
      </c>
      <c r="E502" t="s">
        <v>1949</v>
      </c>
      <c r="F502">
        <v>5.0999999999999996</v>
      </c>
      <c r="G502" t="s">
        <v>3313</v>
      </c>
      <c r="H502" t="s">
        <v>548</v>
      </c>
    </row>
    <row r="503" spans="1:8" x14ac:dyDescent="0.3">
      <c r="A503" t="s">
        <v>1130</v>
      </c>
      <c r="B503" t="s">
        <v>2309</v>
      </c>
      <c r="C503" t="s">
        <v>2111</v>
      </c>
      <c r="D503" t="s">
        <v>1150</v>
      </c>
      <c r="E503" t="s">
        <v>1949</v>
      </c>
      <c r="F503">
        <v>5.0999999999999996</v>
      </c>
      <c r="G503" t="s">
        <v>3314</v>
      </c>
      <c r="H503" t="s">
        <v>915</v>
      </c>
    </row>
    <row r="504" spans="1:8" x14ac:dyDescent="0.3">
      <c r="A504" t="s">
        <v>1132</v>
      </c>
      <c r="B504" t="s">
        <v>2310</v>
      </c>
      <c r="C504" t="s">
        <v>2111</v>
      </c>
      <c r="D504" t="s">
        <v>1146</v>
      </c>
      <c r="E504" t="s">
        <v>2004</v>
      </c>
      <c r="F504">
        <v>8.1999999999999993</v>
      </c>
      <c r="G504" t="s">
        <v>3311</v>
      </c>
      <c r="H504" t="s">
        <v>790</v>
      </c>
    </row>
    <row r="505" spans="1:8" x14ac:dyDescent="0.3">
      <c r="A505" t="s">
        <v>1132</v>
      </c>
      <c r="B505" t="s">
        <v>2310</v>
      </c>
      <c r="C505" t="s">
        <v>2111</v>
      </c>
      <c r="D505" t="s">
        <v>1146</v>
      </c>
      <c r="E505" t="s">
        <v>2004</v>
      </c>
      <c r="F505">
        <v>8.1999999999999993</v>
      </c>
      <c r="G505" t="s">
        <v>3312</v>
      </c>
      <c r="H505" t="s">
        <v>454</v>
      </c>
    </row>
    <row r="506" spans="1:8" x14ac:dyDescent="0.3">
      <c r="A506" t="s">
        <v>1132</v>
      </c>
      <c r="B506" t="s">
        <v>2310</v>
      </c>
      <c r="C506" t="s">
        <v>2111</v>
      </c>
      <c r="D506" t="s">
        <v>1146</v>
      </c>
      <c r="E506" t="s">
        <v>2004</v>
      </c>
      <c r="F506">
        <v>8.1999999999999993</v>
      </c>
      <c r="G506" t="s">
        <v>3313</v>
      </c>
      <c r="H506" t="s">
        <v>614</v>
      </c>
    </row>
    <row r="507" spans="1:8" x14ac:dyDescent="0.3">
      <c r="A507" t="s">
        <v>1134</v>
      </c>
      <c r="B507" t="s">
        <v>2311</v>
      </c>
      <c r="C507" t="s">
        <v>2107</v>
      </c>
      <c r="D507" t="s">
        <v>1131</v>
      </c>
      <c r="E507" t="s">
        <v>1958</v>
      </c>
      <c r="F507">
        <v>6.4</v>
      </c>
      <c r="G507" t="s">
        <v>3311</v>
      </c>
      <c r="H507" t="s">
        <v>616</v>
      </c>
    </row>
    <row r="508" spans="1:8" x14ac:dyDescent="0.3">
      <c r="A508" t="s">
        <v>1134</v>
      </c>
      <c r="B508" t="s">
        <v>2311</v>
      </c>
      <c r="C508" t="s">
        <v>2107</v>
      </c>
      <c r="D508" t="s">
        <v>1131</v>
      </c>
      <c r="E508" t="s">
        <v>1958</v>
      </c>
      <c r="F508">
        <v>6.4</v>
      </c>
      <c r="G508" t="s">
        <v>3312</v>
      </c>
      <c r="H508" t="s">
        <v>559</v>
      </c>
    </row>
    <row r="509" spans="1:8" x14ac:dyDescent="0.3">
      <c r="A509" t="s">
        <v>1136</v>
      </c>
      <c r="B509" t="s">
        <v>2312</v>
      </c>
      <c r="C509" t="s">
        <v>2111</v>
      </c>
      <c r="D509" t="s">
        <v>1890</v>
      </c>
      <c r="E509" t="s">
        <v>2005</v>
      </c>
      <c r="F509">
        <v>5.4</v>
      </c>
      <c r="G509" t="s">
        <v>3311</v>
      </c>
      <c r="H509" t="s">
        <v>590</v>
      </c>
    </row>
    <row r="510" spans="1:8" x14ac:dyDescent="0.3">
      <c r="A510" t="s">
        <v>1136</v>
      </c>
      <c r="B510" t="s">
        <v>2312</v>
      </c>
      <c r="C510" t="s">
        <v>2111</v>
      </c>
      <c r="D510" t="s">
        <v>1890</v>
      </c>
      <c r="E510" t="s">
        <v>2005</v>
      </c>
      <c r="F510">
        <v>5.4</v>
      </c>
      <c r="G510" t="s">
        <v>3312</v>
      </c>
      <c r="H510" t="s">
        <v>889</v>
      </c>
    </row>
    <row r="511" spans="1:8" x14ac:dyDescent="0.3">
      <c r="A511" t="s">
        <v>1136</v>
      </c>
      <c r="B511" t="s">
        <v>2312</v>
      </c>
      <c r="C511" t="s">
        <v>2111</v>
      </c>
      <c r="D511" t="s">
        <v>1890</v>
      </c>
      <c r="E511" t="s">
        <v>2005</v>
      </c>
      <c r="F511">
        <v>5.4</v>
      </c>
      <c r="G511" t="s">
        <v>3313</v>
      </c>
      <c r="H511" t="s">
        <v>396</v>
      </c>
    </row>
    <row r="512" spans="1:8" x14ac:dyDescent="0.3">
      <c r="A512" t="s">
        <v>1136</v>
      </c>
      <c r="B512" t="s">
        <v>2312</v>
      </c>
      <c r="C512" t="s">
        <v>2111</v>
      </c>
      <c r="D512" t="s">
        <v>1890</v>
      </c>
      <c r="E512" t="s">
        <v>2005</v>
      </c>
      <c r="F512">
        <v>5.4</v>
      </c>
      <c r="G512" t="s">
        <v>3314</v>
      </c>
      <c r="H512" t="s">
        <v>230</v>
      </c>
    </row>
    <row r="513" spans="1:8" x14ac:dyDescent="0.3">
      <c r="A513" t="s">
        <v>1138</v>
      </c>
      <c r="B513" t="s">
        <v>2313</v>
      </c>
      <c r="C513" t="s">
        <v>2107</v>
      </c>
      <c r="D513" t="s">
        <v>1157</v>
      </c>
      <c r="E513" t="s">
        <v>1886</v>
      </c>
      <c r="F513">
        <v>5.8</v>
      </c>
      <c r="G513" t="s">
        <v>3311</v>
      </c>
      <c r="H513" t="s">
        <v>324</v>
      </c>
    </row>
    <row r="514" spans="1:8" x14ac:dyDescent="0.3">
      <c r="A514" t="s">
        <v>1138</v>
      </c>
      <c r="B514" t="s">
        <v>2313</v>
      </c>
      <c r="C514" t="s">
        <v>2107</v>
      </c>
      <c r="D514" t="s">
        <v>1157</v>
      </c>
      <c r="E514" t="s">
        <v>1886</v>
      </c>
      <c r="F514">
        <v>5.8</v>
      </c>
      <c r="G514" t="s">
        <v>3312</v>
      </c>
      <c r="H514" t="s">
        <v>672</v>
      </c>
    </row>
    <row r="515" spans="1:8" x14ac:dyDescent="0.3">
      <c r="A515" t="s">
        <v>1140</v>
      </c>
      <c r="B515" t="s">
        <v>2314</v>
      </c>
      <c r="C515" t="s">
        <v>2107</v>
      </c>
      <c r="D515" t="s">
        <v>1141</v>
      </c>
      <c r="E515" t="s">
        <v>1859</v>
      </c>
      <c r="F515">
        <v>9.8000000000000007</v>
      </c>
      <c r="G515" t="s">
        <v>3311</v>
      </c>
      <c r="H515" t="s">
        <v>222</v>
      </c>
    </row>
    <row r="516" spans="1:8" x14ac:dyDescent="0.3">
      <c r="A516" t="s">
        <v>1140</v>
      </c>
      <c r="B516" t="s">
        <v>2314</v>
      </c>
      <c r="C516" t="s">
        <v>2107</v>
      </c>
      <c r="D516" t="s">
        <v>1141</v>
      </c>
      <c r="E516" t="s">
        <v>1859</v>
      </c>
      <c r="F516">
        <v>9.8000000000000007</v>
      </c>
      <c r="G516" t="s">
        <v>3312</v>
      </c>
      <c r="H516" t="s">
        <v>815</v>
      </c>
    </row>
    <row r="517" spans="1:8" x14ac:dyDescent="0.3">
      <c r="A517" t="s">
        <v>1140</v>
      </c>
      <c r="B517" t="s">
        <v>2314</v>
      </c>
      <c r="C517" t="s">
        <v>2107</v>
      </c>
      <c r="D517" t="s">
        <v>1141</v>
      </c>
      <c r="E517" t="s">
        <v>1859</v>
      </c>
      <c r="F517">
        <v>9.8000000000000007</v>
      </c>
      <c r="G517" t="s">
        <v>3313</v>
      </c>
      <c r="H517" t="s">
        <v>465</v>
      </c>
    </row>
    <row r="518" spans="1:8" x14ac:dyDescent="0.3">
      <c r="A518" t="s">
        <v>1142</v>
      </c>
      <c r="B518" t="s">
        <v>2315</v>
      </c>
      <c r="C518" t="s">
        <v>2111</v>
      </c>
      <c r="D518" t="s">
        <v>1849</v>
      </c>
      <c r="E518" t="s">
        <v>2006</v>
      </c>
      <c r="F518">
        <v>7</v>
      </c>
      <c r="G518" t="s">
        <v>3311</v>
      </c>
      <c r="H518" t="s">
        <v>459</v>
      </c>
    </row>
    <row r="519" spans="1:8" x14ac:dyDescent="0.3">
      <c r="A519" t="s">
        <v>1142</v>
      </c>
      <c r="B519" t="s">
        <v>2315</v>
      </c>
      <c r="C519" t="s">
        <v>2111</v>
      </c>
      <c r="D519" t="s">
        <v>1849</v>
      </c>
      <c r="E519" t="s">
        <v>2006</v>
      </c>
      <c r="F519">
        <v>7</v>
      </c>
      <c r="G519" t="s">
        <v>3312</v>
      </c>
      <c r="H519" t="s">
        <v>818</v>
      </c>
    </row>
    <row r="520" spans="1:8" x14ac:dyDescent="0.3">
      <c r="A520" t="s">
        <v>1142</v>
      </c>
      <c r="B520" t="s">
        <v>2315</v>
      </c>
      <c r="C520" t="s">
        <v>2111</v>
      </c>
      <c r="D520" t="s">
        <v>1849</v>
      </c>
      <c r="E520" t="s">
        <v>2006</v>
      </c>
      <c r="F520">
        <v>7</v>
      </c>
      <c r="G520" t="s">
        <v>3313</v>
      </c>
      <c r="H520" t="s">
        <v>1019</v>
      </c>
    </row>
    <row r="521" spans="1:8" x14ac:dyDescent="0.3">
      <c r="A521" t="s">
        <v>1144</v>
      </c>
      <c r="B521" t="s">
        <v>2316</v>
      </c>
      <c r="C521" t="s">
        <v>2107</v>
      </c>
      <c r="D521" t="s">
        <v>1141</v>
      </c>
      <c r="E521" t="s">
        <v>2007</v>
      </c>
      <c r="F521">
        <v>6.4</v>
      </c>
      <c r="G521" t="s">
        <v>3311</v>
      </c>
      <c r="H521" t="s">
        <v>947</v>
      </c>
    </row>
    <row r="522" spans="1:8" x14ac:dyDescent="0.3">
      <c r="A522" t="s">
        <v>1144</v>
      </c>
      <c r="B522" t="s">
        <v>2316</v>
      </c>
      <c r="C522" t="s">
        <v>2107</v>
      </c>
      <c r="D522" t="s">
        <v>1141</v>
      </c>
      <c r="E522" t="s">
        <v>2007</v>
      </c>
      <c r="F522">
        <v>6.4</v>
      </c>
      <c r="G522" t="s">
        <v>3312</v>
      </c>
      <c r="H522" t="s">
        <v>666</v>
      </c>
    </row>
    <row r="523" spans="1:8" x14ac:dyDescent="0.3">
      <c r="A523" t="s">
        <v>1144</v>
      </c>
      <c r="B523" t="s">
        <v>2316</v>
      </c>
      <c r="C523" t="s">
        <v>2107</v>
      </c>
      <c r="D523" t="s">
        <v>1141</v>
      </c>
      <c r="E523" t="s">
        <v>2007</v>
      </c>
      <c r="F523">
        <v>6.4</v>
      </c>
      <c r="G523" t="s">
        <v>3313</v>
      </c>
      <c r="H523" t="s">
        <v>145</v>
      </c>
    </row>
    <row r="524" spans="1:8" x14ac:dyDescent="0.3">
      <c r="A524" t="s">
        <v>1145</v>
      </c>
      <c r="B524" t="s">
        <v>2317</v>
      </c>
      <c r="C524" t="s">
        <v>2111</v>
      </c>
      <c r="D524" t="s">
        <v>1148</v>
      </c>
      <c r="E524" t="s">
        <v>1947</v>
      </c>
      <c r="F524">
        <v>7.3</v>
      </c>
      <c r="G524" t="s">
        <v>3311</v>
      </c>
      <c r="H524" t="s">
        <v>500</v>
      </c>
    </row>
    <row r="525" spans="1:8" x14ac:dyDescent="0.3">
      <c r="A525" t="s">
        <v>1147</v>
      </c>
      <c r="B525" t="s">
        <v>2318</v>
      </c>
      <c r="C525" t="s">
        <v>2107</v>
      </c>
      <c r="D525" t="s">
        <v>1150</v>
      </c>
      <c r="E525" t="s">
        <v>2008</v>
      </c>
      <c r="F525">
        <v>5.5</v>
      </c>
      <c r="G525" t="s">
        <v>3311</v>
      </c>
      <c r="H525" t="s">
        <v>657</v>
      </c>
    </row>
    <row r="526" spans="1:8" x14ac:dyDescent="0.3">
      <c r="A526" t="s">
        <v>1147</v>
      </c>
      <c r="B526" t="s">
        <v>2318</v>
      </c>
      <c r="C526" t="s">
        <v>2107</v>
      </c>
      <c r="D526" t="s">
        <v>1150</v>
      </c>
      <c r="E526" t="s">
        <v>2008</v>
      </c>
      <c r="F526">
        <v>5.5</v>
      </c>
      <c r="G526" t="s">
        <v>3312</v>
      </c>
      <c r="H526" t="s">
        <v>1011</v>
      </c>
    </row>
    <row r="527" spans="1:8" x14ac:dyDescent="0.3">
      <c r="A527" t="s">
        <v>1149</v>
      </c>
      <c r="B527" t="s">
        <v>2319</v>
      </c>
      <c r="C527" t="s">
        <v>2107</v>
      </c>
      <c r="D527" t="s">
        <v>1157</v>
      </c>
      <c r="E527" t="s">
        <v>1941</v>
      </c>
      <c r="F527">
        <v>7.8</v>
      </c>
      <c r="G527" t="s">
        <v>3311</v>
      </c>
      <c r="H527" t="s">
        <v>80</v>
      </c>
    </row>
    <row r="528" spans="1:8" x14ac:dyDescent="0.3">
      <c r="A528" t="s">
        <v>1149</v>
      </c>
      <c r="B528" t="s">
        <v>2319</v>
      </c>
      <c r="C528" t="s">
        <v>2107</v>
      </c>
      <c r="D528" t="s">
        <v>1157</v>
      </c>
      <c r="E528" t="s">
        <v>1941</v>
      </c>
      <c r="F528">
        <v>7.8</v>
      </c>
      <c r="G528" t="s">
        <v>3312</v>
      </c>
      <c r="H528" t="s">
        <v>124</v>
      </c>
    </row>
    <row r="529" spans="1:8" x14ac:dyDescent="0.3">
      <c r="A529" t="s">
        <v>1151</v>
      </c>
      <c r="B529" t="s">
        <v>2320</v>
      </c>
      <c r="C529" t="s">
        <v>2107</v>
      </c>
      <c r="D529" t="s">
        <v>1127</v>
      </c>
      <c r="E529" t="s">
        <v>2009</v>
      </c>
      <c r="F529">
        <v>7.9</v>
      </c>
      <c r="G529" t="s">
        <v>3311</v>
      </c>
      <c r="H529" t="s">
        <v>1010</v>
      </c>
    </row>
    <row r="530" spans="1:8" x14ac:dyDescent="0.3">
      <c r="A530" t="s">
        <v>1151</v>
      </c>
      <c r="B530" t="s">
        <v>2320</v>
      </c>
      <c r="C530" t="s">
        <v>2107</v>
      </c>
      <c r="D530" t="s">
        <v>1127</v>
      </c>
      <c r="E530" t="s">
        <v>2009</v>
      </c>
      <c r="F530">
        <v>7.9</v>
      </c>
      <c r="G530" t="s">
        <v>3312</v>
      </c>
      <c r="H530" t="s">
        <v>307</v>
      </c>
    </row>
    <row r="531" spans="1:8" x14ac:dyDescent="0.3">
      <c r="A531" t="s">
        <v>1151</v>
      </c>
      <c r="B531" t="s">
        <v>2320</v>
      </c>
      <c r="C531" t="s">
        <v>2107</v>
      </c>
      <c r="D531" t="s">
        <v>1127</v>
      </c>
      <c r="E531" t="s">
        <v>2009</v>
      </c>
      <c r="F531">
        <v>7.9</v>
      </c>
      <c r="G531" t="s">
        <v>3313</v>
      </c>
      <c r="H531" t="s">
        <v>329</v>
      </c>
    </row>
    <row r="532" spans="1:8" x14ac:dyDescent="0.3">
      <c r="A532" t="s">
        <v>1151</v>
      </c>
      <c r="B532" t="s">
        <v>2320</v>
      </c>
      <c r="C532" t="s">
        <v>2107</v>
      </c>
      <c r="D532" t="s">
        <v>1127</v>
      </c>
      <c r="E532" t="s">
        <v>2009</v>
      </c>
      <c r="F532">
        <v>7.9</v>
      </c>
      <c r="G532" t="s">
        <v>3314</v>
      </c>
      <c r="H532" t="s">
        <v>432</v>
      </c>
    </row>
    <row r="533" spans="1:8" x14ac:dyDescent="0.3">
      <c r="A533" t="s">
        <v>1152</v>
      </c>
      <c r="B533" t="s">
        <v>2321</v>
      </c>
      <c r="C533" t="s">
        <v>2107</v>
      </c>
      <c r="D533" t="s">
        <v>1146</v>
      </c>
      <c r="E533" t="s">
        <v>2010</v>
      </c>
      <c r="F533">
        <v>6.9</v>
      </c>
      <c r="G533" t="s">
        <v>3311</v>
      </c>
      <c r="H533" t="s">
        <v>338</v>
      </c>
    </row>
    <row r="534" spans="1:8" x14ac:dyDescent="0.3">
      <c r="A534" t="s">
        <v>1152</v>
      </c>
      <c r="B534" t="s">
        <v>2321</v>
      </c>
      <c r="C534" t="s">
        <v>2107</v>
      </c>
      <c r="D534" t="s">
        <v>1146</v>
      </c>
      <c r="E534" t="s">
        <v>2010</v>
      </c>
      <c r="F534">
        <v>6.9</v>
      </c>
      <c r="G534" t="s">
        <v>3312</v>
      </c>
      <c r="H534" t="s">
        <v>308</v>
      </c>
    </row>
    <row r="535" spans="1:8" x14ac:dyDescent="0.3">
      <c r="A535" t="s">
        <v>1152</v>
      </c>
      <c r="B535" t="s">
        <v>2321</v>
      </c>
      <c r="C535" t="s">
        <v>2107</v>
      </c>
      <c r="D535" t="s">
        <v>1146</v>
      </c>
      <c r="E535" t="s">
        <v>2010</v>
      </c>
      <c r="F535">
        <v>6.9</v>
      </c>
      <c r="G535" t="s">
        <v>3313</v>
      </c>
      <c r="H535" t="s">
        <v>794</v>
      </c>
    </row>
    <row r="536" spans="1:8" x14ac:dyDescent="0.3">
      <c r="A536" t="s">
        <v>1153</v>
      </c>
      <c r="B536" t="s">
        <v>2322</v>
      </c>
      <c r="C536" t="s">
        <v>2107</v>
      </c>
      <c r="D536" t="s">
        <v>1143</v>
      </c>
      <c r="E536" t="s">
        <v>2011</v>
      </c>
      <c r="F536">
        <v>8.1</v>
      </c>
      <c r="G536" t="s">
        <v>3311</v>
      </c>
      <c r="H536" t="s">
        <v>968</v>
      </c>
    </row>
    <row r="537" spans="1:8" x14ac:dyDescent="0.3">
      <c r="A537" t="s">
        <v>1153</v>
      </c>
      <c r="B537" t="s">
        <v>2322</v>
      </c>
      <c r="C537" t="s">
        <v>2107</v>
      </c>
      <c r="D537" t="s">
        <v>1143</v>
      </c>
      <c r="E537" t="s">
        <v>2011</v>
      </c>
      <c r="F537">
        <v>8.1</v>
      </c>
      <c r="G537" t="s">
        <v>3312</v>
      </c>
      <c r="H537" t="s">
        <v>572</v>
      </c>
    </row>
    <row r="538" spans="1:8" x14ac:dyDescent="0.3">
      <c r="A538" t="s">
        <v>1155</v>
      </c>
      <c r="B538" t="s">
        <v>2323</v>
      </c>
      <c r="C538" t="s">
        <v>2107</v>
      </c>
      <c r="D538" t="s">
        <v>1154</v>
      </c>
      <c r="E538" t="s">
        <v>1880</v>
      </c>
      <c r="F538">
        <v>7.1</v>
      </c>
      <c r="G538" t="s">
        <v>3311</v>
      </c>
      <c r="H538" t="s">
        <v>352</v>
      </c>
    </row>
    <row r="539" spans="1:8" x14ac:dyDescent="0.3">
      <c r="A539" t="s">
        <v>1155</v>
      </c>
      <c r="B539" t="s">
        <v>2323</v>
      </c>
      <c r="C539" t="s">
        <v>2107</v>
      </c>
      <c r="D539" t="s">
        <v>1154</v>
      </c>
      <c r="E539" t="s">
        <v>1880</v>
      </c>
      <c r="F539">
        <v>7.1</v>
      </c>
      <c r="G539" t="s">
        <v>3312</v>
      </c>
      <c r="H539" t="s">
        <v>98</v>
      </c>
    </row>
    <row r="540" spans="1:8" x14ac:dyDescent="0.3">
      <c r="A540" t="s">
        <v>1155</v>
      </c>
      <c r="B540" t="s">
        <v>2323</v>
      </c>
      <c r="C540" t="s">
        <v>2107</v>
      </c>
      <c r="D540" t="s">
        <v>1154</v>
      </c>
      <c r="E540" t="s">
        <v>1880</v>
      </c>
      <c r="F540">
        <v>7.1</v>
      </c>
      <c r="G540" t="s">
        <v>3313</v>
      </c>
      <c r="H540" t="s">
        <v>744</v>
      </c>
    </row>
    <row r="541" spans="1:8" x14ac:dyDescent="0.3">
      <c r="A541" t="s">
        <v>1155</v>
      </c>
      <c r="B541" t="s">
        <v>2323</v>
      </c>
      <c r="C541" t="s">
        <v>2107</v>
      </c>
      <c r="D541" t="s">
        <v>1154</v>
      </c>
      <c r="E541" t="s">
        <v>1880</v>
      </c>
      <c r="F541">
        <v>7.1</v>
      </c>
      <c r="G541" t="s">
        <v>3314</v>
      </c>
      <c r="H541" t="s">
        <v>331</v>
      </c>
    </row>
    <row r="542" spans="1:8" x14ac:dyDescent="0.3">
      <c r="A542" t="s">
        <v>1156</v>
      </c>
      <c r="B542" t="s">
        <v>2324</v>
      </c>
      <c r="C542" t="s">
        <v>2107</v>
      </c>
      <c r="D542" t="s">
        <v>1154</v>
      </c>
      <c r="E542" t="s">
        <v>2012</v>
      </c>
      <c r="F542">
        <v>8.6999999999999993</v>
      </c>
      <c r="G542" t="s">
        <v>3311</v>
      </c>
      <c r="H542" t="s">
        <v>734</v>
      </c>
    </row>
    <row r="543" spans="1:8" x14ac:dyDescent="0.3">
      <c r="A543" t="s">
        <v>1156</v>
      </c>
      <c r="B543" t="s">
        <v>2324</v>
      </c>
      <c r="C543" t="s">
        <v>2107</v>
      </c>
      <c r="D543" t="s">
        <v>1154</v>
      </c>
      <c r="E543" t="s">
        <v>2012</v>
      </c>
      <c r="F543">
        <v>8.6999999999999993</v>
      </c>
      <c r="G543" t="s">
        <v>3312</v>
      </c>
      <c r="H543" t="s">
        <v>266</v>
      </c>
    </row>
    <row r="544" spans="1:8" x14ac:dyDescent="0.3">
      <c r="A544" t="s">
        <v>1158</v>
      </c>
      <c r="B544" t="s">
        <v>2325</v>
      </c>
      <c r="C544" t="s">
        <v>2107</v>
      </c>
      <c r="D544" t="s">
        <v>1131</v>
      </c>
      <c r="E544" t="s">
        <v>1897</v>
      </c>
      <c r="F544">
        <v>5.5</v>
      </c>
      <c r="G544" t="s">
        <v>3311</v>
      </c>
      <c r="H544" t="s">
        <v>645</v>
      </c>
    </row>
    <row r="545" spans="1:8" x14ac:dyDescent="0.3">
      <c r="A545" t="s">
        <v>1158</v>
      </c>
      <c r="B545" t="s">
        <v>2325</v>
      </c>
      <c r="C545" t="s">
        <v>2107</v>
      </c>
      <c r="D545" t="s">
        <v>1131</v>
      </c>
      <c r="E545" t="s">
        <v>1897</v>
      </c>
      <c r="F545">
        <v>5.5</v>
      </c>
      <c r="G545" t="s">
        <v>3312</v>
      </c>
      <c r="H545" t="s">
        <v>824</v>
      </c>
    </row>
    <row r="546" spans="1:8" x14ac:dyDescent="0.3">
      <c r="A546" t="s">
        <v>1158</v>
      </c>
      <c r="B546" t="s">
        <v>2325</v>
      </c>
      <c r="C546" t="s">
        <v>2107</v>
      </c>
      <c r="D546" t="s">
        <v>1131</v>
      </c>
      <c r="E546" t="s">
        <v>1897</v>
      </c>
      <c r="F546">
        <v>5.5</v>
      </c>
      <c r="G546" t="s">
        <v>3313</v>
      </c>
      <c r="H546" t="s">
        <v>355</v>
      </c>
    </row>
    <row r="547" spans="1:8" x14ac:dyDescent="0.3">
      <c r="A547" t="s">
        <v>1159</v>
      </c>
      <c r="B547" t="s">
        <v>2326</v>
      </c>
      <c r="C547" t="s">
        <v>2111</v>
      </c>
      <c r="D547" t="s">
        <v>1137</v>
      </c>
      <c r="E547" t="s">
        <v>1867</v>
      </c>
      <c r="F547">
        <v>6.6</v>
      </c>
      <c r="G547" t="s">
        <v>3311</v>
      </c>
      <c r="H547" t="s">
        <v>183</v>
      </c>
    </row>
    <row r="548" spans="1:8" x14ac:dyDescent="0.3">
      <c r="A548" t="s">
        <v>1159</v>
      </c>
      <c r="B548" t="s">
        <v>2326</v>
      </c>
      <c r="C548" t="s">
        <v>2111</v>
      </c>
      <c r="D548" t="s">
        <v>1137</v>
      </c>
      <c r="E548" t="s">
        <v>1867</v>
      </c>
      <c r="F548">
        <v>6.6</v>
      </c>
      <c r="G548" t="s">
        <v>3312</v>
      </c>
      <c r="H548" t="s">
        <v>249</v>
      </c>
    </row>
    <row r="549" spans="1:8" x14ac:dyDescent="0.3">
      <c r="A549" t="s">
        <v>1160</v>
      </c>
      <c r="B549" t="s">
        <v>2327</v>
      </c>
      <c r="C549" t="s">
        <v>2111</v>
      </c>
      <c r="D549" t="s">
        <v>1135</v>
      </c>
      <c r="E549" t="s">
        <v>1965</v>
      </c>
      <c r="F549">
        <v>5</v>
      </c>
      <c r="G549" t="s">
        <v>3311</v>
      </c>
      <c r="H549" t="s">
        <v>410</v>
      </c>
    </row>
    <row r="550" spans="1:8" x14ac:dyDescent="0.3">
      <c r="A550" t="s">
        <v>1160</v>
      </c>
      <c r="B550" t="s">
        <v>2327</v>
      </c>
      <c r="C550" t="s">
        <v>2111</v>
      </c>
      <c r="D550" t="s">
        <v>1135</v>
      </c>
      <c r="E550" t="s">
        <v>1965</v>
      </c>
      <c r="F550">
        <v>5</v>
      </c>
      <c r="G550" t="s">
        <v>3312</v>
      </c>
      <c r="H550" t="s">
        <v>169</v>
      </c>
    </row>
    <row r="551" spans="1:8" x14ac:dyDescent="0.3">
      <c r="A551" t="s">
        <v>1161</v>
      </c>
      <c r="B551" t="s">
        <v>2328</v>
      </c>
      <c r="C551" t="s">
        <v>2107</v>
      </c>
      <c r="D551" t="s">
        <v>1129</v>
      </c>
      <c r="E551" t="s">
        <v>2013</v>
      </c>
      <c r="F551">
        <v>6.6</v>
      </c>
      <c r="G551" t="s">
        <v>3311</v>
      </c>
      <c r="H551" t="s">
        <v>642</v>
      </c>
    </row>
    <row r="552" spans="1:8" x14ac:dyDescent="0.3">
      <c r="A552" t="s">
        <v>1162</v>
      </c>
      <c r="B552" t="s">
        <v>2329</v>
      </c>
      <c r="C552" t="s">
        <v>2107</v>
      </c>
      <c r="D552" t="s">
        <v>1849</v>
      </c>
      <c r="E552" t="s">
        <v>2014</v>
      </c>
      <c r="F552">
        <v>5.0999999999999996</v>
      </c>
      <c r="G552" t="s">
        <v>3311</v>
      </c>
      <c r="H552" t="s">
        <v>474</v>
      </c>
    </row>
    <row r="553" spans="1:8" x14ac:dyDescent="0.3">
      <c r="A553" t="s">
        <v>1162</v>
      </c>
      <c r="B553" t="s">
        <v>2329</v>
      </c>
      <c r="C553" t="s">
        <v>2107</v>
      </c>
      <c r="D553" t="s">
        <v>1849</v>
      </c>
      <c r="E553" t="s">
        <v>2014</v>
      </c>
      <c r="F553">
        <v>5.0999999999999996</v>
      </c>
      <c r="G553" t="s">
        <v>3312</v>
      </c>
      <c r="H553" t="s">
        <v>682</v>
      </c>
    </row>
    <row r="554" spans="1:8" x14ac:dyDescent="0.3">
      <c r="A554" t="s">
        <v>1162</v>
      </c>
      <c r="B554" t="s">
        <v>2329</v>
      </c>
      <c r="C554" t="s">
        <v>2107</v>
      </c>
      <c r="D554" t="s">
        <v>1849</v>
      </c>
      <c r="E554" t="s">
        <v>2014</v>
      </c>
      <c r="F554">
        <v>5.0999999999999996</v>
      </c>
      <c r="G554" t="s">
        <v>3313</v>
      </c>
      <c r="H554" t="s">
        <v>995</v>
      </c>
    </row>
    <row r="555" spans="1:8" x14ac:dyDescent="0.3">
      <c r="A555" t="s">
        <v>1163</v>
      </c>
      <c r="B555" t="s">
        <v>2330</v>
      </c>
      <c r="C555" t="s">
        <v>2107</v>
      </c>
      <c r="D555" t="s">
        <v>1139</v>
      </c>
      <c r="E555" t="s">
        <v>1985</v>
      </c>
      <c r="F555">
        <v>5.3</v>
      </c>
      <c r="G555" t="s">
        <v>3311</v>
      </c>
      <c r="H555" t="s">
        <v>470</v>
      </c>
    </row>
    <row r="556" spans="1:8" x14ac:dyDescent="0.3">
      <c r="A556" t="s">
        <v>1163</v>
      </c>
      <c r="B556" t="s">
        <v>2330</v>
      </c>
      <c r="C556" t="s">
        <v>2107</v>
      </c>
      <c r="D556" t="s">
        <v>1139</v>
      </c>
      <c r="E556" t="s">
        <v>1985</v>
      </c>
      <c r="F556">
        <v>5.3</v>
      </c>
      <c r="G556" t="s">
        <v>3312</v>
      </c>
      <c r="H556" t="s">
        <v>543</v>
      </c>
    </row>
    <row r="557" spans="1:8" x14ac:dyDescent="0.3">
      <c r="A557" t="s">
        <v>1163</v>
      </c>
      <c r="B557" t="s">
        <v>2330</v>
      </c>
      <c r="C557" t="s">
        <v>2107</v>
      </c>
      <c r="D557" t="s">
        <v>1139</v>
      </c>
      <c r="E557" t="s">
        <v>1985</v>
      </c>
      <c r="F557">
        <v>5.3</v>
      </c>
      <c r="G557" t="s">
        <v>3313</v>
      </c>
      <c r="H557" t="s">
        <v>569</v>
      </c>
    </row>
    <row r="558" spans="1:8" x14ac:dyDescent="0.3">
      <c r="A558" t="s">
        <v>1163</v>
      </c>
      <c r="B558" t="s">
        <v>2330</v>
      </c>
      <c r="C558" t="s">
        <v>2107</v>
      </c>
      <c r="D558" t="s">
        <v>1139</v>
      </c>
      <c r="E558" t="s">
        <v>1985</v>
      </c>
      <c r="F558">
        <v>5.3</v>
      </c>
      <c r="G558" t="s">
        <v>3314</v>
      </c>
      <c r="H558" t="s">
        <v>210</v>
      </c>
    </row>
    <row r="559" spans="1:8" x14ac:dyDescent="0.3">
      <c r="A559" t="s">
        <v>1164</v>
      </c>
      <c r="B559" t="s">
        <v>2331</v>
      </c>
      <c r="C559" t="s">
        <v>2107</v>
      </c>
      <c r="D559" t="s">
        <v>1127</v>
      </c>
      <c r="E559" t="s">
        <v>2015</v>
      </c>
      <c r="F559">
        <v>8.4</v>
      </c>
      <c r="G559" t="s">
        <v>3311</v>
      </c>
      <c r="H559" t="s">
        <v>910</v>
      </c>
    </row>
    <row r="560" spans="1:8" x14ac:dyDescent="0.3">
      <c r="A560" t="s">
        <v>1164</v>
      </c>
      <c r="B560" t="s">
        <v>2331</v>
      </c>
      <c r="C560" t="s">
        <v>2107</v>
      </c>
      <c r="D560" t="s">
        <v>1127</v>
      </c>
      <c r="E560" t="s">
        <v>2015</v>
      </c>
      <c r="F560">
        <v>8.4</v>
      </c>
      <c r="G560" t="s">
        <v>3312</v>
      </c>
      <c r="H560" t="s">
        <v>309</v>
      </c>
    </row>
    <row r="561" spans="1:8" x14ac:dyDescent="0.3">
      <c r="A561" t="s">
        <v>1164</v>
      </c>
      <c r="B561" t="s">
        <v>2331</v>
      </c>
      <c r="C561" t="s">
        <v>2107</v>
      </c>
      <c r="D561" t="s">
        <v>1127</v>
      </c>
      <c r="E561" t="s">
        <v>2015</v>
      </c>
      <c r="F561">
        <v>8.4</v>
      </c>
      <c r="G561" t="s">
        <v>3313</v>
      </c>
      <c r="H561" t="s">
        <v>596</v>
      </c>
    </row>
    <row r="562" spans="1:8" x14ac:dyDescent="0.3">
      <c r="A562" t="s">
        <v>1165</v>
      </c>
      <c r="B562" t="s">
        <v>2332</v>
      </c>
      <c r="C562" t="s">
        <v>2111</v>
      </c>
      <c r="D562" t="s">
        <v>1131</v>
      </c>
      <c r="E562" t="s">
        <v>1972</v>
      </c>
      <c r="F562">
        <v>9.1</v>
      </c>
      <c r="G562" t="s">
        <v>3311</v>
      </c>
      <c r="H562" t="s">
        <v>979</v>
      </c>
    </row>
    <row r="563" spans="1:8" x14ac:dyDescent="0.3">
      <c r="A563" t="s">
        <v>1166</v>
      </c>
      <c r="B563" t="s">
        <v>2333</v>
      </c>
      <c r="C563" t="s">
        <v>2107</v>
      </c>
      <c r="D563" t="s">
        <v>1148</v>
      </c>
      <c r="E563" t="s">
        <v>1937</v>
      </c>
      <c r="F563">
        <v>7</v>
      </c>
      <c r="G563" t="s">
        <v>3311</v>
      </c>
      <c r="H563" t="s">
        <v>754</v>
      </c>
    </row>
    <row r="564" spans="1:8" x14ac:dyDescent="0.3">
      <c r="A564" t="s">
        <v>1166</v>
      </c>
      <c r="B564" t="s">
        <v>2333</v>
      </c>
      <c r="C564" t="s">
        <v>2107</v>
      </c>
      <c r="D564" t="s">
        <v>1148</v>
      </c>
      <c r="E564" t="s">
        <v>1937</v>
      </c>
      <c r="F564">
        <v>7</v>
      </c>
      <c r="G564" t="s">
        <v>3312</v>
      </c>
      <c r="H564" t="s">
        <v>960</v>
      </c>
    </row>
    <row r="565" spans="1:8" x14ac:dyDescent="0.3">
      <c r="A565" t="s">
        <v>1166</v>
      </c>
      <c r="B565" t="s">
        <v>2333</v>
      </c>
      <c r="C565" t="s">
        <v>2107</v>
      </c>
      <c r="D565" t="s">
        <v>1148</v>
      </c>
      <c r="E565" t="s">
        <v>1937</v>
      </c>
      <c r="F565">
        <v>7</v>
      </c>
      <c r="G565" t="s">
        <v>3313</v>
      </c>
      <c r="H565" t="s">
        <v>511</v>
      </c>
    </row>
    <row r="566" spans="1:8" x14ac:dyDescent="0.3">
      <c r="A566" t="s">
        <v>1167</v>
      </c>
      <c r="B566" t="s">
        <v>2334</v>
      </c>
      <c r="C566" t="s">
        <v>2107</v>
      </c>
      <c r="D566" t="s">
        <v>1873</v>
      </c>
      <c r="E566" t="s">
        <v>2016</v>
      </c>
      <c r="F566">
        <v>7.2</v>
      </c>
      <c r="G566" t="s">
        <v>3311</v>
      </c>
      <c r="H566" t="s">
        <v>332</v>
      </c>
    </row>
    <row r="567" spans="1:8" x14ac:dyDescent="0.3">
      <c r="A567" t="s">
        <v>1167</v>
      </c>
      <c r="B567" t="s">
        <v>2334</v>
      </c>
      <c r="C567" t="s">
        <v>2107</v>
      </c>
      <c r="D567" t="s">
        <v>1873</v>
      </c>
      <c r="E567" t="s">
        <v>2016</v>
      </c>
      <c r="F567">
        <v>7.2</v>
      </c>
      <c r="G567" t="s">
        <v>3312</v>
      </c>
      <c r="H567" t="s">
        <v>237</v>
      </c>
    </row>
    <row r="568" spans="1:8" x14ac:dyDescent="0.3">
      <c r="A568" t="s">
        <v>1167</v>
      </c>
      <c r="B568" t="s">
        <v>2334</v>
      </c>
      <c r="C568" t="s">
        <v>2107</v>
      </c>
      <c r="D568" t="s">
        <v>1873</v>
      </c>
      <c r="E568" t="s">
        <v>2016</v>
      </c>
      <c r="F568">
        <v>7.2</v>
      </c>
      <c r="G568" t="s">
        <v>3313</v>
      </c>
      <c r="H568" t="s">
        <v>240</v>
      </c>
    </row>
    <row r="569" spans="1:8" x14ac:dyDescent="0.3">
      <c r="A569" t="s">
        <v>1168</v>
      </c>
      <c r="B569" t="s">
        <v>2335</v>
      </c>
      <c r="C569" t="s">
        <v>2111</v>
      </c>
      <c r="D569" t="s">
        <v>1849</v>
      </c>
      <c r="E569" t="s">
        <v>2017</v>
      </c>
      <c r="F569">
        <v>8.8000000000000007</v>
      </c>
      <c r="G569" t="s">
        <v>3311</v>
      </c>
      <c r="H569" t="s">
        <v>900</v>
      </c>
    </row>
    <row r="570" spans="1:8" x14ac:dyDescent="0.3">
      <c r="A570" t="s">
        <v>1168</v>
      </c>
      <c r="B570" t="s">
        <v>2335</v>
      </c>
      <c r="C570" t="s">
        <v>2111</v>
      </c>
      <c r="D570" t="s">
        <v>1849</v>
      </c>
      <c r="E570" t="s">
        <v>2017</v>
      </c>
      <c r="F570">
        <v>8.8000000000000007</v>
      </c>
      <c r="G570" t="s">
        <v>3312</v>
      </c>
      <c r="H570" t="s">
        <v>426</v>
      </c>
    </row>
    <row r="571" spans="1:8" x14ac:dyDescent="0.3">
      <c r="A571" t="s">
        <v>1168</v>
      </c>
      <c r="B571" t="s">
        <v>2335</v>
      </c>
      <c r="C571" t="s">
        <v>2111</v>
      </c>
      <c r="D571" t="s">
        <v>1849</v>
      </c>
      <c r="E571" t="s">
        <v>2017</v>
      </c>
      <c r="F571">
        <v>8.8000000000000007</v>
      </c>
      <c r="G571" t="s">
        <v>3313</v>
      </c>
      <c r="H571" t="s">
        <v>365</v>
      </c>
    </row>
    <row r="572" spans="1:8" x14ac:dyDescent="0.3">
      <c r="A572" t="s">
        <v>1169</v>
      </c>
      <c r="B572" t="s">
        <v>2336</v>
      </c>
      <c r="C572" t="s">
        <v>2107</v>
      </c>
      <c r="D572" t="s">
        <v>1857</v>
      </c>
      <c r="E572" t="s">
        <v>2018</v>
      </c>
      <c r="F572">
        <v>9</v>
      </c>
      <c r="G572" t="s">
        <v>3311</v>
      </c>
      <c r="H572" t="s">
        <v>294</v>
      </c>
    </row>
    <row r="573" spans="1:8" x14ac:dyDescent="0.3">
      <c r="A573" t="s">
        <v>1169</v>
      </c>
      <c r="B573" t="s">
        <v>2336</v>
      </c>
      <c r="C573" t="s">
        <v>2107</v>
      </c>
      <c r="D573" t="s">
        <v>1857</v>
      </c>
      <c r="E573" t="s">
        <v>2018</v>
      </c>
      <c r="F573">
        <v>9</v>
      </c>
      <c r="G573" t="s">
        <v>3312</v>
      </c>
      <c r="H573" t="s">
        <v>585</v>
      </c>
    </row>
    <row r="574" spans="1:8" x14ac:dyDescent="0.3">
      <c r="A574" t="s">
        <v>1169</v>
      </c>
      <c r="B574" t="s">
        <v>2336</v>
      </c>
      <c r="C574" t="s">
        <v>2107</v>
      </c>
      <c r="D574" t="s">
        <v>1857</v>
      </c>
      <c r="E574" t="s">
        <v>2018</v>
      </c>
      <c r="F574">
        <v>9</v>
      </c>
      <c r="G574" t="s">
        <v>3313</v>
      </c>
      <c r="H574" t="s">
        <v>899</v>
      </c>
    </row>
    <row r="575" spans="1:8" x14ac:dyDescent="0.3">
      <c r="A575" t="s">
        <v>1170</v>
      </c>
      <c r="B575" t="s">
        <v>2337</v>
      </c>
      <c r="C575" t="s">
        <v>2107</v>
      </c>
      <c r="D575" t="s">
        <v>1157</v>
      </c>
      <c r="E575" t="s">
        <v>2019</v>
      </c>
      <c r="F575">
        <v>7.1</v>
      </c>
      <c r="G575" t="s">
        <v>3311</v>
      </c>
      <c r="H575" t="s">
        <v>148</v>
      </c>
    </row>
    <row r="576" spans="1:8" x14ac:dyDescent="0.3">
      <c r="A576" t="s">
        <v>1170</v>
      </c>
      <c r="B576" t="s">
        <v>2337</v>
      </c>
      <c r="C576" t="s">
        <v>2107</v>
      </c>
      <c r="D576" t="s">
        <v>1157</v>
      </c>
      <c r="E576" t="s">
        <v>2019</v>
      </c>
      <c r="F576">
        <v>7.1</v>
      </c>
      <c r="G576" t="s">
        <v>3312</v>
      </c>
      <c r="H576" t="s">
        <v>553</v>
      </c>
    </row>
    <row r="577" spans="1:8" x14ac:dyDescent="0.3">
      <c r="A577" t="s">
        <v>1172</v>
      </c>
      <c r="B577" t="s">
        <v>2338</v>
      </c>
      <c r="C577" t="s">
        <v>2107</v>
      </c>
      <c r="D577" t="s">
        <v>1154</v>
      </c>
      <c r="E577" t="s">
        <v>2020</v>
      </c>
      <c r="F577">
        <v>4.5</v>
      </c>
      <c r="G577" t="s">
        <v>3311</v>
      </c>
      <c r="H577" t="s">
        <v>175</v>
      </c>
    </row>
    <row r="578" spans="1:8" x14ac:dyDescent="0.3">
      <c r="A578" t="s">
        <v>1172</v>
      </c>
      <c r="B578" t="s">
        <v>2338</v>
      </c>
      <c r="C578" t="s">
        <v>2107</v>
      </c>
      <c r="D578" t="s">
        <v>1154</v>
      </c>
      <c r="E578" t="s">
        <v>2020</v>
      </c>
      <c r="F578">
        <v>4.5</v>
      </c>
      <c r="G578" t="s">
        <v>3312</v>
      </c>
      <c r="H578" t="s">
        <v>736</v>
      </c>
    </row>
    <row r="579" spans="1:8" x14ac:dyDescent="0.3">
      <c r="A579" t="s">
        <v>1172</v>
      </c>
      <c r="B579" t="s">
        <v>2338</v>
      </c>
      <c r="C579" t="s">
        <v>2107</v>
      </c>
      <c r="D579" t="s">
        <v>1154</v>
      </c>
      <c r="E579" t="s">
        <v>2020</v>
      </c>
      <c r="F579">
        <v>4.5</v>
      </c>
      <c r="G579" t="s">
        <v>3313</v>
      </c>
      <c r="H579" t="s">
        <v>66</v>
      </c>
    </row>
    <row r="580" spans="1:8" x14ac:dyDescent="0.3">
      <c r="A580" t="s">
        <v>1173</v>
      </c>
      <c r="B580" t="s">
        <v>2339</v>
      </c>
      <c r="C580" t="s">
        <v>2111</v>
      </c>
      <c r="D580" t="s">
        <v>1873</v>
      </c>
      <c r="E580" t="s">
        <v>2021</v>
      </c>
      <c r="F580">
        <v>4.9000000000000004</v>
      </c>
      <c r="G580" t="s">
        <v>3311</v>
      </c>
      <c r="H580" t="s">
        <v>833</v>
      </c>
    </row>
    <row r="581" spans="1:8" x14ac:dyDescent="0.3">
      <c r="A581" t="s">
        <v>1173</v>
      </c>
      <c r="B581" t="s">
        <v>2339</v>
      </c>
      <c r="C581" t="s">
        <v>2111</v>
      </c>
      <c r="D581" t="s">
        <v>1873</v>
      </c>
      <c r="E581" t="s">
        <v>2021</v>
      </c>
      <c r="F581">
        <v>4.9000000000000004</v>
      </c>
      <c r="G581" t="s">
        <v>3312</v>
      </c>
      <c r="H581" t="s">
        <v>597</v>
      </c>
    </row>
    <row r="582" spans="1:8" x14ac:dyDescent="0.3">
      <c r="A582" t="s">
        <v>1173</v>
      </c>
      <c r="B582" t="s">
        <v>2339</v>
      </c>
      <c r="C582" t="s">
        <v>2111</v>
      </c>
      <c r="D582" t="s">
        <v>1873</v>
      </c>
      <c r="E582" t="s">
        <v>2021</v>
      </c>
      <c r="F582">
        <v>4.9000000000000004</v>
      </c>
      <c r="G582" t="s">
        <v>3313</v>
      </c>
      <c r="H582" t="s">
        <v>405</v>
      </c>
    </row>
    <row r="583" spans="1:8" x14ac:dyDescent="0.3">
      <c r="A583" t="s">
        <v>1174</v>
      </c>
      <c r="B583" t="s">
        <v>2340</v>
      </c>
      <c r="C583" t="s">
        <v>2111</v>
      </c>
      <c r="D583" t="s">
        <v>1157</v>
      </c>
      <c r="E583" t="s">
        <v>2012</v>
      </c>
      <c r="F583">
        <v>7.6</v>
      </c>
      <c r="G583" t="s">
        <v>3311</v>
      </c>
      <c r="H583" t="s">
        <v>248</v>
      </c>
    </row>
    <row r="584" spans="1:8" x14ac:dyDescent="0.3">
      <c r="A584" t="s">
        <v>1175</v>
      </c>
      <c r="B584" t="s">
        <v>2341</v>
      </c>
      <c r="C584" t="s">
        <v>2111</v>
      </c>
      <c r="D584" t="s">
        <v>1131</v>
      </c>
      <c r="E584" t="s">
        <v>1968</v>
      </c>
      <c r="F584">
        <v>9.6</v>
      </c>
      <c r="G584" t="s">
        <v>3311</v>
      </c>
      <c r="H584" t="s">
        <v>298</v>
      </c>
    </row>
    <row r="585" spans="1:8" x14ac:dyDescent="0.3">
      <c r="A585" t="s">
        <v>1175</v>
      </c>
      <c r="B585" t="s">
        <v>2341</v>
      </c>
      <c r="C585" t="s">
        <v>2111</v>
      </c>
      <c r="D585" t="s">
        <v>1131</v>
      </c>
      <c r="E585" t="s">
        <v>1968</v>
      </c>
      <c r="F585">
        <v>9.6</v>
      </c>
      <c r="G585" t="s">
        <v>3312</v>
      </c>
      <c r="H585" t="s">
        <v>931</v>
      </c>
    </row>
    <row r="586" spans="1:8" x14ac:dyDescent="0.3">
      <c r="A586" t="s">
        <v>1176</v>
      </c>
      <c r="B586" t="s">
        <v>2342</v>
      </c>
      <c r="C586" t="s">
        <v>2107</v>
      </c>
      <c r="D586" t="s">
        <v>1131</v>
      </c>
      <c r="E586" t="s">
        <v>1900</v>
      </c>
      <c r="F586">
        <v>5.2</v>
      </c>
      <c r="G586" t="s">
        <v>3311</v>
      </c>
      <c r="H586" t="s">
        <v>740</v>
      </c>
    </row>
    <row r="587" spans="1:8" x14ac:dyDescent="0.3">
      <c r="A587" t="s">
        <v>1176</v>
      </c>
      <c r="B587" t="s">
        <v>2342</v>
      </c>
      <c r="C587" t="s">
        <v>2107</v>
      </c>
      <c r="D587" t="s">
        <v>1131</v>
      </c>
      <c r="E587" t="s">
        <v>1900</v>
      </c>
      <c r="F587">
        <v>5.2</v>
      </c>
      <c r="G587" t="s">
        <v>3312</v>
      </c>
      <c r="H587" t="s">
        <v>241</v>
      </c>
    </row>
    <row r="588" spans="1:8" x14ac:dyDescent="0.3">
      <c r="A588" t="s">
        <v>1176</v>
      </c>
      <c r="B588" t="s">
        <v>2342</v>
      </c>
      <c r="C588" t="s">
        <v>2107</v>
      </c>
      <c r="D588" t="s">
        <v>1131</v>
      </c>
      <c r="E588" t="s">
        <v>1900</v>
      </c>
      <c r="F588">
        <v>5.2</v>
      </c>
      <c r="G588" t="s">
        <v>3313</v>
      </c>
      <c r="H588" t="s">
        <v>1015</v>
      </c>
    </row>
    <row r="589" spans="1:8" x14ac:dyDescent="0.3">
      <c r="A589" t="s">
        <v>1177</v>
      </c>
      <c r="B589" t="s">
        <v>2343</v>
      </c>
      <c r="C589" t="s">
        <v>2111</v>
      </c>
      <c r="D589" t="s">
        <v>1857</v>
      </c>
      <c r="E589" t="s">
        <v>1975</v>
      </c>
      <c r="F589">
        <v>9.1999999999999993</v>
      </c>
      <c r="G589" t="s">
        <v>3311</v>
      </c>
      <c r="H589" t="s">
        <v>280</v>
      </c>
    </row>
    <row r="590" spans="1:8" x14ac:dyDescent="0.3">
      <c r="A590" t="s">
        <v>1178</v>
      </c>
      <c r="B590" t="s">
        <v>2344</v>
      </c>
      <c r="C590" t="s">
        <v>2111</v>
      </c>
      <c r="D590" t="s">
        <v>1150</v>
      </c>
      <c r="E590" t="s">
        <v>2021</v>
      </c>
      <c r="F590">
        <v>6.2</v>
      </c>
      <c r="G590" t="s">
        <v>3311</v>
      </c>
      <c r="H590" t="s">
        <v>134</v>
      </c>
    </row>
    <row r="591" spans="1:8" x14ac:dyDescent="0.3">
      <c r="A591" t="s">
        <v>1179</v>
      </c>
      <c r="B591" t="s">
        <v>2345</v>
      </c>
      <c r="C591" t="s">
        <v>2111</v>
      </c>
      <c r="D591" t="s">
        <v>1139</v>
      </c>
      <c r="E591" t="s">
        <v>2022</v>
      </c>
      <c r="F591">
        <v>6.3</v>
      </c>
      <c r="G591" t="s">
        <v>3311</v>
      </c>
      <c r="H591" t="s">
        <v>864</v>
      </c>
    </row>
    <row r="592" spans="1:8" x14ac:dyDescent="0.3">
      <c r="A592" t="s">
        <v>1180</v>
      </c>
      <c r="B592" t="s">
        <v>2346</v>
      </c>
      <c r="C592" t="s">
        <v>2107</v>
      </c>
      <c r="D592" t="s">
        <v>1146</v>
      </c>
      <c r="E592" t="s">
        <v>2023</v>
      </c>
      <c r="F592">
        <v>8.8000000000000007</v>
      </c>
      <c r="G592" t="s">
        <v>3311</v>
      </c>
      <c r="H592" t="s">
        <v>239</v>
      </c>
    </row>
    <row r="593" spans="1:8" x14ac:dyDescent="0.3">
      <c r="A593" t="s">
        <v>1180</v>
      </c>
      <c r="B593" t="s">
        <v>2346</v>
      </c>
      <c r="C593" t="s">
        <v>2107</v>
      </c>
      <c r="D593" t="s">
        <v>1146</v>
      </c>
      <c r="E593" t="s">
        <v>2023</v>
      </c>
      <c r="F593">
        <v>8.8000000000000007</v>
      </c>
      <c r="G593" t="s">
        <v>3312</v>
      </c>
      <c r="H593" t="s">
        <v>419</v>
      </c>
    </row>
    <row r="594" spans="1:8" x14ac:dyDescent="0.3">
      <c r="A594" t="s">
        <v>1180</v>
      </c>
      <c r="B594" t="s">
        <v>2346</v>
      </c>
      <c r="C594" t="s">
        <v>2107</v>
      </c>
      <c r="D594" t="s">
        <v>1146</v>
      </c>
      <c r="E594" t="s">
        <v>2023</v>
      </c>
      <c r="F594">
        <v>8.8000000000000007</v>
      </c>
      <c r="G594" t="s">
        <v>3313</v>
      </c>
      <c r="H594" t="s">
        <v>393</v>
      </c>
    </row>
    <row r="595" spans="1:8" x14ac:dyDescent="0.3">
      <c r="A595" t="s">
        <v>1181</v>
      </c>
      <c r="B595" t="s">
        <v>2347</v>
      </c>
      <c r="C595" t="s">
        <v>2107</v>
      </c>
      <c r="D595" t="s">
        <v>1157</v>
      </c>
      <c r="E595" t="s">
        <v>1987</v>
      </c>
      <c r="F595">
        <v>4.8</v>
      </c>
      <c r="G595" t="s">
        <v>3311</v>
      </c>
      <c r="H595" t="s">
        <v>545</v>
      </c>
    </row>
    <row r="596" spans="1:8" x14ac:dyDescent="0.3">
      <c r="A596" t="s">
        <v>1181</v>
      </c>
      <c r="B596" t="s">
        <v>2347</v>
      </c>
      <c r="C596" t="s">
        <v>2107</v>
      </c>
      <c r="D596" t="s">
        <v>1157</v>
      </c>
      <c r="E596" t="s">
        <v>1987</v>
      </c>
      <c r="F596">
        <v>4.8</v>
      </c>
      <c r="G596" t="s">
        <v>3312</v>
      </c>
      <c r="H596" t="s">
        <v>389</v>
      </c>
    </row>
    <row r="597" spans="1:8" x14ac:dyDescent="0.3">
      <c r="A597" t="s">
        <v>1182</v>
      </c>
      <c r="B597" t="s">
        <v>2348</v>
      </c>
      <c r="C597" t="s">
        <v>2107</v>
      </c>
      <c r="D597" t="s">
        <v>1150</v>
      </c>
      <c r="E597" t="s">
        <v>2024</v>
      </c>
      <c r="F597">
        <v>4.5</v>
      </c>
      <c r="G597" t="s">
        <v>3311</v>
      </c>
      <c r="H597" t="s">
        <v>688</v>
      </c>
    </row>
    <row r="598" spans="1:8" x14ac:dyDescent="0.3">
      <c r="A598" t="s">
        <v>1182</v>
      </c>
      <c r="B598" t="s">
        <v>2348</v>
      </c>
      <c r="C598" t="s">
        <v>2107</v>
      </c>
      <c r="D598" t="s">
        <v>1150</v>
      </c>
      <c r="E598" t="s">
        <v>2024</v>
      </c>
      <c r="F598">
        <v>4.5</v>
      </c>
      <c r="G598" t="s">
        <v>3312</v>
      </c>
      <c r="H598" t="s">
        <v>181</v>
      </c>
    </row>
    <row r="599" spans="1:8" x14ac:dyDescent="0.3">
      <c r="A599" t="s">
        <v>1183</v>
      </c>
      <c r="B599" t="s">
        <v>2349</v>
      </c>
      <c r="C599" t="s">
        <v>2107</v>
      </c>
      <c r="D599" t="s">
        <v>1171</v>
      </c>
      <c r="E599" t="s">
        <v>2025</v>
      </c>
      <c r="F599">
        <v>5.2</v>
      </c>
      <c r="G599" t="s">
        <v>3311</v>
      </c>
      <c r="H599" t="s">
        <v>479</v>
      </c>
    </row>
    <row r="600" spans="1:8" x14ac:dyDescent="0.3">
      <c r="A600" t="s">
        <v>1183</v>
      </c>
      <c r="B600" t="s">
        <v>2349</v>
      </c>
      <c r="C600" t="s">
        <v>2107</v>
      </c>
      <c r="D600" t="s">
        <v>1171</v>
      </c>
      <c r="E600" t="s">
        <v>2025</v>
      </c>
      <c r="F600">
        <v>5.2</v>
      </c>
      <c r="G600" t="s">
        <v>3312</v>
      </c>
      <c r="H600" t="s">
        <v>231</v>
      </c>
    </row>
    <row r="601" spans="1:8" x14ac:dyDescent="0.3">
      <c r="A601" t="s">
        <v>1183</v>
      </c>
      <c r="B601" t="s">
        <v>2349</v>
      </c>
      <c r="C601" t="s">
        <v>2107</v>
      </c>
      <c r="D601" t="s">
        <v>1171</v>
      </c>
      <c r="E601" t="s">
        <v>2025</v>
      </c>
      <c r="F601">
        <v>5.2</v>
      </c>
      <c r="G601" t="s">
        <v>3313</v>
      </c>
      <c r="H601" t="s">
        <v>561</v>
      </c>
    </row>
    <row r="602" spans="1:8" x14ac:dyDescent="0.3">
      <c r="A602" t="s">
        <v>1184</v>
      </c>
      <c r="B602" t="s">
        <v>2350</v>
      </c>
      <c r="C602" t="s">
        <v>2111</v>
      </c>
      <c r="D602" t="s">
        <v>1890</v>
      </c>
      <c r="E602" t="s">
        <v>2026</v>
      </c>
      <c r="F602">
        <v>9.1999999999999993</v>
      </c>
      <c r="G602" t="s">
        <v>3311</v>
      </c>
      <c r="H602" t="s">
        <v>483</v>
      </c>
    </row>
    <row r="603" spans="1:8" x14ac:dyDescent="0.3">
      <c r="A603" t="s">
        <v>1184</v>
      </c>
      <c r="B603" t="s">
        <v>2350</v>
      </c>
      <c r="C603" t="s">
        <v>2111</v>
      </c>
      <c r="D603" t="s">
        <v>1890</v>
      </c>
      <c r="E603" t="s">
        <v>2026</v>
      </c>
      <c r="F603">
        <v>9.1999999999999993</v>
      </c>
      <c r="G603" t="s">
        <v>3312</v>
      </c>
      <c r="H603" t="s">
        <v>431</v>
      </c>
    </row>
    <row r="604" spans="1:8" x14ac:dyDescent="0.3">
      <c r="A604" t="s">
        <v>1184</v>
      </c>
      <c r="B604" t="s">
        <v>2350</v>
      </c>
      <c r="C604" t="s">
        <v>2111</v>
      </c>
      <c r="D604" t="s">
        <v>1890</v>
      </c>
      <c r="E604" t="s">
        <v>2026</v>
      </c>
      <c r="F604">
        <v>9.1999999999999993</v>
      </c>
      <c r="G604" t="s">
        <v>3313</v>
      </c>
      <c r="H604" t="s">
        <v>807</v>
      </c>
    </row>
    <row r="605" spans="1:8" x14ac:dyDescent="0.3">
      <c r="A605" t="s">
        <v>1185</v>
      </c>
      <c r="B605" t="s">
        <v>2351</v>
      </c>
      <c r="C605" t="s">
        <v>2111</v>
      </c>
      <c r="D605" t="s">
        <v>1129</v>
      </c>
      <c r="E605" t="s">
        <v>2027</v>
      </c>
      <c r="F605">
        <v>8.6999999999999993</v>
      </c>
      <c r="G605" t="s">
        <v>3311</v>
      </c>
      <c r="H605" t="s">
        <v>213</v>
      </c>
    </row>
    <row r="606" spans="1:8" x14ac:dyDescent="0.3">
      <c r="A606" t="s">
        <v>1185</v>
      </c>
      <c r="B606" t="s">
        <v>2351</v>
      </c>
      <c r="C606" t="s">
        <v>2111</v>
      </c>
      <c r="D606" t="s">
        <v>1129</v>
      </c>
      <c r="E606" t="s">
        <v>2027</v>
      </c>
      <c r="F606">
        <v>8.6999999999999993</v>
      </c>
      <c r="G606" t="s">
        <v>3312</v>
      </c>
      <c r="H606" t="s">
        <v>187</v>
      </c>
    </row>
    <row r="607" spans="1:8" x14ac:dyDescent="0.3">
      <c r="A607" t="s">
        <v>1185</v>
      </c>
      <c r="B607" t="s">
        <v>2351</v>
      </c>
      <c r="C607" t="s">
        <v>2111</v>
      </c>
      <c r="D607" t="s">
        <v>1129</v>
      </c>
      <c r="E607" t="s">
        <v>2027</v>
      </c>
      <c r="F607">
        <v>8.6999999999999993</v>
      </c>
      <c r="G607" t="s">
        <v>3313</v>
      </c>
      <c r="H607" t="s">
        <v>916</v>
      </c>
    </row>
    <row r="608" spans="1:8" x14ac:dyDescent="0.3">
      <c r="A608" t="s">
        <v>1186</v>
      </c>
      <c r="B608" t="s">
        <v>2352</v>
      </c>
      <c r="C608" t="s">
        <v>2111</v>
      </c>
      <c r="D608" t="s">
        <v>1139</v>
      </c>
      <c r="E608" t="s">
        <v>2003</v>
      </c>
      <c r="F608">
        <v>7.8</v>
      </c>
      <c r="G608" t="s">
        <v>3311</v>
      </c>
      <c r="H608" t="s">
        <v>848</v>
      </c>
    </row>
    <row r="609" spans="1:8" x14ac:dyDescent="0.3">
      <c r="A609" t="s">
        <v>1186</v>
      </c>
      <c r="B609" t="s">
        <v>2352</v>
      </c>
      <c r="C609" t="s">
        <v>2111</v>
      </c>
      <c r="D609" t="s">
        <v>1139</v>
      </c>
      <c r="E609" t="s">
        <v>2003</v>
      </c>
      <c r="F609">
        <v>7.8</v>
      </c>
      <c r="G609" t="s">
        <v>3312</v>
      </c>
      <c r="H609" t="s">
        <v>301</v>
      </c>
    </row>
    <row r="610" spans="1:8" x14ac:dyDescent="0.3">
      <c r="A610" t="s">
        <v>1186</v>
      </c>
      <c r="B610" t="s">
        <v>2352</v>
      </c>
      <c r="C610" t="s">
        <v>2111</v>
      </c>
      <c r="D610" t="s">
        <v>1139</v>
      </c>
      <c r="E610" t="s">
        <v>2003</v>
      </c>
      <c r="F610">
        <v>7.8</v>
      </c>
      <c r="G610" t="s">
        <v>3313</v>
      </c>
      <c r="H610" t="s">
        <v>562</v>
      </c>
    </row>
    <row r="611" spans="1:8" x14ac:dyDescent="0.3">
      <c r="A611" t="s">
        <v>1186</v>
      </c>
      <c r="B611" t="s">
        <v>2352</v>
      </c>
      <c r="C611" t="s">
        <v>2111</v>
      </c>
      <c r="D611" t="s">
        <v>1139</v>
      </c>
      <c r="E611" t="s">
        <v>2003</v>
      </c>
      <c r="F611">
        <v>7.8</v>
      </c>
      <c r="G611" t="s">
        <v>3314</v>
      </c>
      <c r="H611" t="s">
        <v>540</v>
      </c>
    </row>
    <row r="612" spans="1:8" x14ac:dyDescent="0.3">
      <c r="A612" t="s">
        <v>1187</v>
      </c>
      <c r="B612" t="s">
        <v>2353</v>
      </c>
      <c r="C612" t="s">
        <v>2111</v>
      </c>
      <c r="D612" t="s">
        <v>1127</v>
      </c>
      <c r="E612" t="s">
        <v>2028</v>
      </c>
      <c r="F612">
        <v>9.6999999999999993</v>
      </c>
      <c r="G612" t="s">
        <v>3311</v>
      </c>
      <c r="H612" t="s">
        <v>713</v>
      </c>
    </row>
    <row r="613" spans="1:8" x14ac:dyDescent="0.3">
      <c r="A613" t="s">
        <v>1187</v>
      </c>
      <c r="B613" t="s">
        <v>2353</v>
      </c>
      <c r="C613" t="s">
        <v>2111</v>
      </c>
      <c r="D613" t="s">
        <v>1127</v>
      </c>
      <c r="E613" t="s">
        <v>2028</v>
      </c>
      <c r="F613">
        <v>9.6999999999999993</v>
      </c>
      <c r="G613" t="s">
        <v>3312</v>
      </c>
      <c r="H613" t="s">
        <v>336</v>
      </c>
    </row>
    <row r="614" spans="1:8" x14ac:dyDescent="0.3">
      <c r="A614" t="s">
        <v>1188</v>
      </c>
      <c r="B614" t="s">
        <v>2354</v>
      </c>
      <c r="C614" t="s">
        <v>2111</v>
      </c>
      <c r="D614" t="s">
        <v>1146</v>
      </c>
      <c r="E614" t="s">
        <v>1909</v>
      </c>
      <c r="F614">
        <v>4.8</v>
      </c>
      <c r="G614" t="s">
        <v>3311</v>
      </c>
      <c r="H614" t="s">
        <v>109</v>
      </c>
    </row>
    <row r="615" spans="1:8" x14ac:dyDescent="0.3">
      <c r="A615" t="s">
        <v>1188</v>
      </c>
      <c r="B615" t="s">
        <v>2354</v>
      </c>
      <c r="C615" t="s">
        <v>2111</v>
      </c>
      <c r="D615" t="s">
        <v>1146</v>
      </c>
      <c r="E615" t="s">
        <v>1909</v>
      </c>
      <c r="F615">
        <v>4.8</v>
      </c>
      <c r="G615" t="s">
        <v>3312</v>
      </c>
      <c r="H615" t="s">
        <v>907</v>
      </c>
    </row>
    <row r="616" spans="1:8" x14ac:dyDescent="0.3">
      <c r="A616" t="s">
        <v>1189</v>
      </c>
      <c r="B616" t="s">
        <v>2355</v>
      </c>
      <c r="C616" t="s">
        <v>2107</v>
      </c>
      <c r="D616" t="s">
        <v>1890</v>
      </c>
      <c r="E616" t="s">
        <v>2029</v>
      </c>
      <c r="F616">
        <v>7.3</v>
      </c>
      <c r="G616" t="s">
        <v>3311</v>
      </c>
      <c r="H616" t="s">
        <v>583</v>
      </c>
    </row>
    <row r="617" spans="1:8" x14ac:dyDescent="0.3">
      <c r="A617" t="s">
        <v>1189</v>
      </c>
      <c r="B617" t="s">
        <v>2355</v>
      </c>
      <c r="C617" t="s">
        <v>2107</v>
      </c>
      <c r="D617" t="s">
        <v>1890</v>
      </c>
      <c r="E617" t="s">
        <v>2029</v>
      </c>
      <c r="F617">
        <v>7.3</v>
      </c>
      <c r="G617" t="s">
        <v>3312</v>
      </c>
      <c r="H617" t="s">
        <v>87</v>
      </c>
    </row>
    <row r="618" spans="1:8" x14ac:dyDescent="0.3">
      <c r="A618" t="s">
        <v>1189</v>
      </c>
      <c r="B618" t="s">
        <v>2355</v>
      </c>
      <c r="C618" t="s">
        <v>2107</v>
      </c>
      <c r="D618" t="s">
        <v>1890</v>
      </c>
      <c r="E618" t="s">
        <v>2029</v>
      </c>
      <c r="F618">
        <v>7.3</v>
      </c>
      <c r="G618" t="s">
        <v>3313</v>
      </c>
      <c r="H618" t="s">
        <v>425</v>
      </c>
    </row>
    <row r="619" spans="1:8" x14ac:dyDescent="0.3">
      <c r="A619" t="s">
        <v>1190</v>
      </c>
      <c r="B619" t="s">
        <v>2356</v>
      </c>
      <c r="C619" t="s">
        <v>2107</v>
      </c>
      <c r="D619" t="s">
        <v>1133</v>
      </c>
      <c r="E619" t="s">
        <v>1994</v>
      </c>
      <c r="F619">
        <v>7.7</v>
      </c>
      <c r="G619" t="s">
        <v>3311</v>
      </c>
      <c r="H619" t="s">
        <v>1045</v>
      </c>
    </row>
    <row r="620" spans="1:8" x14ac:dyDescent="0.3">
      <c r="A620" t="s">
        <v>1190</v>
      </c>
      <c r="B620" t="s">
        <v>2356</v>
      </c>
      <c r="C620" t="s">
        <v>2107</v>
      </c>
      <c r="D620" t="s">
        <v>1133</v>
      </c>
      <c r="E620" t="s">
        <v>1994</v>
      </c>
      <c r="F620">
        <v>7.7</v>
      </c>
      <c r="G620" t="s">
        <v>3312</v>
      </c>
      <c r="H620" t="s">
        <v>748</v>
      </c>
    </row>
    <row r="621" spans="1:8" x14ac:dyDescent="0.3">
      <c r="A621" t="s">
        <v>1191</v>
      </c>
      <c r="B621" t="s">
        <v>2357</v>
      </c>
      <c r="C621" t="s">
        <v>2107</v>
      </c>
      <c r="D621" t="s">
        <v>1129</v>
      </c>
      <c r="E621" t="s">
        <v>1863</v>
      </c>
      <c r="F621">
        <v>5.0999999999999996</v>
      </c>
      <c r="G621" t="s">
        <v>3311</v>
      </c>
      <c r="H621" t="s">
        <v>919</v>
      </c>
    </row>
    <row r="622" spans="1:8" x14ac:dyDescent="0.3">
      <c r="A622" t="s">
        <v>1191</v>
      </c>
      <c r="B622" t="s">
        <v>2357</v>
      </c>
      <c r="C622" t="s">
        <v>2107</v>
      </c>
      <c r="D622" t="s">
        <v>1129</v>
      </c>
      <c r="E622" t="s">
        <v>1863</v>
      </c>
      <c r="F622">
        <v>5.0999999999999996</v>
      </c>
      <c r="G622" t="s">
        <v>3312</v>
      </c>
      <c r="H622" t="s">
        <v>536</v>
      </c>
    </row>
    <row r="623" spans="1:8" x14ac:dyDescent="0.3">
      <c r="A623" t="s">
        <v>1191</v>
      </c>
      <c r="B623" t="s">
        <v>2357</v>
      </c>
      <c r="C623" t="s">
        <v>2107</v>
      </c>
      <c r="D623" t="s">
        <v>1129</v>
      </c>
      <c r="E623" t="s">
        <v>1863</v>
      </c>
      <c r="F623">
        <v>5.0999999999999996</v>
      </c>
      <c r="G623" t="s">
        <v>3313</v>
      </c>
      <c r="H623" t="s">
        <v>320</v>
      </c>
    </row>
    <row r="624" spans="1:8" x14ac:dyDescent="0.3">
      <c r="A624" t="s">
        <v>1192</v>
      </c>
      <c r="B624" t="s">
        <v>2358</v>
      </c>
      <c r="C624" t="s">
        <v>2111</v>
      </c>
      <c r="D624" t="s">
        <v>1141</v>
      </c>
      <c r="E624" t="s">
        <v>2030</v>
      </c>
      <c r="F624">
        <v>9.1999999999999993</v>
      </c>
      <c r="G624" t="s">
        <v>3311</v>
      </c>
      <c r="H624" t="s">
        <v>892</v>
      </c>
    </row>
    <row r="625" spans="1:8" x14ac:dyDescent="0.3">
      <c r="A625" t="s">
        <v>1192</v>
      </c>
      <c r="B625" t="s">
        <v>2358</v>
      </c>
      <c r="C625" t="s">
        <v>2111</v>
      </c>
      <c r="D625" t="s">
        <v>1141</v>
      </c>
      <c r="E625" t="s">
        <v>2030</v>
      </c>
      <c r="F625">
        <v>9.1999999999999993</v>
      </c>
      <c r="G625" t="s">
        <v>3312</v>
      </c>
      <c r="H625" t="s">
        <v>551</v>
      </c>
    </row>
    <row r="626" spans="1:8" x14ac:dyDescent="0.3">
      <c r="A626" t="s">
        <v>1193</v>
      </c>
      <c r="B626" t="s">
        <v>2359</v>
      </c>
      <c r="C626" t="s">
        <v>2111</v>
      </c>
      <c r="D626" t="s">
        <v>1171</v>
      </c>
      <c r="E626" t="s">
        <v>2031</v>
      </c>
      <c r="F626">
        <v>5.8</v>
      </c>
      <c r="G626" t="s">
        <v>3311</v>
      </c>
      <c r="H626" t="s">
        <v>1012</v>
      </c>
    </row>
    <row r="627" spans="1:8" x14ac:dyDescent="0.3">
      <c r="A627" t="s">
        <v>1193</v>
      </c>
      <c r="B627" t="s">
        <v>2359</v>
      </c>
      <c r="C627" t="s">
        <v>2111</v>
      </c>
      <c r="D627" t="s">
        <v>1171</v>
      </c>
      <c r="E627" t="s">
        <v>2031</v>
      </c>
      <c r="F627">
        <v>5.8</v>
      </c>
      <c r="G627" t="s">
        <v>3312</v>
      </c>
      <c r="H627" t="s">
        <v>831</v>
      </c>
    </row>
    <row r="628" spans="1:8" x14ac:dyDescent="0.3">
      <c r="A628" t="s">
        <v>1194</v>
      </c>
      <c r="B628" t="s">
        <v>2360</v>
      </c>
      <c r="C628" t="s">
        <v>2111</v>
      </c>
      <c r="D628" t="s">
        <v>1141</v>
      </c>
      <c r="E628" t="s">
        <v>2032</v>
      </c>
      <c r="F628">
        <v>8.8000000000000007</v>
      </c>
      <c r="G628" t="s">
        <v>3311</v>
      </c>
      <c r="H628" t="s">
        <v>357</v>
      </c>
    </row>
    <row r="629" spans="1:8" x14ac:dyDescent="0.3">
      <c r="A629" t="s">
        <v>1194</v>
      </c>
      <c r="B629" t="s">
        <v>2360</v>
      </c>
      <c r="C629" t="s">
        <v>2111</v>
      </c>
      <c r="D629" t="s">
        <v>1141</v>
      </c>
      <c r="E629" t="s">
        <v>2032</v>
      </c>
      <c r="F629">
        <v>8.8000000000000007</v>
      </c>
      <c r="G629" t="s">
        <v>3312</v>
      </c>
      <c r="H629" t="s">
        <v>157</v>
      </c>
    </row>
    <row r="630" spans="1:8" x14ac:dyDescent="0.3">
      <c r="A630" t="s">
        <v>1195</v>
      </c>
      <c r="B630" t="s">
        <v>2361</v>
      </c>
      <c r="C630" t="s">
        <v>2107</v>
      </c>
      <c r="D630" t="s">
        <v>1148</v>
      </c>
      <c r="E630" t="s">
        <v>1910</v>
      </c>
      <c r="F630">
        <v>8.3000000000000007</v>
      </c>
      <c r="G630" t="s">
        <v>3311</v>
      </c>
      <c r="H630" t="s">
        <v>822</v>
      </c>
    </row>
    <row r="631" spans="1:8" x14ac:dyDescent="0.3">
      <c r="A631" t="s">
        <v>1195</v>
      </c>
      <c r="B631" t="s">
        <v>2361</v>
      </c>
      <c r="C631" t="s">
        <v>2107</v>
      </c>
      <c r="D631" t="s">
        <v>1148</v>
      </c>
      <c r="E631" t="s">
        <v>1910</v>
      </c>
      <c r="F631">
        <v>8.3000000000000007</v>
      </c>
      <c r="G631" t="s">
        <v>3312</v>
      </c>
      <c r="H631" t="s">
        <v>257</v>
      </c>
    </row>
    <row r="632" spans="1:8" x14ac:dyDescent="0.3">
      <c r="A632" t="s">
        <v>1195</v>
      </c>
      <c r="B632" t="s">
        <v>2361</v>
      </c>
      <c r="C632" t="s">
        <v>2107</v>
      </c>
      <c r="D632" t="s">
        <v>1148</v>
      </c>
      <c r="E632" t="s">
        <v>1910</v>
      </c>
      <c r="F632">
        <v>8.3000000000000007</v>
      </c>
      <c r="G632" t="s">
        <v>3313</v>
      </c>
      <c r="H632" t="s">
        <v>159</v>
      </c>
    </row>
    <row r="633" spans="1:8" x14ac:dyDescent="0.3">
      <c r="A633" t="s">
        <v>1195</v>
      </c>
      <c r="B633" t="s">
        <v>2361</v>
      </c>
      <c r="C633" t="s">
        <v>2107</v>
      </c>
      <c r="D633" t="s">
        <v>1148</v>
      </c>
      <c r="E633" t="s">
        <v>1910</v>
      </c>
      <c r="F633">
        <v>8.3000000000000007</v>
      </c>
      <c r="G633" t="s">
        <v>3314</v>
      </c>
      <c r="H633" t="s">
        <v>340</v>
      </c>
    </row>
    <row r="634" spans="1:8" x14ac:dyDescent="0.3">
      <c r="A634" t="s">
        <v>1196</v>
      </c>
      <c r="B634" t="s">
        <v>2362</v>
      </c>
      <c r="C634" t="s">
        <v>2107</v>
      </c>
      <c r="D634" t="s">
        <v>1890</v>
      </c>
      <c r="E634" t="s">
        <v>1892</v>
      </c>
      <c r="F634">
        <v>5.9</v>
      </c>
      <c r="G634" t="s">
        <v>3311</v>
      </c>
      <c r="H634" t="s">
        <v>840</v>
      </c>
    </row>
    <row r="635" spans="1:8" x14ac:dyDescent="0.3">
      <c r="A635" t="s">
        <v>1196</v>
      </c>
      <c r="B635" t="s">
        <v>2362</v>
      </c>
      <c r="C635" t="s">
        <v>2107</v>
      </c>
      <c r="D635" t="s">
        <v>1890</v>
      </c>
      <c r="E635" t="s">
        <v>1892</v>
      </c>
      <c r="F635">
        <v>5.9</v>
      </c>
      <c r="G635" t="s">
        <v>3312</v>
      </c>
      <c r="H635" t="s">
        <v>741</v>
      </c>
    </row>
    <row r="636" spans="1:8" x14ac:dyDescent="0.3">
      <c r="A636" t="s">
        <v>1196</v>
      </c>
      <c r="B636" t="s">
        <v>2362</v>
      </c>
      <c r="C636" t="s">
        <v>2107</v>
      </c>
      <c r="D636" t="s">
        <v>1890</v>
      </c>
      <c r="E636" t="s">
        <v>1892</v>
      </c>
      <c r="F636">
        <v>5.9</v>
      </c>
      <c r="G636" t="s">
        <v>3313</v>
      </c>
      <c r="H636" t="s">
        <v>211</v>
      </c>
    </row>
    <row r="637" spans="1:8" x14ac:dyDescent="0.3">
      <c r="A637" t="s">
        <v>1196</v>
      </c>
      <c r="B637" t="s">
        <v>2362</v>
      </c>
      <c r="C637" t="s">
        <v>2107</v>
      </c>
      <c r="D637" t="s">
        <v>1890</v>
      </c>
      <c r="E637" t="s">
        <v>1892</v>
      </c>
      <c r="F637">
        <v>5.9</v>
      </c>
      <c r="G637" t="s">
        <v>3314</v>
      </c>
      <c r="H637" t="s">
        <v>374</v>
      </c>
    </row>
    <row r="638" spans="1:8" x14ac:dyDescent="0.3">
      <c r="A638" t="s">
        <v>1197</v>
      </c>
      <c r="B638" t="s">
        <v>2363</v>
      </c>
      <c r="C638" t="s">
        <v>2111</v>
      </c>
      <c r="D638" t="s">
        <v>1148</v>
      </c>
      <c r="E638" t="s">
        <v>2033</v>
      </c>
      <c r="F638">
        <v>5.5</v>
      </c>
      <c r="G638" t="s">
        <v>3311</v>
      </c>
      <c r="H638" t="s">
        <v>680</v>
      </c>
    </row>
    <row r="639" spans="1:8" x14ac:dyDescent="0.3">
      <c r="A639" t="s">
        <v>1197</v>
      </c>
      <c r="B639" t="s">
        <v>2363</v>
      </c>
      <c r="C639" t="s">
        <v>2111</v>
      </c>
      <c r="D639" t="s">
        <v>1148</v>
      </c>
      <c r="E639" t="s">
        <v>2033</v>
      </c>
      <c r="F639">
        <v>5.5</v>
      </c>
      <c r="G639" t="s">
        <v>3312</v>
      </c>
      <c r="H639" t="s">
        <v>663</v>
      </c>
    </row>
    <row r="640" spans="1:8" x14ac:dyDescent="0.3">
      <c r="A640" t="s">
        <v>1197</v>
      </c>
      <c r="B640" t="s">
        <v>2363</v>
      </c>
      <c r="C640" t="s">
        <v>2111</v>
      </c>
      <c r="D640" t="s">
        <v>1148</v>
      </c>
      <c r="E640" t="s">
        <v>2033</v>
      </c>
      <c r="F640">
        <v>5.5</v>
      </c>
      <c r="G640" t="s">
        <v>3313</v>
      </c>
      <c r="H640" t="s">
        <v>768</v>
      </c>
    </row>
    <row r="641" spans="1:8" x14ac:dyDescent="0.3">
      <c r="A641" t="s">
        <v>1197</v>
      </c>
      <c r="B641" t="s">
        <v>2363</v>
      </c>
      <c r="C641" t="s">
        <v>2111</v>
      </c>
      <c r="D641" t="s">
        <v>1148</v>
      </c>
      <c r="E641" t="s">
        <v>2033</v>
      </c>
      <c r="F641">
        <v>5.5</v>
      </c>
      <c r="G641" t="s">
        <v>3314</v>
      </c>
      <c r="H641" t="s">
        <v>993</v>
      </c>
    </row>
    <row r="642" spans="1:8" x14ac:dyDescent="0.3">
      <c r="A642" t="s">
        <v>1198</v>
      </c>
      <c r="B642" t="s">
        <v>2364</v>
      </c>
      <c r="C642" t="s">
        <v>2111</v>
      </c>
      <c r="D642" t="s">
        <v>1154</v>
      </c>
      <c r="E642" t="s">
        <v>2015</v>
      </c>
      <c r="F642">
        <v>7.5</v>
      </c>
      <c r="G642" t="s">
        <v>3311</v>
      </c>
      <c r="H642" t="s">
        <v>493</v>
      </c>
    </row>
    <row r="643" spans="1:8" x14ac:dyDescent="0.3">
      <c r="A643" t="s">
        <v>1199</v>
      </c>
      <c r="B643" t="s">
        <v>2365</v>
      </c>
      <c r="C643" t="s">
        <v>2107</v>
      </c>
      <c r="D643" t="s">
        <v>1146</v>
      </c>
      <c r="E643" t="s">
        <v>2034</v>
      </c>
      <c r="F643">
        <v>8.6999999999999993</v>
      </c>
      <c r="G643" t="s">
        <v>3311</v>
      </c>
      <c r="H643" t="s">
        <v>177</v>
      </c>
    </row>
    <row r="644" spans="1:8" x14ac:dyDescent="0.3">
      <c r="A644" t="s">
        <v>1200</v>
      </c>
      <c r="B644" t="s">
        <v>2366</v>
      </c>
      <c r="C644" t="s">
        <v>2107</v>
      </c>
      <c r="D644" t="s">
        <v>1171</v>
      </c>
      <c r="E644" t="s">
        <v>2035</v>
      </c>
      <c r="F644">
        <v>8.1999999999999993</v>
      </c>
      <c r="G644" t="s">
        <v>3311</v>
      </c>
      <c r="H644" t="s">
        <v>544</v>
      </c>
    </row>
    <row r="645" spans="1:8" x14ac:dyDescent="0.3">
      <c r="A645" t="s">
        <v>1200</v>
      </c>
      <c r="B645" t="s">
        <v>2366</v>
      </c>
      <c r="C645" t="s">
        <v>2107</v>
      </c>
      <c r="D645" t="s">
        <v>1171</v>
      </c>
      <c r="E645" t="s">
        <v>2035</v>
      </c>
      <c r="F645">
        <v>8.1999999999999993</v>
      </c>
      <c r="G645" t="s">
        <v>3312</v>
      </c>
      <c r="H645" t="s">
        <v>689</v>
      </c>
    </row>
    <row r="646" spans="1:8" x14ac:dyDescent="0.3">
      <c r="A646" t="s">
        <v>1200</v>
      </c>
      <c r="B646" t="s">
        <v>2366</v>
      </c>
      <c r="C646" t="s">
        <v>2107</v>
      </c>
      <c r="D646" t="s">
        <v>1171</v>
      </c>
      <c r="E646" t="s">
        <v>2035</v>
      </c>
      <c r="F646">
        <v>8.1999999999999993</v>
      </c>
      <c r="G646" t="s">
        <v>3313</v>
      </c>
      <c r="H646" t="s">
        <v>81</v>
      </c>
    </row>
    <row r="647" spans="1:8" x14ac:dyDescent="0.3">
      <c r="A647" t="s">
        <v>1200</v>
      </c>
      <c r="B647" t="s">
        <v>2366</v>
      </c>
      <c r="C647" t="s">
        <v>2107</v>
      </c>
      <c r="D647" t="s">
        <v>1171</v>
      </c>
      <c r="E647" t="s">
        <v>2035</v>
      </c>
      <c r="F647">
        <v>8.1999999999999993</v>
      </c>
      <c r="G647" t="s">
        <v>3314</v>
      </c>
      <c r="H647" t="s">
        <v>251</v>
      </c>
    </row>
    <row r="648" spans="1:8" x14ac:dyDescent="0.3">
      <c r="A648" t="s">
        <v>1201</v>
      </c>
      <c r="B648" t="s">
        <v>2367</v>
      </c>
      <c r="C648" t="s">
        <v>2111</v>
      </c>
      <c r="D648" t="s">
        <v>1129</v>
      </c>
      <c r="E648" t="s">
        <v>2032</v>
      </c>
      <c r="F648">
        <v>6.6</v>
      </c>
      <c r="G648" t="s">
        <v>3311</v>
      </c>
      <c r="H648" t="s">
        <v>193</v>
      </c>
    </row>
    <row r="649" spans="1:8" x14ac:dyDescent="0.3">
      <c r="A649" t="s">
        <v>1201</v>
      </c>
      <c r="B649" t="s">
        <v>2367</v>
      </c>
      <c r="C649" t="s">
        <v>2111</v>
      </c>
      <c r="D649" t="s">
        <v>1129</v>
      </c>
      <c r="E649" t="s">
        <v>2032</v>
      </c>
      <c r="F649">
        <v>6.6</v>
      </c>
      <c r="G649" t="s">
        <v>3312</v>
      </c>
      <c r="H649" t="s">
        <v>1052</v>
      </c>
    </row>
    <row r="650" spans="1:8" x14ac:dyDescent="0.3">
      <c r="A650" t="s">
        <v>1202</v>
      </c>
      <c r="B650" t="s">
        <v>2368</v>
      </c>
      <c r="C650" t="s">
        <v>2107</v>
      </c>
      <c r="D650" t="s">
        <v>1171</v>
      </c>
      <c r="E650" t="s">
        <v>1877</v>
      </c>
      <c r="F650">
        <v>4.7</v>
      </c>
      <c r="G650" t="s">
        <v>3311</v>
      </c>
      <c r="H650" t="s">
        <v>176</v>
      </c>
    </row>
    <row r="651" spans="1:8" x14ac:dyDescent="0.3">
      <c r="A651" t="s">
        <v>1203</v>
      </c>
      <c r="B651" t="s">
        <v>2369</v>
      </c>
      <c r="C651" t="s">
        <v>2107</v>
      </c>
      <c r="D651" t="s">
        <v>1127</v>
      </c>
      <c r="E651" t="s">
        <v>2036</v>
      </c>
      <c r="F651">
        <v>5.9</v>
      </c>
      <c r="G651" t="s">
        <v>3311</v>
      </c>
      <c r="H651" t="s">
        <v>628</v>
      </c>
    </row>
    <row r="652" spans="1:8" x14ac:dyDescent="0.3">
      <c r="A652" t="s">
        <v>1203</v>
      </c>
      <c r="B652" t="s">
        <v>2369</v>
      </c>
      <c r="C652" t="s">
        <v>2107</v>
      </c>
      <c r="D652" t="s">
        <v>1127</v>
      </c>
      <c r="E652" t="s">
        <v>2036</v>
      </c>
      <c r="F652">
        <v>5.9</v>
      </c>
      <c r="G652" t="s">
        <v>3312</v>
      </c>
      <c r="H652" t="s">
        <v>58</v>
      </c>
    </row>
    <row r="653" spans="1:8" x14ac:dyDescent="0.3">
      <c r="A653" t="s">
        <v>1203</v>
      </c>
      <c r="B653" t="s">
        <v>2369</v>
      </c>
      <c r="C653" t="s">
        <v>2107</v>
      </c>
      <c r="D653" t="s">
        <v>1127</v>
      </c>
      <c r="E653" t="s">
        <v>2036</v>
      </c>
      <c r="F653">
        <v>5.9</v>
      </c>
      <c r="G653" t="s">
        <v>3313</v>
      </c>
      <c r="H653" t="s">
        <v>242</v>
      </c>
    </row>
    <row r="654" spans="1:8" x14ac:dyDescent="0.3">
      <c r="A654" t="s">
        <v>1203</v>
      </c>
      <c r="B654" t="s">
        <v>2369</v>
      </c>
      <c r="C654" t="s">
        <v>2107</v>
      </c>
      <c r="D654" t="s">
        <v>1127</v>
      </c>
      <c r="E654" t="s">
        <v>2036</v>
      </c>
      <c r="F654">
        <v>5.9</v>
      </c>
      <c r="G654" t="s">
        <v>3314</v>
      </c>
      <c r="H654" t="s">
        <v>227</v>
      </c>
    </row>
    <row r="655" spans="1:8" x14ac:dyDescent="0.3">
      <c r="A655" t="s">
        <v>1204</v>
      </c>
      <c r="B655" t="s">
        <v>2370</v>
      </c>
      <c r="C655" t="s">
        <v>2107</v>
      </c>
      <c r="D655" t="s">
        <v>1150</v>
      </c>
      <c r="E655" t="s">
        <v>1850</v>
      </c>
      <c r="F655">
        <v>8.8000000000000007</v>
      </c>
      <c r="G655" t="s">
        <v>3311</v>
      </c>
      <c r="H655" t="s">
        <v>67</v>
      </c>
    </row>
    <row r="656" spans="1:8" x14ac:dyDescent="0.3">
      <c r="A656" t="s">
        <v>1204</v>
      </c>
      <c r="B656" t="s">
        <v>2370</v>
      </c>
      <c r="C656" t="s">
        <v>2107</v>
      </c>
      <c r="D656" t="s">
        <v>1150</v>
      </c>
      <c r="E656" t="s">
        <v>1850</v>
      </c>
      <c r="F656">
        <v>8.8000000000000007</v>
      </c>
      <c r="G656" t="s">
        <v>3312</v>
      </c>
      <c r="H656" t="s">
        <v>806</v>
      </c>
    </row>
    <row r="657" spans="1:8" x14ac:dyDescent="0.3">
      <c r="A657" t="s">
        <v>1205</v>
      </c>
      <c r="B657" t="s">
        <v>2371</v>
      </c>
      <c r="C657" t="s">
        <v>2107</v>
      </c>
      <c r="D657" t="s">
        <v>1133</v>
      </c>
      <c r="E657" t="s">
        <v>2037</v>
      </c>
      <c r="F657">
        <v>7.9</v>
      </c>
      <c r="G657" t="s">
        <v>3311</v>
      </c>
      <c r="H657" t="s">
        <v>122</v>
      </c>
    </row>
    <row r="658" spans="1:8" x14ac:dyDescent="0.3">
      <c r="A658" t="s">
        <v>1205</v>
      </c>
      <c r="B658" t="s">
        <v>2371</v>
      </c>
      <c r="C658" t="s">
        <v>2107</v>
      </c>
      <c r="D658" t="s">
        <v>1133</v>
      </c>
      <c r="E658" t="s">
        <v>2037</v>
      </c>
      <c r="F658">
        <v>7.9</v>
      </c>
      <c r="G658" t="s">
        <v>3312</v>
      </c>
      <c r="H658" t="s">
        <v>412</v>
      </c>
    </row>
    <row r="659" spans="1:8" x14ac:dyDescent="0.3">
      <c r="A659" t="s">
        <v>1205</v>
      </c>
      <c r="B659" t="s">
        <v>2371</v>
      </c>
      <c r="C659" t="s">
        <v>2107</v>
      </c>
      <c r="D659" t="s">
        <v>1133</v>
      </c>
      <c r="E659" t="s">
        <v>2037</v>
      </c>
      <c r="F659">
        <v>7.9</v>
      </c>
      <c r="G659" t="s">
        <v>3313</v>
      </c>
      <c r="H659" t="s">
        <v>866</v>
      </c>
    </row>
    <row r="660" spans="1:8" x14ac:dyDescent="0.3">
      <c r="A660" t="s">
        <v>1206</v>
      </c>
      <c r="B660" t="s">
        <v>2372</v>
      </c>
      <c r="C660" t="s">
        <v>2107</v>
      </c>
      <c r="D660" t="s">
        <v>1139</v>
      </c>
      <c r="E660" t="s">
        <v>1880</v>
      </c>
      <c r="F660">
        <v>7.3</v>
      </c>
      <c r="G660" t="s">
        <v>3311</v>
      </c>
      <c r="H660" t="s">
        <v>144</v>
      </c>
    </row>
    <row r="661" spans="1:8" x14ac:dyDescent="0.3">
      <c r="A661" t="s">
        <v>1206</v>
      </c>
      <c r="B661" t="s">
        <v>2372</v>
      </c>
      <c r="C661" t="s">
        <v>2107</v>
      </c>
      <c r="D661" t="s">
        <v>1139</v>
      </c>
      <c r="E661" t="s">
        <v>1880</v>
      </c>
      <c r="F661">
        <v>7.3</v>
      </c>
      <c r="G661" t="s">
        <v>3312</v>
      </c>
      <c r="H661" t="s">
        <v>677</v>
      </c>
    </row>
    <row r="662" spans="1:8" x14ac:dyDescent="0.3">
      <c r="A662" t="s">
        <v>1207</v>
      </c>
      <c r="B662" t="s">
        <v>2373</v>
      </c>
      <c r="C662" t="s">
        <v>2107</v>
      </c>
      <c r="D662" t="s">
        <v>1148</v>
      </c>
      <c r="E662" t="s">
        <v>2038</v>
      </c>
      <c r="F662">
        <v>9.8000000000000007</v>
      </c>
      <c r="G662" t="s">
        <v>3311</v>
      </c>
      <c r="H662" t="s">
        <v>695</v>
      </c>
    </row>
    <row r="663" spans="1:8" x14ac:dyDescent="0.3">
      <c r="A663" t="s">
        <v>1207</v>
      </c>
      <c r="B663" t="s">
        <v>2373</v>
      </c>
      <c r="C663" t="s">
        <v>2107</v>
      </c>
      <c r="D663" t="s">
        <v>1148</v>
      </c>
      <c r="E663" t="s">
        <v>2038</v>
      </c>
      <c r="F663">
        <v>9.8000000000000007</v>
      </c>
      <c r="G663" t="s">
        <v>3312</v>
      </c>
      <c r="H663" t="s">
        <v>923</v>
      </c>
    </row>
    <row r="664" spans="1:8" x14ac:dyDescent="0.3">
      <c r="A664" t="s">
        <v>1207</v>
      </c>
      <c r="B664" t="s">
        <v>2373</v>
      </c>
      <c r="C664" t="s">
        <v>2107</v>
      </c>
      <c r="D664" t="s">
        <v>1148</v>
      </c>
      <c r="E664" t="s">
        <v>2038</v>
      </c>
      <c r="F664">
        <v>9.8000000000000007</v>
      </c>
      <c r="G664" t="s">
        <v>3313</v>
      </c>
      <c r="H664" t="s">
        <v>404</v>
      </c>
    </row>
    <row r="665" spans="1:8" x14ac:dyDescent="0.3">
      <c r="A665" t="s">
        <v>1208</v>
      </c>
      <c r="B665" t="s">
        <v>2374</v>
      </c>
      <c r="C665" t="s">
        <v>2107</v>
      </c>
      <c r="D665" t="s">
        <v>1127</v>
      </c>
      <c r="E665" t="s">
        <v>2039</v>
      </c>
      <c r="F665">
        <v>9.6999999999999993</v>
      </c>
      <c r="G665" t="s">
        <v>3311</v>
      </c>
      <c r="H665" t="s">
        <v>60</v>
      </c>
    </row>
    <row r="666" spans="1:8" x14ac:dyDescent="0.3">
      <c r="A666" t="s">
        <v>1208</v>
      </c>
      <c r="B666" t="s">
        <v>2374</v>
      </c>
      <c r="C666" t="s">
        <v>2107</v>
      </c>
      <c r="D666" t="s">
        <v>1127</v>
      </c>
      <c r="E666" t="s">
        <v>2039</v>
      </c>
      <c r="F666">
        <v>9.6999999999999993</v>
      </c>
      <c r="G666" t="s">
        <v>3312</v>
      </c>
      <c r="H666" t="s">
        <v>812</v>
      </c>
    </row>
    <row r="667" spans="1:8" x14ac:dyDescent="0.3">
      <c r="A667" t="s">
        <v>1209</v>
      </c>
      <c r="B667" t="s">
        <v>2375</v>
      </c>
      <c r="C667" t="s">
        <v>2107</v>
      </c>
      <c r="D667" t="s">
        <v>1137</v>
      </c>
      <c r="E667" t="s">
        <v>1999</v>
      </c>
      <c r="F667">
        <v>8.3000000000000007</v>
      </c>
      <c r="G667" t="s">
        <v>3311</v>
      </c>
      <c r="H667" t="s">
        <v>422</v>
      </c>
    </row>
    <row r="668" spans="1:8" x14ac:dyDescent="0.3">
      <c r="A668" t="s">
        <v>1209</v>
      </c>
      <c r="B668" t="s">
        <v>2375</v>
      </c>
      <c r="C668" t="s">
        <v>2107</v>
      </c>
      <c r="D668" t="s">
        <v>1137</v>
      </c>
      <c r="E668" t="s">
        <v>1999</v>
      </c>
      <c r="F668">
        <v>8.3000000000000007</v>
      </c>
      <c r="G668" t="s">
        <v>3312</v>
      </c>
      <c r="H668" t="s">
        <v>552</v>
      </c>
    </row>
    <row r="669" spans="1:8" x14ac:dyDescent="0.3">
      <c r="A669" t="s">
        <v>1209</v>
      </c>
      <c r="B669" t="s">
        <v>2375</v>
      </c>
      <c r="C669" t="s">
        <v>2107</v>
      </c>
      <c r="D669" t="s">
        <v>1137</v>
      </c>
      <c r="E669" t="s">
        <v>1999</v>
      </c>
      <c r="F669">
        <v>8.3000000000000007</v>
      </c>
      <c r="G669" t="s">
        <v>3313</v>
      </c>
      <c r="H669" t="s">
        <v>246</v>
      </c>
    </row>
    <row r="670" spans="1:8" x14ac:dyDescent="0.3">
      <c r="A670" t="s">
        <v>1210</v>
      </c>
      <c r="B670" t="s">
        <v>2376</v>
      </c>
      <c r="C670" t="s">
        <v>2107</v>
      </c>
      <c r="D670" t="s">
        <v>1137</v>
      </c>
      <c r="E670" t="s">
        <v>2027</v>
      </c>
      <c r="F670">
        <v>7.2</v>
      </c>
      <c r="G670" t="s">
        <v>3311</v>
      </c>
      <c r="H670" t="s">
        <v>884</v>
      </c>
    </row>
    <row r="671" spans="1:8" x14ac:dyDescent="0.3">
      <c r="A671" t="s">
        <v>1211</v>
      </c>
      <c r="B671" t="s">
        <v>2377</v>
      </c>
      <c r="C671" t="s">
        <v>2111</v>
      </c>
      <c r="D671" t="s">
        <v>1131</v>
      </c>
      <c r="E671" t="s">
        <v>2036</v>
      </c>
      <c r="F671">
        <v>6.9</v>
      </c>
      <c r="G671" t="s">
        <v>3311</v>
      </c>
      <c r="H671" t="s">
        <v>1008</v>
      </c>
    </row>
    <row r="672" spans="1:8" x14ac:dyDescent="0.3">
      <c r="A672" t="s">
        <v>1211</v>
      </c>
      <c r="B672" t="s">
        <v>2377</v>
      </c>
      <c r="C672" t="s">
        <v>2111</v>
      </c>
      <c r="D672" t="s">
        <v>1131</v>
      </c>
      <c r="E672" t="s">
        <v>2036</v>
      </c>
      <c r="F672">
        <v>6.9</v>
      </c>
      <c r="G672" t="s">
        <v>3312</v>
      </c>
      <c r="H672" t="s">
        <v>302</v>
      </c>
    </row>
    <row r="673" spans="1:8" x14ac:dyDescent="0.3">
      <c r="A673" t="s">
        <v>1211</v>
      </c>
      <c r="B673" t="s">
        <v>2377</v>
      </c>
      <c r="C673" t="s">
        <v>2111</v>
      </c>
      <c r="D673" t="s">
        <v>1131</v>
      </c>
      <c r="E673" t="s">
        <v>2036</v>
      </c>
      <c r="F673">
        <v>6.9</v>
      </c>
      <c r="G673" t="s">
        <v>3313</v>
      </c>
      <c r="H673" t="s">
        <v>1026</v>
      </c>
    </row>
    <row r="674" spans="1:8" x14ac:dyDescent="0.3">
      <c r="A674" t="s">
        <v>1212</v>
      </c>
      <c r="B674" t="s">
        <v>2378</v>
      </c>
      <c r="C674" t="s">
        <v>2111</v>
      </c>
      <c r="D674" t="s">
        <v>1146</v>
      </c>
      <c r="E674" t="s">
        <v>2002</v>
      </c>
      <c r="F674">
        <v>5.0999999999999996</v>
      </c>
      <c r="G674" t="s">
        <v>3311</v>
      </c>
      <c r="H674" t="s">
        <v>337</v>
      </c>
    </row>
    <row r="675" spans="1:8" x14ac:dyDescent="0.3">
      <c r="A675" t="s">
        <v>1212</v>
      </c>
      <c r="B675" t="s">
        <v>2378</v>
      </c>
      <c r="C675" t="s">
        <v>2111</v>
      </c>
      <c r="D675" t="s">
        <v>1146</v>
      </c>
      <c r="E675" t="s">
        <v>2002</v>
      </c>
      <c r="F675">
        <v>5.0999999999999996</v>
      </c>
      <c r="G675" t="s">
        <v>3312</v>
      </c>
      <c r="H675" t="s">
        <v>378</v>
      </c>
    </row>
    <row r="676" spans="1:8" x14ac:dyDescent="0.3">
      <c r="A676" t="s">
        <v>1212</v>
      </c>
      <c r="B676" t="s">
        <v>2378</v>
      </c>
      <c r="C676" t="s">
        <v>2111</v>
      </c>
      <c r="D676" t="s">
        <v>1146</v>
      </c>
      <c r="E676" t="s">
        <v>2002</v>
      </c>
      <c r="F676">
        <v>5.0999999999999996</v>
      </c>
      <c r="G676" t="s">
        <v>3313</v>
      </c>
      <c r="H676" t="s">
        <v>65</v>
      </c>
    </row>
    <row r="677" spans="1:8" x14ac:dyDescent="0.3">
      <c r="A677" t="s">
        <v>1213</v>
      </c>
      <c r="B677" t="s">
        <v>2379</v>
      </c>
      <c r="C677" t="s">
        <v>2111</v>
      </c>
      <c r="D677" t="s">
        <v>1131</v>
      </c>
      <c r="E677" t="s">
        <v>2040</v>
      </c>
      <c r="F677">
        <v>4.8</v>
      </c>
      <c r="G677" t="s">
        <v>3311</v>
      </c>
      <c r="H677" t="s">
        <v>194</v>
      </c>
    </row>
    <row r="678" spans="1:8" x14ac:dyDescent="0.3">
      <c r="A678" t="s">
        <v>1213</v>
      </c>
      <c r="B678" t="s">
        <v>2379</v>
      </c>
      <c r="C678" t="s">
        <v>2111</v>
      </c>
      <c r="D678" t="s">
        <v>1131</v>
      </c>
      <c r="E678" t="s">
        <v>2040</v>
      </c>
      <c r="F678">
        <v>4.8</v>
      </c>
      <c r="G678" t="s">
        <v>3312</v>
      </c>
      <c r="H678" t="s">
        <v>978</v>
      </c>
    </row>
    <row r="679" spans="1:8" x14ac:dyDescent="0.3">
      <c r="A679" t="s">
        <v>1213</v>
      </c>
      <c r="B679" t="s">
        <v>2379</v>
      </c>
      <c r="C679" t="s">
        <v>2111</v>
      </c>
      <c r="D679" t="s">
        <v>1131</v>
      </c>
      <c r="E679" t="s">
        <v>2040</v>
      </c>
      <c r="F679">
        <v>4.8</v>
      </c>
      <c r="G679" t="s">
        <v>3313</v>
      </c>
      <c r="H679" t="s">
        <v>1041</v>
      </c>
    </row>
    <row r="680" spans="1:8" x14ac:dyDescent="0.3">
      <c r="A680" t="s">
        <v>1214</v>
      </c>
      <c r="B680" t="s">
        <v>2380</v>
      </c>
      <c r="C680" t="s">
        <v>2111</v>
      </c>
      <c r="D680" t="s">
        <v>1148</v>
      </c>
      <c r="E680" t="s">
        <v>1966</v>
      </c>
      <c r="F680">
        <v>4.7</v>
      </c>
      <c r="G680" t="s">
        <v>3311</v>
      </c>
      <c r="H680" t="s">
        <v>56</v>
      </c>
    </row>
    <row r="681" spans="1:8" x14ac:dyDescent="0.3">
      <c r="A681" t="s">
        <v>1214</v>
      </c>
      <c r="B681" t="s">
        <v>2380</v>
      </c>
      <c r="C681" t="s">
        <v>2111</v>
      </c>
      <c r="D681" t="s">
        <v>1148</v>
      </c>
      <c r="E681" t="s">
        <v>1966</v>
      </c>
      <c r="F681">
        <v>4.7</v>
      </c>
      <c r="G681" t="s">
        <v>3312</v>
      </c>
      <c r="H681" t="s">
        <v>527</v>
      </c>
    </row>
    <row r="682" spans="1:8" x14ac:dyDescent="0.3">
      <c r="A682" t="s">
        <v>1214</v>
      </c>
      <c r="B682" t="s">
        <v>2380</v>
      </c>
      <c r="C682" t="s">
        <v>2111</v>
      </c>
      <c r="D682" t="s">
        <v>1148</v>
      </c>
      <c r="E682" t="s">
        <v>1966</v>
      </c>
      <c r="F682">
        <v>4.7</v>
      </c>
      <c r="G682" t="s">
        <v>3313</v>
      </c>
      <c r="H682" t="s">
        <v>581</v>
      </c>
    </row>
    <row r="683" spans="1:8" x14ac:dyDescent="0.3">
      <c r="A683" t="s">
        <v>1215</v>
      </c>
      <c r="B683" t="s">
        <v>2381</v>
      </c>
      <c r="C683" t="s">
        <v>2111</v>
      </c>
      <c r="D683" t="s">
        <v>1148</v>
      </c>
      <c r="E683" t="s">
        <v>1920</v>
      </c>
      <c r="F683">
        <v>9.6999999999999993</v>
      </c>
      <c r="G683" t="s">
        <v>3311</v>
      </c>
      <c r="H683" t="s">
        <v>494</v>
      </c>
    </row>
    <row r="684" spans="1:8" x14ac:dyDescent="0.3">
      <c r="A684" t="s">
        <v>1216</v>
      </c>
      <c r="B684" t="s">
        <v>2382</v>
      </c>
      <c r="C684" t="s">
        <v>2111</v>
      </c>
      <c r="D684" t="s">
        <v>1131</v>
      </c>
      <c r="E684" t="s">
        <v>2041</v>
      </c>
      <c r="F684">
        <v>6.5</v>
      </c>
      <c r="G684" t="s">
        <v>3311</v>
      </c>
      <c r="H684" t="s">
        <v>403</v>
      </c>
    </row>
    <row r="685" spans="1:8" x14ac:dyDescent="0.3">
      <c r="A685" t="s">
        <v>1216</v>
      </c>
      <c r="B685" t="s">
        <v>2382</v>
      </c>
      <c r="C685" t="s">
        <v>2111</v>
      </c>
      <c r="D685" t="s">
        <v>1131</v>
      </c>
      <c r="E685" t="s">
        <v>2041</v>
      </c>
      <c r="F685">
        <v>6.5</v>
      </c>
      <c r="G685" t="s">
        <v>3312</v>
      </c>
      <c r="H685" t="s">
        <v>877</v>
      </c>
    </row>
    <row r="686" spans="1:8" x14ac:dyDescent="0.3">
      <c r="A686" t="s">
        <v>1216</v>
      </c>
      <c r="B686" t="s">
        <v>2382</v>
      </c>
      <c r="C686" t="s">
        <v>2111</v>
      </c>
      <c r="D686" t="s">
        <v>1131</v>
      </c>
      <c r="E686" t="s">
        <v>2041</v>
      </c>
      <c r="F686">
        <v>6.5</v>
      </c>
      <c r="G686" t="s">
        <v>3313</v>
      </c>
      <c r="H686" t="s">
        <v>860</v>
      </c>
    </row>
    <row r="687" spans="1:8" x14ac:dyDescent="0.3">
      <c r="A687" t="s">
        <v>1216</v>
      </c>
      <c r="B687" t="s">
        <v>2382</v>
      </c>
      <c r="C687" t="s">
        <v>2111</v>
      </c>
      <c r="D687" t="s">
        <v>1131</v>
      </c>
      <c r="E687" t="s">
        <v>2041</v>
      </c>
      <c r="F687">
        <v>6.5</v>
      </c>
      <c r="G687" t="s">
        <v>3314</v>
      </c>
      <c r="H687" t="s">
        <v>850</v>
      </c>
    </row>
    <row r="688" spans="1:8" x14ac:dyDescent="0.3">
      <c r="A688" t="s">
        <v>1217</v>
      </c>
      <c r="B688" t="s">
        <v>2383</v>
      </c>
      <c r="C688" t="s">
        <v>2111</v>
      </c>
      <c r="D688" t="s">
        <v>1139</v>
      </c>
      <c r="E688" t="s">
        <v>2042</v>
      </c>
      <c r="F688">
        <v>8.4</v>
      </c>
      <c r="G688" t="s">
        <v>3311</v>
      </c>
      <c r="H688" t="s">
        <v>132</v>
      </c>
    </row>
    <row r="689" spans="1:8" x14ac:dyDescent="0.3">
      <c r="A689" t="s">
        <v>1218</v>
      </c>
      <c r="B689" t="s">
        <v>2384</v>
      </c>
      <c r="C689" t="s">
        <v>2111</v>
      </c>
      <c r="D689" t="s">
        <v>1171</v>
      </c>
      <c r="E689" t="s">
        <v>1927</v>
      </c>
      <c r="F689">
        <v>6.6</v>
      </c>
      <c r="G689" t="s">
        <v>3311</v>
      </c>
      <c r="H689" t="s">
        <v>753</v>
      </c>
    </row>
    <row r="690" spans="1:8" x14ac:dyDescent="0.3">
      <c r="A690" t="s">
        <v>1218</v>
      </c>
      <c r="B690" t="s">
        <v>2384</v>
      </c>
      <c r="C690" t="s">
        <v>2111</v>
      </c>
      <c r="D690" t="s">
        <v>1171</v>
      </c>
      <c r="E690" t="s">
        <v>1927</v>
      </c>
      <c r="F690">
        <v>6.6</v>
      </c>
      <c r="G690" t="s">
        <v>3312</v>
      </c>
      <c r="H690" t="s">
        <v>512</v>
      </c>
    </row>
    <row r="691" spans="1:8" x14ac:dyDescent="0.3">
      <c r="A691" t="s">
        <v>1218</v>
      </c>
      <c r="B691" t="s">
        <v>2384</v>
      </c>
      <c r="C691" t="s">
        <v>2111</v>
      </c>
      <c r="D691" t="s">
        <v>1171</v>
      </c>
      <c r="E691" t="s">
        <v>1927</v>
      </c>
      <c r="F691">
        <v>6.6</v>
      </c>
      <c r="G691" t="s">
        <v>3313</v>
      </c>
      <c r="H691" t="s">
        <v>182</v>
      </c>
    </row>
    <row r="692" spans="1:8" x14ac:dyDescent="0.3">
      <c r="A692" t="s">
        <v>1218</v>
      </c>
      <c r="B692" t="s">
        <v>2384</v>
      </c>
      <c r="C692" t="s">
        <v>2111</v>
      </c>
      <c r="D692" t="s">
        <v>1171</v>
      </c>
      <c r="E692" t="s">
        <v>1927</v>
      </c>
      <c r="F692">
        <v>6.6</v>
      </c>
      <c r="G692" t="s">
        <v>3314</v>
      </c>
      <c r="H692" t="s">
        <v>69</v>
      </c>
    </row>
    <row r="693" spans="1:8" x14ac:dyDescent="0.3">
      <c r="A693" t="s">
        <v>1219</v>
      </c>
      <c r="B693" t="s">
        <v>2385</v>
      </c>
      <c r="C693" t="s">
        <v>2111</v>
      </c>
      <c r="D693" t="s">
        <v>1171</v>
      </c>
      <c r="E693" t="s">
        <v>2043</v>
      </c>
      <c r="F693">
        <v>4.9000000000000004</v>
      </c>
      <c r="G693" t="s">
        <v>3311</v>
      </c>
      <c r="H693" t="s">
        <v>398</v>
      </c>
    </row>
    <row r="694" spans="1:8" x14ac:dyDescent="0.3">
      <c r="A694" t="s">
        <v>1220</v>
      </c>
      <c r="B694" t="s">
        <v>2386</v>
      </c>
      <c r="C694" t="s">
        <v>2107</v>
      </c>
      <c r="D694" t="s">
        <v>1148</v>
      </c>
      <c r="E694" t="s">
        <v>1964</v>
      </c>
      <c r="F694">
        <v>8.3000000000000007</v>
      </c>
      <c r="G694" t="s">
        <v>3311</v>
      </c>
      <c r="H694" t="s">
        <v>759</v>
      </c>
    </row>
    <row r="695" spans="1:8" x14ac:dyDescent="0.3">
      <c r="A695" t="s">
        <v>1221</v>
      </c>
      <c r="B695" t="s">
        <v>2387</v>
      </c>
      <c r="C695" t="s">
        <v>2107</v>
      </c>
      <c r="D695" t="s">
        <v>1146</v>
      </c>
      <c r="E695" t="s">
        <v>2044</v>
      </c>
      <c r="F695">
        <v>7</v>
      </c>
      <c r="G695" t="s">
        <v>3311</v>
      </c>
      <c r="H695" t="s">
        <v>586</v>
      </c>
    </row>
    <row r="696" spans="1:8" x14ac:dyDescent="0.3">
      <c r="A696" t="s">
        <v>1221</v>
      </c>
      <c r="B696" t="s">
        <v>2387</v>
      </c>
      <c r="C696" t="s">
        <v>2107</v>
      </c>
      <c r="D696" t="s">
        <v>1146</v>
      </c>
      <c r="E696" t="s">
        <v>2044</v>
      </c>
      <c r="F696">
        <v>7</v>
      </c>
      <c r="G696" t="s">
        <v>3312</v>
      </c>
      <c r="H696" t="s">
        <v>694</v>
      </c>
    </row>
    <row r="697" spans="1:8" x14ac:dyDescent="0.3">
      <c r="A697" t="s">
        <v>1221</v>
      </c>
      <c r="B697" t="s">
        <v>2387</v>
      </c>
      <c r="C697" t="s">
        <v>2107</v>
      </c>
      <c r="D697" t="s">
        <v>1146</v>
      </c>
      <c r="E697" t="s">
        <v>2044</v>
      </c>
      <c r="F697">
        <v>7</v>
      </c>
      <c r="G697" t="s">
        <v>3313</v>
      </c>
      <c r="H697" t="s">
        <v>167</v>
      </c>
    </row>
    <row r="698" spans="1:8" x14ac:dyDescent="0.3">
      <c r="A698" t="s">
        <v>1221</v>
      </c>
      <c r="B698" t="s">
        <v>2387</v>
      </c>
      <c r="C698" t="s">
        <v>2107</v>
      </c>
      <c r="D698" t="s">
        <v>1146</v>
      </c>
      <c r="E698" t="s">
        <v>2044</v>
      </c>
      <c r="F698">
        <v>7</v>
      </c>
      <c r="G698" t="s">
        <v>3314</v>
      </c>
      <c r="H698" t="s">
        <v>584</v>
      </c>
    </row>
    <row r="699" spans="1:8" x14ac:dyDescent="0.3">
      <c r="A699" t="s">
        <v>1222</v>
      </c>
      <c r="B699" t="s">
        <v>2388</v>
      </c>
      <c r="C699" t="s">
        <v>2111</v>
      </c>
      <c r="D699" t="s">
        <v>1849</v>
      </c>
      <c r="E699" t="s">
        <v>1889</v>
      </c>
      <c r="F699">
        <v>7.7</v>
      </c>
      <c r="G699" t="s">
        <v>3311</v>
      </c>
      <c r="H699" t="s">
        <v>698</v>
      </c>
    </row>
    <row r="700" spans="1:8" x14ac:dyDescent="0.3">
      <c r="A700" t="s">
        <v>1222</v>
      </c>
      <c r="B700" t="s">
        <v>2388</v>
      </c>
      <c r="C700" t="s">
        <v>2111</v>
      </c>
      <c r="D700" t="s">
        <v>1849</v>
      </c>
      <c r="E700" t="s">
        <v>1889</v>
      </c>
      <c r="F700">
        <v>7.7</v>
      </c>
      <c r="G700" t="s">
        <v>3312</v>
      </c>
      <c r="H700" t="s">
        <v>390</v>
      </c>
    </row>
    <row r="701" spans="1:8" x14ac:dyDescent="0.3">
      <c r="A701" t="s">
        <v>1223</v>
      </c>
      <c r="B701" t="s">
        <v>2389</v>
      </c>
      <c r="C701" t="s">
        <v>2111</v>
      </c>
      <c r="D701" t="s">
        <v>1131</v>
      </c>
      <c r="E701" t="s">
        <v>1880</v>
      </c>
      <c r="F701">
        <v>8.4</v>
      </c>
      <c r="G701" t="s">
        <v>3311</v>
      </c>
      <c r="H701" t="s">
        <v>262</v>
      </c>
    </row>
    <row r="702" spans="1:8" x14ac:dyDescent="0.3">
      <c r="A702" t="s">
        <v>1224</v>
      </c>
      <c r="B702" t="s">
        <v>2390</v>
      </c>
      <c r="C702" t="s">
        <v>2107</v>
      </c>
      <c r="D702" t="s">
        <v>1139</v>
      </c>
      <c r="E702" t="s">
        <v>1881</v>
      </c>
      <c r="F702">
        <v>7.8</v>
      </c>
      <c r="G702" t="s">
        <v>3311</v>
      </c>
      <c r="H702" t="s">
        <v>268</v>
      </c>
    </row>
    <row r="703" spans="1:8" x14ac:dyDescent="0.3">
      <c r="A703" t="s">
        <v>1224</v>
      </c>
      <c r="B703" t="s">
        <v>2390</v>
      </c>
      <c r="C703" t="s">
        <v>2107</v>
      </c>
      <c r="D703" t="s">
        <v>1139</v>
      </c>
      <c r="E703" t="s">
        <v>1881</v>
      </c>
      <c r="F703">
        <v>7.8</v>
      </c>
      <c r="G703" t="s">
        <v>3312</v>
      </c>
      <c r="H703" t="s">
        <v>975</v>
      </c>
    </row>
    <row r="704" spans="1:8" x14ac:dyDescent="0.3">
      <c r="A704" t="s">
        <v>1224</v>
      </c>
      <c r="B704" t="s">
        <v>2390</v>
      </c>
      <c r="C704" t="s">
        <v>2107</v>
      </c>
      <c r="D704" t="s">
        <v>1139</v>
      </c>
      <c r="E704" t="s">
        <v>1881</v>
      </c>
      <c r="F704">
        <v>7.8</v>
      </c>
      <c r="G704" t="s">
        <v>3313</v>
      </c>
      <c r="H704" t="s">
        <v>120</v>
      </c>
    </row>
    <row r="705" spans="1:8" x14ac:dyDescent="0.3">
      <c r="A705" t="s">
        <v>1224</v>
      </c>
      <c r="B705" t="s">
        <v>2390</v>
      </c>
      <c r="C705" t="s">
        <v>2107</v>
      </c>
      <c r="D705" t="s">
        <v>1139</v>
      </c>
      <c r="E705" t="s">
        <v>1881</v>
      </c>
      <c r="F705">
        <v>7.8</v>
      </c>
      <c r="G705" t="s">
        <v>3314</v>
      </c>
      <c r="H705" t="s">
        <v>496</v>
      </c>
    </row>
    <row r="706" spans="1:8" x14ac:dyDescent="0.3">
      <c r="A706" t="s">
        <v>1225</v>
      </c>
      <c r="B706" t="s">
        <v>2391</v>
      </c>
      <c r="C706" t="s">
        <v>2107</v>
      </c>
      <c r="D706" t="s">
        <v>1131</v>
      </c>
      <c r="E706" t="s">
        <v>2045</v>
      </c>
      <c r="F706">
        <v>6.9</v>
      </c>
      <c r="G706" t="s">
        <v>3311</v>
      </c>
      <c r="H706" t="s">
        <v>1050</v>
      </c>
    </row>
    <row r="707" spans="1:8" x14ac:dyDescent="0.3">
      <c r="A707" t="s">
        <v>1225</v>
      </c>
      <c r="B707" t="s">
        <v>2391</v>
      </c>
      <c r="C707" t="s">
        <v>2107</v>
      </c>
      <c r="D707" t="s">
        <v>1131</v>
      </c>
      <c r="E707" t="s">
        <v>2045</v>
      </c>
      <c r="F707">
        <v>6.9</v>
      </c>
      <c r="G707" t="s">
        <v>3312</v>
      </c>
      <c r="H707" t="s">
        <v>349</v>
      </c>
    </row>
    <row r="708" spans="1:8" x14ac:dyDescent="0.3">
      <c r="A708" t="s">
        <v>1226</v>
      </c>
      <c r="B708" t="s">
        <v>2392</v>
      </c>
      <c r="C708" t="s">
        <v>2107</v>
      </c>
      <c r="D708" t="s">
        <v>1873</v>
      </c>
      <c r="E708" t="s">
        <v>1847</v>
      </c>
      <c r="F708">
        <v>5.4</v>
      </c>
      <c r="G708" t="s">
        <v>3311</v>
      </c>
      <c r="H708" t="s">
        <v>535</v>
      </c>
    </row>
    <row r="709" spans="1:8" x14ac:dyDescent="0.3">
      <c r="A709" t="s">
        <v>1227</v>
      </c>
      <c r="B709" t="s">
        <v>2393</v>
      </c>
      <c r="C709" t="s">
        <v>2107</v>
      </c>
      <c r="D709" t="s">
        <v>1148</v>
      </c>
      <c r="E709" t="s">
        <v>2046</v>
      </c>
      <c r="F709">
        <v>9.5</v>
      </c>
      <c r="G709" t="s">
        <v>3311</v>
      </c>
      <c r="H709" t="s">
        <v>743</v>
      </c>
    </row>
    <row r="710" spans="1:8" x14ac:dyDescent="0.3">
      <c r="A710" t="s">
        <v>1227</v>
      </c>
      <c r="B710" t="s">
        <v>2393</v>
      </c>
      <c r="C710" t="s">
        <v>2107</v>
      </c>
      <c r="D710" t="s">
        <v>1148</v>
      </c>
      <c r="E710" t="s">
        <v>2046</v>
      </c>
      <c r="F710">
        <v>9.5</v>
      </c>
      <c r="G710" t="s">
        <v>3312</v>
      </c>
      <c r="H710" t="s">
        <v>549</v>
      </c>
    </row>
    <row r="711" spans="1:8" x14ac:dyDescent="0.3">
      <c r="A711" t="s">
        <v>1227</v>
      </c>
      <c r="B711" t="s">
        <v>2393</v>
      </c>
      <c r="C711" t="s">
        <v>2107</v>
      </c>
      <c r="D711" t="s">
        <v>1148</v>
      </c>
      <c r="E711" t="s">
        <v>2046</v>
      </c>
      <c r="F711">
        <v>9.5</v>
      </c>
      <c r="G711" t="s">
        <v>3313</v>
      </c>
      <c r="H711" t="s">
        <v>932</v>
      </c>
    </row>
    <row r="712" spans="1:8" x14ac:dyDescent="0.3">
      <c r="A712" t="s">
        <v>1228</v>
      </c>
      <c r="B712" t="s">
        <v>2394</v>
      </c>
      <c r="C712" t="s">
        <v>2107</v>
      </c>
      <c r="D712" t="s">
        <v>1139</v>
      </c>
      <c r="E712" t="s">
        <v>1885</v>
      </c>
      <c r="F712">
        <v>9.4</v>
      </c>
      <c r="G712" t="s">
        <v>3311</v>
      </c>
      <c r="H712" t="s">
        <v>439</v>
      </c>
    </row>
    <row r="713" spans="1:8" x14ac:dyDescent="0.3">
      <c r="A713" t="s">
        <v>1228</v>
      </c>
      <c r="B713" t="s">
        <v>2394</v>
      </c>
      <c r="C713" t="s">
        <v>2107</v>
      </c>
      <c r="D713" t="s">
        <v>1139</v>
      </c>
      <c r="E713" t="s">
        <v>1885</v>
      </c>
      <c r="F713">
        <v>9.4</v>
      </c>
      <c r="G713" t="s">
        <v>3312</v>
      </c>
      <c r="H713" t="s">
        <v>345</v>
      </c>
    </row>
    <row r="714" spans="1:8" x14ac:dyDescent="0.3">
      <c r="A714" t="s">
        <v>1228</v>
      </c>
      <c r="B714" t="s">
        <v>2394</v>
      </c>
      <c r="C714" t="s">
        <v>2107</v>
      </c>
      <c r="D714" t="s">
        <v>1139</v>
      </c>
      <c r="E714" t="s">
        <v>1885</v>
      </c>
      <c r="F714">
        <v>9.4</v>
      </c>
      <c r="G714" t="s">
        <v>3313</v>
      </c>
      <c r="H714" t="s">
        <v>542</v>
      </c>
    </row>
    <row r="715" spans="1:8" x14ac:dyDescent="0.3">
      <c r="A715" t="s">
        <v>1229</v>
      </c>
      <c r="B715" t="s">
        <v>2395</v>
      </c>
      <c r="C715" t="s">
        <v>2107</v>
      </c>
      <c r="D715" t="s">
        <v>1141</v>
      </c>
      <c r="E715" t="s">
        <v>1879</v>
      </c>
      <c r="F715">
        <v>5.0999999999999996</v>
      </c>
      <c r="G715" t="s">
        <v>3311</v>
      </c>
      <c r="H715" t="s">
        <v>989</v>
      </c>
    </row>
    <row r="716" spans="1:8" x14ac:dyDescent="0.3">
      <c r="A716" t="s">
        <v>1229</v>
      </c>
      <c r="B716" t="s">
        <v>2395</v>
      </c>
      <c r="C716" t="s">
        <v>2107</v>
      </c>
      <c r="D716" t="s">
        <v>1141</v>
      </c>
      <c r="E716" t="s">
        <v>1879</v>
      </c>
      <c r="F716">
        <v>5.0999999999999996</v>
      </c>
      <c r="G716" t="s">
        <v>3312</v>
      </c>
      <c r="H716" t="s">
        <v>171</v>
      </c>
    </row>
    <row r="717" spans="1:8" x14ac:dyDescent="0.3">
      <c r="A717" t="s">
        <v>1229</v>
      </c>
      <c r="B717" t="s">
        <v>2395</v>
      </c>
      <c r="C717" t="s">
        <v>2107</v>
      </c>
      <c r="D717" t="s">
        <v>1141</v>
      </c>
      <c r="E717" t="s">
        <v>1879</v>
      </c>
      <c r="F717">
        <v>5.0999999999999996</v>
      </c>
      <c r="G717" t="s">
        <v>3313</v>
      </c>
      <c r="H717" t="s">
        <v>216</v>
      </c>
    </row>
    <row r="718" spans="1:8" x14ac:dyDescent="0.3">
      <c r="A718" t="s">
        <v>1230</v>
      </c>
      <c r="B718" t="s">
        <v>2396</v>
      </c>
      <c r="C718" t="s">
        <v>2107</v>
      </c>
      <c r="D718" t="s">
        <v>1150</v>
      </c>
      <c r="E718" t="s">
        <v>1916</v>
      </c>
      <c r="F718">
        <v>5.6</v>
      </c>
      <c r="G718" t="s">
        <v>3311</v>
      </c>
      <c r="H718" t="s">
        <v>781</v>
      </c>
    </row>
    <row r="719" spans="1:8" x14ac:dyDescent="0.3">
      <c r="A719" t="s">
        <v>1230</v>
      </c>
      <c r="B719" t="s">
        <v>2396</v>
      </c>
      <c r="C719" t="s">
        <v>2107</v>
      </c>
      <c r="D719" t="s">
        <v>1150</v>
      </c>
      <c r="E719" t="s">
        <v>1916</v>
      </c>
      <c r="F719">
        <v>5.6</v>
      </c>
      <c r="G719" t="s">
        <v>3312</v>
      </c>
      <c r="H719" t="s">
        <v>942</v>
      </c>
    </row>
    <row r="720" spans="1:8" x14ac:dyDescent="0.3">
      <c r="A720" t="s">
        <v>1230</v>
      </c>
      <c r="B720" t="s">
        <v>2396</v>
      </c>
      <c r="C720" t="s">
        <v>2107</v>
      </c>
      <c r="D720" t="s">
        <v>1150</v>
      </c>
      <c r="E720" t="s">
        <v>1916</v>
      </c>
      <c r="F720">
        <v>5.6</v>
      </c>
      <c r="G720" t="s">
        <v>3313</v>
      </c>
      <c r="H720" t="s">
        <v>591</v>
      </c>
    </row>
    <row r="721" spans="1:8" x14ac:dyDescent="0.3">
      <c r="A721" t="s">
        <v>1231</v>
      </c>
      <c r="B721" t="s">
        <v>2397</v>
      </c>
      <c r="C721" t="s">
        <v>2107</v>
      </c>
      <c r="D721" t="s">
        <v>1855</v>
      </c>
      <c r="E721" t="s">
        <v>2047</v>
      </c>
      <c r="F721">
        <v>5.5</v>
      </c>
      <c r="G721" t="s">
        <v>3311</v>
      </c>
      <c r="H721" t="s">
        <v>255</v>
      </c>
    </row>
    <row r="722" spans="1:8" x14ac:dyDescent="0.3">
      <c r="A722" t="s">
        <v>1232</v>
      </c>
      <c r="B722" t="s">
        <v>2398</v>
      </c>
      <c r="C722" t="s">
        <v>2111</v>
      </c>
      <c r="D722" t="s">
        <v>1157</v>
      </c>
      <c r="E722" t="s">
        <v>1936</v>
      </c>
      <c r="F722">
        <v>9.9</v>
      </c>
      <c r="G722" t="s">
        <v>3311</v>
      </c>
      <c r="H722" t="s">
        <v>517</v>
      </c>
    </row>
    <row r="723" spans="1:8" x14ac:dyDescent="0.3">
      <c r="A723" t="s">
        <v>1232</v>
      </c>
      <c r="B723" t="s">
        <v>2398</v>
      </c>
      <c r="C723" t="s">
        <v>2111</v>
      </c>
      <c r="D723" t="s">
        <v>1157</v>
      </c>
      <c r="E723" t="s">
        <v>1936</v>
      </c>
      <c r="F723">
        <v>9.9</v>
      </c>
      <c r="G723" t="s">
        <v>3312</v>
      </c>
      <c r="H723" t="s">
        <v>224</v>
      </c>
    </row>
    <row r="724" spans="1:8" x14ac:dyDescent="0.3">
      <c r="A724" t="s">
        <v>1232</v>
      </c>
      <c r="B724" t="s">
        <v>2398</v>
      </c>
      <c r="C724" t="s">
        <v>2111</v>
      </c>
      <c r="D724" t="s">
        <v>1157</v>
      </c>
      <c r="E724" t="s">
        <v>1936</v>
      </c>
      <c r="F724">
        <v>9.9</v>
      </c>
      <c r="G724" t="s">
        <v>3313</v>
      </c>
      <c r="H724" t="s">
        <v>179</v>
      </c>
    </row>
    <row r="725" spans="1:8" x14ac:dyDescent="0.3">
      <c r="A725" t="s">
        <v>1233</v>
      </c>
      <c r="B725" t="s">
        <v>2399</v>
      </c>
      <c r="C725" t="s">
        <v>2107</v>
      </c>
      <c r="D725" t="s">
        <v>1157</v>
      </c>
      <c r="E725" t="s">
        <v>2048</v>
      </c>
      <c r="F725">
        <v>9.5</v>
      </c>
      <c r="G725" t="s">
        <v>3311</v>
      </c>
      <c r="H725" t="s">
        <v>921</v>
      </c>
    </row>
    <row r="726" spans="1:8" x14ac:dyDescent="0.3">
      <c r="A726" t="s">
        <v>1233</v>
      </c>
      <c r="B726" t="s">
        <v>2399</v>
      </c>
      <c r="C726" t="s">
        <v>2107</v>
      </c>
      <c r="D726" t="s">
        <v>1157</v>
      </c>
      <c r="E726" t="s">
        <v>2048</v>
      </c>
      <c r="F726">
        <v>9.5</v>
      </c>
      <c r="G726" t="s">
        <v>3312</v>
      </c>
      <c r="H726" t="s">
        <v>525</v>
      </c>
    </row>
    <row r="727" spans="1:8" x14ac:dyDescent="0.3">
      <c r="A727" t="s">
        <v>1233</v>
      </c>
      <c r="B727" t="s">
        <v>2399</v>
      </c>
      <c r="C727" t="s">
        <v>2107</v>
      </c>
      <c r="D727" t="s">
        <v>1157</v>
      </c>
      <c r="E727" t="s">
        <v>2048</v>
      </c>
      <c r="F727">
        <v>9.5</v>
      </c>
      <c r="G727" t="s">
        <v>3313</v>
      </c>
      <c r="H727" t="s">
        <v>984</v>
      </c>
    </row>
    <row r="728" spans="1:8" x14ac:dyDescent="0.3">
      <c r="A728" t="s">
        <v>1233</v>
      </c>
      <c r="B728" t="s">
        <v>2399</v>
      </c>
      <c r="C728" t="s">
        <v>2107</v>
      </c>
      <c r="D728" t="s">
        <v>1157</v>
      </c>
      <c r="E728" t="s">
        <v>2048</v>
      </c>
      <c r="F728">
        <v>9.5</v>
      </c>
      <c r="G728" t="s">
        <v>3314</v>
      </c>
      <c r="H728" t="s">
        <v>690</v>
      </c>
    </row>
    <row r="729" spans="1:8" x14ac:dyDescent="0.3">
      <c r="A729" t="s">
        <v>1234</v>
      </c>
      <c r="B729" t="s">
        <v>2400</v>
      </c>
      <c r="C729" t="s">
        <v>2111</v>
      </c>
      <c r="D729" t="s">
        <v>1855</v>
      </c>
      <c r="E729" t="s">
        <v>1959</v>
      </c>
      <c r="F729">
        <v>6.4</v>
      </c>
      <c r="G729" t="s">
        <v>3311</v>
      </c>
      <c r="H729" t="s">
        <v>1038</v>
      </c>
    </row>
    <row r="730" spans="1:8" x14ac:dyDescent="0.3">
      <c r="A730" t="s">
        <v>1235</v>
      </c>
      <c r="B730" t="s">
        <v>2401</v>
      </c>
      <c r="C730" t="s">
        <v>2107</v>
      </c>
      <c r="D730" t="s">
        <v>1154</v>
      </c>
      <c r="E730" t="s">
        <v>1892</v>
      </c>
      <c r="F730">
        <v>5.6</v>
      </c>
      <c r="G730" t="s">
        <v>3311</v>
      </c>
      <c r="H730" t="s">
        <v>353</v>
      </c>
    </row>
    <row r="731" spans="1:8" x14ac:dyDescent="0.3">
      <c r="A731" t="s">
        <v>1235</v>
      </c>
      <c r="B731" t="s">
        <v>2401</v>
      </c>
      <c r="C731" t="s">
        <v>2107</v>
      </c>
      <c r="D731" t="s">
        <v>1154</v>
      </c>
      <c r="E731" t="s">
        <v>1892</v>
      </c>
      <c r="F731">
        <v>5.6</v>
      </c>
      <c r="G731" t="s">
        <v>3312</v>
      </c>
      <c r="H731" t="s">
        <v>779</v>
      </c>
    </row>
    <row r="732" spans="1:8" x14ac:dyDescent="0.3">
      <c r="A732" t="s">
        <v>1235</v>
      </c>
      <c r="B732" t="s">
        <v>2401</v>
      </c>
      <c r="C732" t="s">
        <v>2107</v>
      </c>
      <c r="D732" t="s">
        <v>1154</v>
      </c>
      <c r="E732" t="s">
        <v>1892</v>
      </c>
      <c r="F732">
        <v>5.6</v>
      </c>
      <c r="G732" t="s">
        <v>3313</v>
      </c>
      <c r="H732" t="s">
        <v>97</v>
      </c>
    </row>
    <row r="733" spans="1:8" x14ac:dyDescent="0.3">
      <c r="A733" t="s">
        <v>1236</v>
      </c>
      <c r="B733" t="s">
        <v>2402</v>
      </c>
      <c r="C733" t="s">
        <v>2107</v>
      </c>
      <c r="D733" t="s">
        <v>1129</v>
      </c>
      <c r="E733" t="s">
        <v>2049</v>
      </c>
      <c r="F733">
        <v>6.3</v>
      </c>
      <c r="G733" t="s">
        <v>3311</v>
      </c>
      <c r="H733" t="s">
        <v>495</v>
      </c>
    </row>
    <row r="734" spans="1:8" x14ac:dyDescent="0.3">
      <c r="A734" t="s">
        <v>1237</v>
      </c>
      <c r="B734" t="s">
        <v>2403</v>
      </c>
      <c r="C734" t="s">
        <v>2107</v>
      </c>
      <c r="D734" t="s">
        <v>1131</v>
      </c>
      <c r="E734" t="s">
        <v>2050</v>
      </c>
      <c r="F734">
        <v>8</v>
      </c>
      <c r="G734" t="s">
        <v>3311</v>
      </c>
      <c r="H734" t="s">
        <v>985</v>
      </c>
    </row>
    <row r="735" spans="1:8" x14ac:dyDescent="0.3">
      <c r="A735" t="s">
        <v>1237</v>
      </c>
      <c r="B735" t="s">
        <v>2403</v>
      </c>
      <c r="C735" t="s">
        <v>2107</v>
      </c>
      <c r="D735" t="s">
        <v>1131</v>
      </c>
      <c r="E735" t="s">
        <v>2050</v>
      </c>
      <c r="F735">
        <v>8</v>
      </c>
      <c r="G735" t="s">
        <v>3312</v>
      </c>
      <c r="H735" t="s">
        <v>607</v>
      </c>
    </row>
    <row r="736" spans="1:8" x14ac:dyDescent="0.3">
      <c r="A736" t="s">
        <v>1238</v>
      </c>
      <c r="B736" t="s">
        <v>2404</v>
      </c>
      <c r="C736" t="s">
        <v>2107</v>
      </c>
      <c r="D736" t="s">
        <v>1857</v>
      </c>
      <c r="E736" t="s">
        <v>1884</v>
      </c>
      <c r="F736">
        <v>9.4</v>
      </c>
      <c r="G736" t="s">
        <v>3311</v>
      </c>
      <c r="H736" t="s">
        <v>792</v>
      </c>
    </row>
    <row r="737" spans="1:8" x14ac:dyDescent="0.3">
      <c r="A737" t="s">
        <v>1238</v>
      </c>
      <c r="B737" t="s">
        <v>2404</v>
      </c>
      <c r="C737" t="s">
        <v>2107</v>
      </c>
      <c r="D737" t="s">
        <v>1857</v>
      </c>
      <c r="E737" t="s">
        <v>1884</v>
      </c>
      <c r="F737">
        <v>9.4</v>
      </c>
      <c r="G737" t="s">
        <v>3312</v>
      </c>
      <c r="H737" t="s">
        <v>755</v>
      </c>
    </row>
    <row r="738" spans="1:8" x14ac:dyDescent="0.3">
      <c r="A738" t="s">
        <v>1238</v>
      </c>
      <c r="B738" t="s">
        <v>2404</v>
      </c>
      <c r="C738" t="s">
        <v>2107</v>
      </c>
      <c r="D738" t="s">
        <v>1857</v>
      </c>
      <c r="E738" t="s">
        <v>1884</v>
      </c>
      <c r="F738">
        <v>9.4</v>
      </c>
      <c r="G738" t="s">
        <v>3313</v>
      </c>
      <c r="H738" t="s">
        <v>976</v>
      </c>
    </row>
    <row r="739" spans="1:8" x14ac:dyDescent="0.3">
      <c r="A739" t="s">
        <v>1238</v>
      </c>
      <c r="B739" t="s">
        <v>2404</v>
      </c>
      <c r="C739" t="s">
        <v>2107</v>
      </c>
      <c r="D739" t="s">
        <v>1857</v>
      </c>
      <c r="E739" t="s">
        <v>1884</v>
      </c>
      <c r="F739">
        <v>9.4</v>
      </c>
      <c r="G739" t="s">
        <v>3314</v>
      </c>
      <c r="H739" t="s">
        <v>442</v>
      </c>
    </row>
    <row r="740" spans="1:8" x14ac:dyDescent="0.3">
      <c r="A740" t="s">
        <v>1239</v>
      </c>
      <c r="B740" t="s">
        <v>2405</v>
      </c>
      <c r="C740" t="s">
        <v>2111</v>
      </c>
      <c r="D740" t="s">
        <v>1857</v>
      </c>
      <c r="E740" t="s">
        <v>2051</v>
      </c>
      <c r="F740">
        <v>8.9</v>
      </c>
      <c r="G740" t="s">
        <v>3311</v>
      </c>
      <c r="H740" t="s">
        <v>795</v>
      </c>
    </row>
    <row r="741" spans="1:8" x14ac:dyDescent="0.3">
      <c r="A741" t="s">
        <v>1239</v>
      </c>
      <c r="B741" t="s">
        <v>2405</v>
      </c>
      <c r="C741" t="s">
        <v>2111</v>
      </c>
      <c r="D741" t="s">
        <v>1857</v>
      </c>
      <c r="E741" t="s">
        <v>2051</v>
      </c>
      <c r="F741">
        <v>8.9</v>
      </c>
      <c r="G741" t="s">
        <v>3312</v>
      </c>
      <c r="H741" t="s">
        <v>935</v>
      </c>
    </row>
    <row r="742" spans="1:8" x14ac:dyDescent="0.3">
      <c r="A742" t="s">
        <v>1239</v>
      </c>
      <c r="B742" t="s">
        <v>2405</v>
      </c>
      <c r="C742" t="s">
        <v>2111</v>
      </c>
      <c r="D742" t="s">
        <v>1857</v>
      </c>
      <c r="E742" t="s">
        <v>2051</v>
      </c>
      <c r="F742">
        <v>8.9</v>
      </c>
      <c r="G742" t="s">
        <v>3313</v>
      </c>
      <c r="H742" t="s">
        <v>86</v>
      </c>
    </row>
    <row r="743" spans="1:8" x14ac:dyDescent="0.3">
      <c r="A743" t="s">
        <v>1239</v>
      </c>
      <c r="B743" t="s">
        <v>2405</v>
      </c>
      <c r="C743" t="s">
        <v>2111</v>
      </c>
      <c r="D743" t="s">
        <v>1857</v>
      </c>
      <c r="E743" t="s">
        <v>2051</v>
      </c>
      <c r="F743">
        <v>8.9</v>
      </c>
      <c r="G743" t="s">
        <v>3314</v>
      </c>
      <c r="H743" t="s">
        <v>313</v>
      </c>
    </row>
    <row r="744" spans="1:8" x14ac:dyDescent="0.3">
      <c r="A744" t="s">
        <v>1240</v>
      </c>
      <c r="B744" t="s">
        <v>2406</v>
      </c>
      <c r="C744" t="s">
        <v>2107</v>
      </c>
      <c r="D744" t="s">
        <v>1143</v>
      </c>
      <c r="E744" t="s">
        <v>1901</v>
      </c>
      <c r="F744">
        <v>6.6</v>
      </c>
      <c r="G744" t="s">
        <v>3311</v>
      </c>
      <c r="H744" t="s">
        <v>381</v>
      </c>
    </row>
    <row r="745" spans="1:8" x14ac:dyDescent="0.3">
      <c r="A745" t="s">
        <v>1240</v>
      </c>
      <c r="B745" t="s">
        <v>2406</v>
      </c>
      <c r="C745" t="s">
        <v>2107</v>
      </c>
      <c r="D745" t="s">
        <v>1143</v>
      </c>
      <c r="E745" t="s">
        <v>1901</v>
      </c>
      <c r="F745">
        <v>6.6</v>
      </c>
      <c r="G745" t="s">
        <v>3312</v>
      </c>
      <c r="H745" t="s">
        <v>851</v>
      </c>
    </row>
    <row r="746" spans="1:8" x14ac:dyDescent="0.3">
      <c r="A746" t="s">
        <v>1240</v>
      </c>
      <c r="B746" t="s">
        <v>2406</v>
      </c>
      <c r="C746" t="s">
        <v>2107</v>
      </c>
      <c r="D746" t="s">
        <v>1143</v>
      </c>
      <c r="E746" t="s">
        <v>1901</v>
      </c>
      <c r="F746">
        <v>6.6</v>
      </c>
      <c r="G746" t="s">
        <v>3313</v>
      </c>
      <c r="H746" t="s">
        <v>407</v>
      </c>
    </row>
    <row r="747" spans="1:8" x14ac:dyDescent="0.3">
      <c r="A747" t="s">
        <v>1240</v>
      </c>
      <c r="B747" t="s">
        <v>2406</v>
      </c>
      <c r="C747" t="s">
        <v>2107</v>
      </c>
      <c r="D747" t="s">
        <v>1143</v>
      </c>
      <c r="E747" t="s">
        <v>1901</v>
      </c>
      <c r="F747">
        <v>6.6</v>
      </c>
      <c r="G747" t="s">
        <v>3314</v>
      </c>
      <c r="H747" t="s">
        <v>513</v>
      </c>
    </row>
    <row r="748" spans="1:8" x14ac:dyDescent="0.3">
      <c r="A748" t="s">
        <v>1241</v>
      </c>
      <c r="B748" t="s">
        <v>2407</v>
      </c>
      <c r="C748" t="s">
        <v>2107</v>
      </c>
      <c r="D748" t="s">
        <v>1129</v>
      </c>
      <c r="E748" t="s">
        <v>2052</v>
      </c>
      <c r="F748">
        <v>4.9000000000000004</v>
      </c>
      <c r="G748" t="s">
        <v>3311</v>
      </c>
      <c r="H748" t="s">
        <v>917</v>
      </c>
    </row>
    <row r="749" spans="1:8" x14ac:dyDescent="0.3">
      <c r="A749" t="s">
        <v>1241</v>
      </c>
      <c r="B749" t="s">
        <v>2407</v>
      </c>
      <c r="C749" t="s">
        <v>2107</v>
      </c>
      <c r="D749" t="s">
        <v>1129</v>
      </c>
      <c r="E749" t="s">
        <v>2052</v>
      </c>
      <c r="F749">
        <v>4.9000000000000004</v>
      </c>
      <c r="G749" t="s">
        <v>3312</v>
      </c>
      <c r="H749" t="s">
        <v>1044</v>
      </c>
    </row>
    <row r="750" spans="1:8" x14ac:dyDescent="0.3">
      <c r="A750" t="s">
        <v>1242</v>
      </c>
      <c r="B750" t="s">
        <v>2408</v>
      </c>
      <c r="C750" t="s">
        <v>2111</v>
      </c>
      <c r="D750" t="s">
        <v>1154</v>
      </c>
      <c r="E750" t="s">
        <v>1972</v>
      </c>
      <c r="F750">
        <v>9.6999999999999993</v>
      </c>
      <c r="G750" t="s">
        <v>3311</v>
      </c>
      <c r="H750" t="s">
        <v>570</v>
      </c>
    </row>
    <row r="751" spans="1:8" x14ac:dyDescent="0.3">
      <c r="A751" t="s">
        <v>1242</v>
      </c>
      <c r="B751" t="s">
        <v>2408</v>
      </c>
      <c r="C751" t="s">
        <v>2111</v>
      </c>
      <c r="D751" t="s">
        <v>1154</v>
      </c>
      <c r="E751" t="s">
        <v>1972</v>
      </c>
      <c r="F751">
        <v>9.6999999999999993</v>
      </c>
      <c r="G751" t="s">
        <v>3312</v>
      </c>
      <c r="H751" t="s">
        <v>560</v>
      </c>
    </row>
    <row r="752" spans="1:8" x14ac:dyDescent="0.3">
      <c r="A752" t="s">
        <v>1243</v>
      </c>
      <c r="B752" t="s">
        <v>2409</v>
      </c>
      <c r="C752" t="s">
        <v>2111</v>
      </c>
      <c r="D752" t="s">
        <v>1137</v>
      </c>
      <c r="E752" t="s">
        <v>2053</v>
      </c>
      <c r="F752">
        <v>5.0999999999999996</v>
      </c>
      <c r="G752" t="s">
        <v>3311</v>
      </c>
      <c r="H752" t="s">
        <v>79</v>
      </c>
    </row>
    <row r="753" spans="1:8" x14ac:dyDescent="0.3">
      <c r="A753" t="s">
        <v>1244</v>
      </c>
      <c r="B753" t="s">
        <v>2410</v>
      </c>
      <c r="C753" t="s">
        <v>2107</v>
      </c>
      <c r="D753" t="s">
        <v>1143</v>
      </c>
      <c r="E753" t="s">
        <v>2054</v>
      </c>
      <c r="F753">
        <v>9.3000000000000007</v>
      </c>
      <c r="G753" t="s">
        <v>3311</v>
      </c>
      <c r="H753" t="s">
        <v>361</v>
      </c>
    </row>
    <row r="754" spans="1:8" x14ac:dyDescent="0.3">
      <c r="A754" t="s">
        <v>1244</v>
      </c>
      <c r="B754" t="s">
        <v>2410</v>
      </c>
      <c r="C754" t="s">
        <v>2107</v>
      </c>
      <c r="D754" t="s">
        <v>1143</v>
      </c>
      <c r="E754" t="s">
        <v>2054</v>
      </c>
      <c r="F754">
        <v>9.3000000000000007</v>
      </c>
      <c r="G754" t="s">
        <v>3312</v>
      </c>
      <c r="H754" t="s">
        <v>497</v>
      </c>
    </row>
    <row r="755" spans="1:8" x14ac:dyDescent="0.3">
      <c r="A755" t="s">
        <v>1244</v>
      </c>
      <c r="B755" t="s">
        <v>2410</v>
      </c>
      <c r="C755" t="s">
        <v>2107</v>
      </c>
      <c r="D755" t="s">
        <v>1143</v>
      </c>
      <c r="E755" t="s">
        <v>2054</v>
      </c>
      <c r="F755">
        <v>9.3000000000000007</v>
      </c>
      <c r="G755" t="s">
        <v>3313</v>
      </c>
      <c r="H755" t="s">
        <v>368</v>
      </c>
    </row>
    <row r="756" spans="1:8" x14ac:dyDescent="0.3">
      <c r="A756" t="s">
        <v>1244</v>
      </c>
      <c r="B756" t="s">
        <v>2410</v>
      </c>
      <c r="C756" t="s">
        <v>2107</v>
      </c>
      <c r="D756" t="s">
        <v>1143</v>
      </c>
      <c r="E756" t="s">
        <v>2054</v>
      </c>
      <c r="F756">
        <v>9.3000000000000007</v>
      </c>
      <c r="G756" t="s">
        <v>3314</v>
      </c>
      <c r="H756" t="s">
        <v>934</v>
      </c>
    </row>
    <row r="757" spans="1:8" x14ac:dyDescent="0.3">
      <c r="A757" t="s">
        <v>1245</v>
      </c>
      <c r="B757" t="s">
        <v>2411</v>
      </c>
      <c r="C757" t="s">
        <v>2111</v>
      </c>
      <c r="D757" t="s">
        <v>1849</v>
      </c>
      <c r="E757" t="s">
        <v>1868</v>
      </c>
      <c r="F757">
        <v>8.4</v>
      </c>
      <c r="G757" t="s">
        <v>3311</v>
      </c>
      <c r="H757" t="s">
        <v>334</v>
      </c>
    </row>
    <row r="758" spans="1:8" x14ac:dyDescent="0.3">
      <c r="A758" t="s">
        <v>1245</v>
      </c>
      <c r="B758" t="s">
        <v>2411</v>
      </c>
      <c r="C758" t="s">
        <v>2111</v>
      </c>
      <c r="D758" t="s">
        <v>1849</v>
      </c>
      <c r="E758" t="s">
        <v>1868</v>
      </c>
      <c r="F758">
        <v>8.4</v>
      </c>
      <c r="G758" t="s">
        <v>3312</v>
      </c>
      <c r="H758" t="s">
        <v>455</v>
      </c>
    </row>
    <row r="759" spans="1:8" x14ac:dyDescent="0.3">
      <c r="A759" t="s">
        <v>1245</v>
      </c>
      <c r="B759" t="s">
        <v>2411</v>
      </c>
      <c r="C759" t="s">
        <v>2111</v>
      </c>
      <c r="D759" t="s">
        <v>1849</v>
      </c>
      <c r="E759" t="s">
        <v>1868</v>
      </c>
      <c r="F759">
        <v>8.4</v>
      </c>
      <c r="G759" t="s">
        <v>3313</v>
      </c>
      <c r="H759" t="s">
        <v>810</v>
      </c>
    </row>
    <row r="760" spans="1:8" x14ac:dyDescent="0.3">
      <c r="A760" t="s">
        <v>1245</v>
      </c>
      <c r="B760" t="s">
        <v>2411</v>
      </c>
      <c r="C760" t="s">
        <v>2111</v>
      </c>
      <c r="D760" t="s">
        <v>1849</v>
      </c>
      <c r="E760" t="s">
        <v>1868</v>
      </c>
      <c r="F760">
        <v>8.4</v>
      </c>
      <c r="G760" t="s">
        <v>3314</v>
      </c>
      <c r="H760" t="s">
        <v>342</v>
      </c>
    </row>
    <row r="761" spans="1:8" x14ac:dyDescent="0.3">
      <c r="A761" t="s">
        <v>1246</v>
      </c>
      <c r="B761" t="s">
        <v>2412</v>
      </c>
      <c r="C761" t="s">
        <v>2111</v>
      </c>
      <c r="D761" t="s">
        <v>1873</v>
      </c>
      <c r="E761" t="s">
        <v>2055</v>
      </c>
      <c r="F761">
        <v>9.9</v>
      </c>
      <c r="G761" t="s">
        <v>3311</v>
      </c>
      <c r="H761" t="s">
        <v>485</v>
      </c>
    </row>
    <row r="762" spans="1:8" x14ac:dyDescent="0.3">
      <c r="A762" t="s">
        <v>1247</v>
      </c>
      <c r="B762" t="s">
        <v>2413</v>
      </c>
      <c r="C762" t="s">
        <v>2107</v>
      </c>
      <c r="D762" t="s">
        <v>1157</v>
      </c>
      <c r="E762" t="s">
        <v>1895</v>
      </c>
      <c r="F762">
        <v>5.5</v>
      </c>
      <c r="G762" t="s">
        <v>3311</v>
      </c>
      <c r="H762" t="s">
        <v>922</v>
      </c>
    </row>
    <row r="763" spans="1:8" x14ac:dyDescent="0.3">
      <c r="A763" t="s">
        <v>1247</v>
      </c>
      <c r="B763" t="s">
        <v>2413</v>
      </c>
      <c r="C763" t="s">
        <v>2107</v>
      </c>
      <c r="D763" t="s">
        <v>1157</v>
      </c>
      <c r="E763" t="s">
        <v>1895</v>
      </c>
      <c r="F763">
        <v>5.5</v>
      </c>
      <c r="G763" t="s">
        <v>3312</v>
      </c>
      <c r="H763" t="s">
        <v>623</v>
      </c>
    </row>
    <row r="764" spans="1:8" x14ac:dyDescent="0.3">
      <c r="A764" t="s">
        <v>1247</v>
      </c>
      <c r="B764" t="s">
        <v>2413</v>
      </c>
      <c r="C764" t="s">
        <v>2107</v>
      </c>
      <c r="D764" t="s">
        <v>1157</v>
      </c>
      <c r="E764" t="s">
        <v>1895</v>
      </c>
      <c r="F764">
        <v>5.5</v>
      </c>
      <c r="G764" t="s">
        <v>3313</v>
      </c>
      <c r="H764" t="s">
        <v>417</v>
      </c>
    </row>
    <row r="765" spans="1:8" x14ac:dyDescent="0.3">
      <c r="A765" t="s">
        <v>1248</v>
      </c>
      <c r="B765" t="s">
        <v>2414</v>
      </c>
      <c r="C765" t="s">
        <v>2111</v>
      </c>
      <c r="D765" t="s">
        <v>1855</v>
      </c>
      <c r="E765" t="s">
        <v>2018</v>
      </c>
      <c r="F765">
        <v>9.6</v>
      </c>
      <c r="G765" t="s">
        <v>3311</v>
      </c>
      <c r="H765" t="s">
        <v>1036</v>
      </c>
    </row>
    <row r="766" spans="1:8" x14ac:dyDescent="0.3">
      <c r="A766" t="s">
        <v>1248</v>
      </c>
      <c r="B766" t="s">
        <v>2414</v>
      </c>
      <c r="C766" t="s">
        <v>2111</v>
      </c>
      <c r="D766" t="s">
        <v>1855</v>
      </c>
      <c r="E766" t="s">
        <v>2018</v>
      </c>
      <c r="F766">
        <v>9.6</v>
      </c>
      <c r="G766" t="s">
        <v>3312</v>
      </c>
      <c r="H766" t="s">
        <v>335</v>
      </c>
    </row>
    <row r="767" spans="1:8" x14ac:dyDescent="0.3">
      <c r="A767" t="s">
        <v>1248</v>
      </c>
      <c r="B767" t="s">
        <v>2414</v>
      </c>
      <c r="C767" t="s">
        <v>2111</v>
      </c>
      <c r="D767" t="s">
        <v>1855</v>
      </c>
      <c r="E767" t="s">
        <v>2018</v>
      </c>
      <c r="F767">
        <v>9.6</v>
      </c>
      <c r="G767" t="s">
        <v>3313</v>
      </c>
      <c r="H767" t="s">
        <v>668</v>
      </c>
    </row>
    <row r="768" spans="1:8" x14ac:dyDescent="0.3">
      <c r="A768" t="s">
        <v>1249</v>
      </c>
      <c r="B768" t="s">
        <v>2415</v>
      </c>
      <c r="C768" t="s">
        <v>2111</v>
      </c>
      <c r="D768" t="s">
        <v>1154</v>
      </c>
      <c r="E768" t="s">
        <v>2056</v>
      </c>
      <c r="F768">
        <v>6.4</v>
      </c>
      <c r="G768" t="s">
        <v>3311</v>
      </c>
      <c r="H768" t="s">
        <v>531</v>
      </c>
    </row>
    <row r="769" spans="1:8" x14ac:dyDescent="0.3">
      <c r="A769" t="s">
        <v>1249</v>
      </c>
      <c r="B769" t="s">
        <v>2415</v>
      </c>
      <c r="C769" t="s">
        <v>2111</v>
      </c>
      <c r="D769" t="s">
        <v>1154</v>
      </c>
      <c r="E769" t="s">
        <v>2056</v>
      </c>
      <c r="F769">
        <v>6.4</v>
      </c>
      <c r="G769" t="s">
        <v>3312</v>
      </c>
      <c r="H769" t="s">
        <v>418</v>
      </c>
    </row>
    <row r="770" spans="1:8" x14ac:dyDescent="0.3">
      <c r="A770" t="s">
        <v>1249</v>
      </c>
      <c r="B770" t="s">
        <v>2415</v>
      </c>
      <c r="C770" t="s">
        <v>2111</v>
      </c>
      <c r="D770" t="s">
        <v>1154</v>
      </c>
      <c r="E770" t="s">
        <v>2056</v>
      </c>
      <c r="F770">
        <v>6.4</v>
      </c>
      <c r="G770" t="s">
        <v>3313</v>
      </c>
      <c r="H770" t="s">
        <v>253</v>
      </c>
    </row>
    <row r="771" spans="1:8" x14ac:dyDescent="0.3">
      <c r="A771" t="s">
        <v>1249</v>
      </c>
      <c r="B771" t="s">
        <v>2415</v>
      </c>
      <c r="C771" t="s">
        <v>2111</v>
      </c>
      <c r="D771" t="s">
        <v>1154</v>
      </c>
      <c r="E771" t="s">
        <v>2056</v>
      </c>
      <c r="F771">
        <v>6.4</v>
      </c>
      <c r="G771" t="s">
        <v>3314</v>
      </c>
      <c r="H771" t="s">
        <v>988</v>
      </c>
    </row>
    <row r="772" spans="1:8" x14ac:dyDescent="0.3">
      <c r="A772" t="s">
        <v>1250</v>
      </c>
      <c r="B772" t="s">
        <v>2416</v>
      </c>
      <c r="C772" t="s">
        <v>2111</v>
      </c>
      <c r="D772" t="s">
        <v>1129</v>
      </c>
      <c r="E772" t="s">
        <v>2057</v>
      </c>
      <c r="F772">
        <v>7.6</v>
      </c>
      <c r="G772" t="s">
        <v>3311</v>
      </c>
      <c r="H772" t="s">
        <v>766</v>
      </c>
    </row>
    <row r="773" spans="1:8" x14ac:dyDescent="0.3">
      <c r="A773" t="s">
        <v>1251</v>
      </c>
      <c r="B773" t="s">
        <v>2417</v>
      </c>
      <c r="C773" t="s">
        <v>2107</v>
      </c>
      <c r="D773" t="s">
        <v>1135</v>
      </c>
      <c r="E773" t="s">
        <v>2058</v>
      </c>
      <c r="F773">
        <v>6.6</v>
      </c>
      <c r="G773" t="s">
        <v>3311</v>
      </c>
      <c r="H773" t="s">
        <v>223</v>
      </c>
    </row>
    <row r="774" spans="1:8" x14ac:dyDescent="0.3">
      <c r="A774" t="s">
        <v>1252</v>
      </c>
      <c r="B774" t="s">
        <v>2418</v>
      </c>
      <c r="C774" t="s">
        <v>2107</v>
      </c>
      <c r="D774" t="s">
        <v>1157</v>
      </c>
      <c r="E774" t="s">
        <v>2059</v>
      </c>
      <c r="F774">
        <v>8</v>
      </c>
      <c r="G774" t="s">
        <v>3311</v>
      </c>
      <c r="H774" t="s">
        <v>873</v>
      </c>
    </row>
    <row r="775" spans="1:8" x14ac:dyDescent="0.3">
      <c r="A775" t="s">
        <v>1252</v>
      </c>
      <c r="B775" t="s">
        <v>2418</v>
      </c>
      <c r="C775" t="s">
        <v>2107</v>
      </c>
      <c r="D775" t="s">
        <v>1157</v>
      </c>
      <c r="E775" t="s">
        <v>2059</v>
      </c>
      <c r="F775">
        <v>8</v>
      </c>
      <c r="G775" t="s">
        <v>3312</v>
      </c>
      <c r="H775" t="s">
        <v>1029</v>
      </c>
    </row>
    <row r="776" spans="1:8" x14ac:dyDescent="0.3">
      <c r="A776" t="s">
        <v>1253</v>
      </c>
      <c r="B776" t="s">
        <v>2419</v>
      </c>
      <c r="C776" t="s">
        <v>2107</v>
      </c>
      <c r="D776" t="s">
        <v>1137</v>
      </c>
      <c r="E776" t="s">
        <v>1856</v>
      </c>
      <c r="F776">
        <v>8.3000000000000007</v>
      </c>
      <c r="G776" t="s">
        <v>3311</v>
      </c>
      <c r="H776" t="s">
        <v>406</v>
      </c>
    </row>
    <row r="777" spans="1:8" x14ac:dyDescent="0.3">
      <c r="A777" t="s">
        <v>1253</v>
      </c>
      <c r="B777" t="s">
        <v>2419</v>
      </c>
      <c r="C777" t="s">
        <v>2107</v>
      </c>
      <c r="D777" t="s">
        <v>1137</v>
      </c>
      <c r="E777" t="s">
        <v>1856</v>
      </c>
      <c r="F777">
        <v>8.3000000000000007</v>
      </c>
      <c r="G777" t="s">
        <v>3312</v>
      </c>
      <c r="H777" t="s">
        <v>948</v>
      </c>
    </row>
    <row r="778" spans="1:8" x14ac:dyDescent="0.3">
      <c r="A778" t="s">
        <v>1253</v>
      </c>
      <c r="B778" t="s">
        <v>2419</v>
      </c>
      <c r="C778" t="s">
        <v>2107</v>
      </c>
      <c r="D778" t="s">
        <v>1137</v>
      </c>
      <c r="E778" t="s">
        <v>1856</v>
      </c>
      <c r="F778">
        <v>8.3000000000000007</v>
      </c>
      <c r="G778" t="s">
        <v>3313</v>
      </c>
      <c r="H778" t="s">
        <v>529</v>
      </c>
    </row>
    <row r="779" spans="1:8" x14ac:dyDescent="0.3">
      <c r="A779" t="s">
        <v>1254</v>
      </c>
      <c r="B779" t="s">
        <v>2420</v>
      </c>
      <c r="C779" t="s">
        <v>2107</v>
      </c>
      <c r="D779" t="s">
        <v>1141</v>
      </c>
      <c r="E779" t="s">
        <v>2060</v>
      </c>
      <c r="F779">
        <v>6</v>
      </c>
      <c r="G779" t="s">
        <v>3311</v>
      </c>
      <c r="H779" t="s">
        <v>1033</v>
      </c>
    </row>
    <row r="780" spans="1:8" x14ac:dyDescent="0.3">
      <c r="A780" t="s">
        <v>1254</v>
      </c>
      <c r="B780" t="s">
        <v>2420</v>
      </c>
      <c r="C780" t="s">
        <v>2107</v>
      </c>
      <c r="D780" t="s">
        <v>1141</v>
      </c>
      <c r="E780" t="s">
        <v>2060</v>
      </c>
      <c r="F780">
        <v>6</v>
      </c>
      <c r="G780" t="s">
        <v>3312</v>
      </c>
      <c r="H780" t="s">
        <v>72</v>
      </c>
    </row>
    <row r="781" spans="1:8" x14ac:dyDescent="0.3">
      <c r="A781" t="s">
        <v>1254</v>
      </c>
      <c r="B781" t="s">
        <v>2420</v>
      </c>
      <c r="C781" t="s">
        <v>2107</v>
      </c>
      <c r="D781" t="s">
        <v>1141</v>
      </c>
      <c r="E781" t="s">
        <v>2060</v>
      </c>
      <c r="F781">
        <v>6</v>
      </c>
      <c r="G781" t="s">
        <v>3313</v>
      </c>
      <c r="H781" t="s">
        <v>633</v>
      </c>
    </row>
    <row r="782" spans="1:8" x14ac:dyDescent="0.3">
      <c r="A782" t="s">
        <v>1255</v>
      </c>
      <c r="B782" t="s">
        <v>2421</v>
      </c>
      <c r="C782" t="s">
        <v>2111</v>
      </c>
      <c r="D782" t="s">
        <v>1135</v>
      </c>
      <c r="E782" t="s">
        <v>1870</v>
      </c>
      <c r="F782">
        <v>10</v>
      </c>
      <c r="G782" t="s">
        <v>3311</v>
      </c>
      <c r="H782" t="s">
        <v>886</v>
      </c>
    </row>
    <row r="783" spans="1:8" x14ac:dyDescent="0.3">
      <c r="A783" t="s">
        <v>1255</v>
      </c>
      <c r="B783" t="s">
        <v>2421</v>
      </c>
      <c r="C783" t="s">
        <v>2111</v>
      </c>
      <c r="D783" t="s">
        <v>1135</v>
      </c>
      <c r="E783" t="s">
        <v>1870</v>
      </c>
      <c r="F783">
        <v>10</v>
      </c>
      <c r="G783" t="s">
        <v>3312</v>
      </c>
      <c r="H783" t="s">
        <v>712</v>
      </c>
    </row>
    <row r="784" spans="1:8" x14ac:dyDescent="0.3">
      <c r="A784" t="s">
        <v>1256</v>
      </c>
      <c r="B784" t="s">
        <v>2422</v>
      </c>
      <c r="C784" t="s">
        <v>2107</v>
      </c>
      <c r="D784" t="s">
        <v>1131</v>
      </c>
      <c r="E784" t="s">
        <v>2061</v>
      </c>
      <c r="F784">
        <v>6</v>
      </c>
      <c r="G784" t="s">
        <v>3311</v>
      </c>
      <c r="H784" t="s">
        <v>832</v>
      </c>
    </row>
    <row r="785" spans="1:8" x14ac:dyDescent="0.3">
      <c r="A785" t="s">
        <v>1256</v>
      </c>
      <c r="B785" t="s">
        <v>2422</v>
      </c>
      <c r="C785" t="s">
        <v>2107</v>
      </c>
      <c r="D785" t="s">
        <v>1131</v>
      </c>
      <c r="E785" t="s">
        <v>2061</v>
      </c>
      <c r="F785">
        <v>6</v>
      </c>
      <c r="G785" t="s">
        <v>3312</v>
      </c>
      <c r="H785" t="s">
        <v>538</v>
      </c>
    </row>
    <row r="786" spans="1:8" x14ac:dyDescent="0.3">
      <c r="A786" t="s">
        <v>1256</v>
      </c>
      <c r="B786" t="s">
        <v>2422</v>
      </c>
      <c r="C786" t="s">
        <v>2107</v>
      </c>
      <c r="D786" t="s">
        <v>1131</v>
      </c>
      <c r="E786" t="s">
        <v>2061</v>
      </c>
      <c r="F786">
        <v>6</v>
      </c>
      <c r="G786" t="s">
        <v>3313</v>
      </c>
      <c r="H786" t="s">
        <v>1023</v>
      </c>
    </row>
    <row r="787" spans="1:8" x14ac:dyDescent="0.3">
      <c r="A787" t="s">
        <v>1256</v>
      </c>
      <c r="B787" t="s">
        <v>2422</v>
      </c>
      <c r="C787" t="s">
        <v>2107</v>
      </c>
      <c r="D787" t="s">
        <v>1131</v>
      </c>
      <c r="E787" t="s">
        <v>2061</v>
      </c>
      <c r="F787">
        <v>6</v>
      </c>
      <c r="G787" t="s">
        <v>3314</v>
      </c>
      <c r="H787" t="s">
        <v>401</v>
      </c>
    </row>
    <row r="788" spans="1:8" x14ac:dyDescent="0.3">
      <c r="A788" t="s">
        <v>1257</v>
      </c>
      <c r="B788" t="s">
        <v>2423</v>
      </c>
      <c r="C788" t="s">
        <v>2111</v>
      </c>
      <c r="D788" t="s">
        <v>1135</v>
      </c>
      <c r="E788" t="s">
        <v>2062</v>
      </c>
      <c r="F788">
        <v>6.5</v>
      </c>
      <c r="G788" t="s">
        <v>3311</v>
      </c>
      <c r="H788" t="s">
        <v>749</v>
      </c>
    </row>
    <row r="789" spans="1:8" x14ac:dyDescent="0.3">
      <c r="A789" t="s">
        <v>1257</v>
      </c>
      <c r="B789" t="s">
        <v>2423</v>
      </c>
      <c r="C789" t="s">
        <v>2111</v>
      </c>
      <c r="D789" t="s">
        <v>1135</v>
      </c>
      <c r="E789" t="s">
        <v>2062</v>
      </c>
      <c r="F789">
        <v>6.5</v>
      </c>
      <c r="G789" t="s">
        <v>3312</v>
      </c>
      <c r="H789" t="s">
        <v>333</v>
      </c>
    </row>
    <row r="790" spans="1:8" x14ac:dyDescent="0.3">
      <c r="A790" t="s">
        <v>1257</v>
      </c>
      <c r="B790" t="s">
        <v>2423</v>
      </c>
      <c r="C790" t="s">
        <v>2111</v>
      </c>
      <c r="D790" t="s">
        <v>1135</v>
      </c>
      <c r="E790" t="s">
        <v>2062</v>
      </c>
      <c r="F790">
        <v>6.5</v>
      </c>
      <c r="G790" t="s">
        <v>3313</v>
      </c>
      <c r="H790" t="s">
        <v>634</v>
      </c>
    </row>
    <row r="791" spans="1:8" x14ac:dyDescent="0.3">
      <c r="A791" t="s">
        <v>1257</v>
      </c>
      <c r="B791" t="s">
        <v>2423</v>
      </c>
      <c r="C791" t="s">
        <v>2111</v>
      </c>
      <c r="D791" t="s">
        <v>1135</v>
      </c>
      <c r="E791" t="s">
        <v>2062</v>
      </c>
      <c r="F791">
        <v>6.5</v>
      </c>
      <c r="G791" t="s">
        <v>3314</v>
      </c>
      <c r="H791" t="s">
        <v>277</v>
      </c>
    </row>
    <row r="792" spans="1:8" x14ac:dyDescent="0.3">
      <c r="A792" t="s">
        <v>1258</v>
      </c>
      <c r="B792" t="s">
        <v>2424</v>
      </c>
      <c r="C792" t="s">
        <v>2107</v>
      </c>
      <c r="D792" t="s">
        <v>1139</v>
      </c>
      <c r="E792" t="s">
        <v>2063</v>
      </c>
      <c r="F792">
        <v>6.3</v>
      </c>
      <c r="G792" t="s">
        <v>3311</v>
      </c>
      <c r="H792" t="s">
        <v>541</v>
      </c>
    </row>
    <row r="793" spans="1:8" x14ac:dyDescent="0.3">
      <c r="A793" t="s">
        <v>1258</v>
      </c>
      <c r="B793" t="s">
        <v>2424</v>
      </c>
      <c r="C793" t="s">
        <v>2107</v>
      </c>
      <c r="D793" t="s">
        <v>1139</v>
      </c>
      <c r="E793" t="s">
        <v>2063</v>
      </c>
      <c r="F793">
        <v>6.3</v>
      </c>
      <c r="G793" t="s">
        <v>3312</v>
      </c>
      <c r="H793" t="s">
        <v>1053</v>
      </c>
    </row>
    <row r="794" spans="1:8" x14ac:dyDescent="0.3">
      <c r="A794" t="s">
        <v>1258</v>
      </c>
      <c r="B794" t="s">
        <v>2424</v>
      </c>
      <c r="C794" t="s">
        <v>2107</v>
      </c>
      <c r="D794" t="s">
        <v>1139</v>
      </c>
      <c r="E794" t="s">
        <v>2063</v>
      </c>
      <c r="F794">
        <v>6.3</v>
      </c>
      <c r="G794" t="s">
        <v>3313</v>
      </c>
      <c r="H794" t="s">
        <v>782</v>
      </c>
    </row>
    <row r="795" spans="1:8" x14ac:dyDescent="0.3">
      <c r="A795" t="s">
        <v>1258</v>
      </c>
      <c r="B795" t="s">
        <v>2424</v>
      </c>
      <c r="C795" t="s">
        <v>2107</v>
      </c>
      <c r="D795" t="s">
        <v>1139</v>
      </c>
      <c r="E795" t="s">
        <v>2063</v>
      </c>
      <c r="F795">
        <v>6.3</v>
      </c>
      <c r="G795" t="s">
        <v>3314</v>
      </c>
      <c r="H795" t="s">
        <v>386</v>
      </c>
    </row>
    <row r="796" spans="1:8" x14ac:dyDescent="0.3">
      <c r="A796" t="s">
        <v>1259</v>
      </c>
      <c r="B796" t="s">
        <v>2425</v>
      </c>
      <c r="C796" t="s">
        <v>2107</v>
      </c>
      <c r="D796" t="s">
        <v>1849</v>
      </c>
      <c r="E796" t="s">
        <v>2057</v>
      </c>
      <c r="F796">
        <v>4.5999999999999996</v>
      </c>
      <c r="G796" t="s">
        <v>3311</v>
      </c>
      <c r="H796" t="s">
        <v>857</v>
      </c>
    </row>
    <row r="797" spans="1:8" x14ac:dyDescent="0.3">
      <c r="A797" t="s">
        <v>1260</v>
      </c>
      <c r="B797" t="s">
        <v>2426</v>
      </c>
      <c r="C797" t="s">
        <v>2107</v>
      </c>
      <c r="D797" t="s">
        <v>1135</v>
      </c>
      <c r="E797" t="s">
        <v>1917</v>
      </c>
      <c r="F797">
        <v>6.5</v>
      </c>
      <c r="G797" t="s">
        <v>3311</v>
      </c>
      <c r="H797" t="s">
        <v>803</v>
      </c>
    </row>
    <row r="798" spans="1:8" x14ac:dyDescent="0.3">
      <c r="A798" t="s">
        <v>1261</v>
      </c>
      <c r="B798" t="s">
        <v>2427</v>
      </c>
      <c r="C798" t="s">
        <v>2111</v>
      </c>
      <c r="D798" t="s">
        <v>1143</v>
      </c>
      <c r="E798" t="s">
        <v>2064</v>
      </c>
      <c r="F798">
        <v>7</v>
      </c>
      <c r="G798" t="s">
        <v>3311</v>
      </c>
      <c r="H798" t="s">
        <v>638</v>
      </c>
    </row>
    <row r="799" spans="1:8" x14ac:dyDescent="0.3">
      <c r="A799" t="s">
        <v>1261</v>
      </c>
      <c r="B799" t="s">
        <v>2427</v>
      </c>
      <c r="C799" t="s">
        <v>2111</v>
      </c>
      <c r="D799" t="s">
        <v>1143</v>
      </c>
      <c r="E799" t="s">
        <v>2064</v>
      </c>
      <c r="F799">
        <v>7</v>
      </c>
      <c r="G799" t="s">
        <v>3312</v>
      </c>
      <c r="H799" t="s">
        <v>503</v>
      </c>
    </row>
    <row r="800" spans="1:8" x14ac:dyDescent="0.3">
      <c r="A800" t="s">
        <v>1261</v>
      </c>
      <c r="B800" t="s">
        <v>2427</v>
      </c>
      <c r="C800" t="s">
        <v>2111</v>
      </c>
      <c r="D800" t="s">
        <v>1143</v>
      </c>
      <c r="E800" t="s">
        <v>2064</v>
      </c>
      <c r="F800">
        <v>7</v>
      </c>
      <c r="G800" t="s">
        <v>3313</v>
      </c>
      <c r="H800" t="s">
        <v>197</v>
      </c>
    </row>
    <row r="801" spans="1:8" x14ac:dyDescent="0.3">
      <c r="A801" t="s">
        <v>1262</v>
      </c>
      <c r="B801" t="s">
        <v>2428</v>
      </c>
      <c r="C801" t="s">
        <v>2111</v>
      </c>
      <c r="D801" t="s">
        <v>1148</v>
      </c>
      <c r="E801" t="s">
        <v>1881</v>
      </c>
      <c r="F801">
        <v>5.9</v>
      </c>
      <c r="G801" t="s">
        <v>3311</v>
      </c>
      <c r="H801" t="s">
        <v>775</v>
      </c>
    </row>
    <row r="802" spans="1:8" x14ac:dyDescent="0.3">
      <c r="A802" t="s">
        <v>1262</v>
      </c>
      <c r="B802" t="s">
        <v>2428</v>
      </c>
      <c r="C802" t="s">
        <v>2111</v>
      </c>
      <c r="D802" t="s">
        <v>1148</v>
      </c>
      <c r="E802" t="s">
        <v>1881</v>
      </c>
      <c r="F802">
        <v>5.9</v>
      </c>
      <c r="G802" t="s">
        <v>3312</v>
      </c>
      <c r="H802" t="s">
        <v>85</v>
      </c>
    </row>
    <row r="803" spans="1:8" x14ac:dyDescent="0.3">
      <c r="A803" t="s">
        <v>1262</v>
      </c>
      <c r="B803" t="s">
        <v>2428</v>
      </c>
      <c r="C803" t="s">
        <v>2111</v>
      </c>
      <c r="D803" t="s">
        <v>1148</v>
      </c>
      <c r="E803" t="s">
        <v>1881</v>
      </c>
      <c r="F803">
        <v>5.9</v>
      </c>
      <c r="G803" t="s">
        <v>3313</v>
      </c>
      <c r="H803" t="s">
        <v>74</v>
      </c>
    </row>
    <row r="804" spans="1:8" x14ac:dyDescent="0.3">
      <c r="A804" t="s">
        <v>1262</v>
      </c>
      <c r="B804" t="s">
        <v>2428</v>
      </c>
      <c r="C804" t="s">
        <v>2111</v>
      </c>
      <c r="D804" t="s">
        <v>1148</v>
      </c>
      <c r="E804" t="s">
        <v>1881</v>
      </c>
      <c r="F804">
        <v>5.9</v>
      </c>
      <c r="G804" t="s">
        <v>3314</v>
      </c>
      <c r="H804" t="s">
        <v>102</v>
      </c>
    </row>
    <row r="805" spans="1:8" x14ac:dyDescent="0.3">
      <c r="A805" t="s">
        <v>1263</v>
      </c>
      <c r="B805" t="s">
        <v>2429</v>
      </c>
      <c r="C805" t="s">
        <v>2111</v>
      </c>
      <c r="D805" t="s">
        <v>1890</v>
      </c>
      <c r="E805" t="s">
        <v>2065</v>
      </c>
      <c r="F805">
        <v>9.8000000000000007</v>
      </c>
      <c r="G805" t="s">
        <v>3311</v>
      </c>
      <c r="H805" t="s">
        <v>143</v>
      </c>
    </row>
    <row r="806" spans="1:8" x14ac:dyDescent="0.3">
      <c r="A806" t="s">
        <v>1263</v>
      </c>
      <c r="B806" t="s">
        <v>2429</v>
      </c>
      <c r="C806" t="s">
        <v>2111</v>
      </c>
      <c r="D806" t="s">
        <v>1890</v>
      </c>
      <c r="E806" t="s">
        <v>2065</v>
      </c>
      <c r="F806">
        <v>9.8000000000000007</v>
      </c>
      <c r="G806" t="s">
        <v>3312</v>
      </c>
      <c r="H806" t="s">
        <v>829</v>
      </c>
    </row>
    <row r="807" spans="1:8" x14ac:dyDescent="0.3">
      <c r="A807" t="s">
        <v>1263</v>
      </c>
      <c r="B807" t="s">
        <v>2429</v>
      </c>
      <c r="C807" t="s">
        <v>2111</v>
      </c>
      <c r="D807" t="s">
        <v>1890</v>
      </c>
      <c r="E807" t="s">
        <v>2065</v>
      </c>
      <c r="F807">
        <v>9.8000000000000007</v>
      </c>
      <c r="G807" t="s">
        <v>3313</v>
      </c>
      <c r="H807" t="s">
        <v>858</v>
      </c>
    </row>
    <row r="808" spans="1:8" x14ac:dyDescent="0.3">
      <c r="A808" t="s">
        <v>1264</v>
      </c>
      <c r="B808" t="s">
        <v>2430</v>
      </c>
      <c r="C808" t="s">
        <v>2107</v>
      </c>
      <c r="D808" t="s">
        <v>1154</v>
      </c>
      <c r="E808" t="s">
        <v>2049</v>
      </c>
      <c r="F808">
        <v>8.9</v>
      </c>
      <c r="G808" t="s">
        <v>3311</v>
      </c>
      <c r="H808" t="s">
        <v>773</v>
      </c>
    </row>
    <row r="809" spans="1:8" x14ac:dyDescent="0.3">
      <c r="A809" t="s">
        <v>1264</v>
      </c>
      <c r="B809" t="s">
        <v>2430</v>
      </c>
      <c r="C809" t="s">
        <v>2107</v>
      </c>
      <c r="D809" t="s">
        <v>1154</v>
      </c>
      <c r="E809" t="s">
        <v>2049</v>
      </c>
      <c r="F809">
        <v>8.9</v>
      </c>
      <c r="G809" t="s">
        <v>3312</v>
      </c>
      <c r="H809" t="s">
        <v>423</v>
      </c>
    </row>
    <row r="810" spans="1:8" x14ac:dyDescent="0.3">
      <c r="A810" t="s">
        <v>1264</v>
      </c>
      <c r="B810" t="s">
        <v>2430</v>
      </c>
      <c r="C810" t="s">
        <v>2107</v>
      </c>
      <c r="D810" t="s">
        <v>1154</v>
      </c>
      <c r="E810" t="s">
        <v>2049</v>
      </c>
      <c r="F810">
        <v>8.9</v>
      </c>
      <c r="G810" t="s">
        <v>3313</v>
      </c>
      <c r="H810" t="s">
        <v>946</v>
      </c>
    </row>
    <row r="811" spans="1:8" x14ac:dyDescent="0.3">
      <c r="A811" t="s">
        <v>1265</v>
      </c>
      <c r="B811" t="s">
        <v>2431</v>
      </c>
      <c r="C811" t="s">
        <v>2107</v>
      </c>
      <c r="D811" t="s">
        <v>1849</v>
      </c>
      <c r="E811" t="s">
        <v>2066</v>
      </c>
      <c r="F811">
        <v>6.9</v>
      </c>
      <c r="G811" t="s">
        <v>3311</v>
      </c>
      <c r="H811" t="s">
        <v>546</v>
      </c>
    </row>
    <row r="812" spans="1:8" x14ac:dyDescent="0.3">
      <c r="A812" t="s">
        <v>1265</v>
      </c>
      <c r="B812" t="s">
        <v>2431</v>
      </c>
      <c r="C812" t="s">
        <v>2107</v>
      </c>
      <c r="D812" t="s">
        <v>1849</v>
      </c>
      <c r="E812" t="s">
        <v>2066</v>
      </c>
      <c r="F812">
        <v>6.9</v>
      </c>
      <c r="G812" t="s">
        <v>3312</v>
      </c>
      <c r="H812" t="s">
        <v>620</v>
      </c>
    </row>
    <row r="813" spans="1:8" x14ac:dyDescent="0.3">
      <c r="A813" t="s">
        <v>1266</v>
      </c>
      <c r="B813" t="s">
        <v>2432</v>
      </c>
      <c r="C813" t="s">
        <v>2111</v>
      </c>
      <c r="D813" t="s">
        <v>1139</v>
      </c>
      <c r="E813" t="s">
        <v>1863</v>
      </c>
      <c r="F813">
        <v>9.1999999999999993</v>
      </c>
      <c r="G813" t="s">
        <v>3311</v>
      </c>
      <c r="H813" t="s">
        <v>971</v>
      </c>
    </row>
    <row r="814" spans="1:8" x14ac:dyDescent="0.3">
      <c r="A814" t="s">
        <v>1266</v>
      </c>
      <c r="B814" t="s">
        <v>2432</v>
      </c>
      <c r="C814" t="s">
        <v>2111</v>
      </c>
      <c r="D814" t="s">
        <v>1139</v>
      </c>
      <c r="E814" t="s">
        <v>1863</v>
      </c>
      <c r="F814">
        <v>9.1999999999999993</v>
      </c>
      <c r="G814" t="s">
        <v>3312</v>
      </c>
      <c r="H814" t="s">
        <v>821</v>
      </c>
    </row>
    <row r="815" spans="1:8" x14ac:dyDescent="0.3">
      <c r="A815" t="s">
        <v>1266</v>
      </c>
      <c r="B815" t="s">
        <v>2432</v>
      </c>
      <c r="C815" t="s">
        <v>2111</v>
      </c>
      <c r="D815" t="s">
        <v>1139</v>
      </c>
      <c r="E815" t="s">
        <v>1863</v>
      </c>
      <c r="F815">
        <v>9.1999999999999993</v>
      </c>
      <c r="G815" t="s">
        <v>3313</v>
      </c>
      <c r="H815" t="s">
        <v>912</v>
      </c>
    </row>
    <row r="816" spans="1:8" x14ac:dyDescent="0.3">
      <c r="A816" t="s">
        <v>1267</v>
      </c>
      <c r="B816" t="s">
        <v>2433</v>
      </c>
      <c r="C816" t="s">
        <v>2111</v>
      </c>
      <c r="D816" t="s">
        <v>1857</v>
      </c>
      <c r="E816" t="s">
        <v>1922</v>
      </c>
      <c r="F816">
        <v>7.1</v>
      </c>
      <c r="G816" t="s">
        <v>3311</v>
      </c>
      <c r="H816" t="s">
        <v>587</v>
      </c>
    </row>
    <row r="817" spans="1:8" x14ac:dyDescent="0.3">
      <c r="A817" t="s">
        <v>1268</v>
      </c>
      <c r="B817" t="s">
        <v>2434</v>
      </c>
      <c r="C817" t="s">
        <v>2111</v>
      </c>
      <c r="D817" t="s">
        <v>1137</v>
      </c>
      <c r="E817" t="s">
        <v>2017</v>
      </c>
      <c r="F817">
        <v>7.7</v>
      </c>
      <c r="G817" t="s">
        <v>3311</v>
      </c>
      <c r="H817" t="s">
        <v>909</v>
      </c>
    </row>
    <row r="818" spans="1:8" x14ac:dyDescent="0.3">
      <c r="A818" t="s">
        <v>1269</v>
      </c>
      <c r="B818" t="s">
        <v>2435</v>
      </c>
      <c r="C818" t="s">
        <v>2111</v>
      </c>
      <c r="D818" t="s">
        <v>1855</v>
      </c>
      <c r="E818" t="s">
        <v>1998</v>
      </c>
      <c r="F818">
        <v>8.1999999999999993</v>
      </c>
      <c r="G818" t="s">
        <v>3311</v>
      </c>
      <c r="H818" t="s">
        <v>1040</v>
      </c>
    </row>
    <row r="819" spans="1:8" x14ac:dyDescent="0.3">
      <c r="A819" t="s">
        <v>1269</v>
      </c>
      <c r="B819" t="s">
        <v>2435</v>
      </c>
      <c r="C819" t="s">
        <v>2111</v>
      </c>
      <c r="D819" t="s">
        <v>1855</v>
      </c>
      <c r="E819" t="s">
        <v>1998</v>
      </c>
      <c r="F819">
        <v>8.1999999999999993</v>
      </c>
      <c r="G819" t="s">
        <v>3312</v>
      </c>
      <c r="H819" t="s">
        <v>532</v>
      </c>
    </row>
    <row r="820" spans="1:8" x14ac:dyDescent="0.3">
      <c r="A820" t="s">
        <v>1269</v>
      </c>
      <c r="B820" t="s">
        <v>2435</v>
      </c>
      <c r="C820" t="s">
        <v>2111</v>
      </c>
      <c r="D820" t="s">
        <v>1855</v>
      </c>
      <c r="E820" t="s">
        <v>1998</v>
      </c>
      <c r="F820">
        <v>8.1999999999999993</v>
      </c>
      <c r="G820" t="s">
        <v>3313</v>
      </c>
      <c r="H820" t="s">
        <v>200</v>
      </c>
    </row>
    <row r="821" spans="1:8" x14ac:dyDescent="0.3">
      <c r="A821" t="s">
        <v>1270</v>
      </c>
      <c r="B821" t="s">
        <v>2436</v>
      </c>
      <c r="C821" t="s">
        <v>2111</v>
      </c>
      <c r="D821" t="s">
        <v>1873</v>
      </c>
      <c r="E821" t="s">
        <v>1901</v>
      </c>
      <c r="F821">
        <v>5.5</v>
      </c>
      <c r="G821" t="s">
        <v>3311</v>
      </c>
      <c r="H821" t="s">
        <v>592</v>
      </c>
    </row>
    <row r="822" spans="1:8" x14ac:dyDescent="0.3">
      <c r="A822" t="s">
        <v>1270</v>
      </c>
      <c r="B822" t="s">
        <v>2436</v>
      </c>
      <c r="C822" t="s">
        <v>2111</v>
      </c>
      <c r="D822" t="s">
        <v>1873</v>
      </c>
      <c r="E822" t="s">
        <v>1901</v>
      </c>
      <c r="F822">
        <v>5.5</v>
      </c>
      <c r="G822" t="s">
        <v>3312</v>
      </c>
      <c r="H822" t="s">
        <v>930</v>
      </c>
    </row>
    <row r="823" spans="1:8" x14ac:dyDescent="0.3">
      <c r="A823" t="s">
        <v>1270</v>
      </c>
      <c r="B823" t="s">
        <v>2436</v>
      </c>
      <c r="C823" t="s">
        <v>2111</v>
      </c>
      <c r="D823" t="s">
        <v>1873</v>
      </c>
      <c r="E823" t="s">
        <v>1901</v>
      </c>
      <c r="F823">
        <v>5.5</v>
      </c>
      <c r="G823" t="s">
        <v>3313</v>
      </c>
      <c r="H823" t="s">
        <v>218</v>
      </c>
    </row>
    <row r="824" spans="1:8" x14ac:dyDescent="0.3">
      <c r="A824" t="s">
        <v>1271</v>
      </c>
      <c r="B824" t="s">
        <v>2437</v>
      </c>
      <c r="C824" t="s">
        <v>2107</v>
      </c>
      <c r="D824" t="s">
        <v>1857</v>
      </c>
      <c r="E824" t="s">
        <v>2067</v>
      </c>
      <c r="F824">
        <v>5.2</v>
      </c>
      <c r="G824" t="s">
        <v>3311</v>
      </c>
      <c r="H824" t="s">
        <v>953</v>
      </c>
    </row>
    <row r="825" spans="1:8" x14ac:dyDescent="0.3">
      <c r="A825" t="s">
        <v>1271</v>
      </c>
      <c r="B825" t="s">
        <v>2437</v>
      </c>
      <c r="C825" t="s">
        <v>2107</v>
      </c>
      <c r="D825" t="s">
        <v>1857</v>
      </c>
      <c r="E825" t="s">
        <v>2067</v>
      </c>
      <c r="F825">
        <v>5.2</v>
      </c>
      <c r="G825" t="s">
        <v>3312</v>
      </c>
      <c r="H825" t="s">
        <v>460</v>
      </c>
    </row>
    <row r="826" spans="1:8" x14ac:dyDescent="0.3">
      <c r="A826" t="s">
        <v>1271</v>
      </c>
      <c r="B826" t="s">
        <v>2437</v>
      </c>
      <c r="C826" t="s">
        <v>2107</v>
      </c>
      <c r="D826" t="s">
        <v>1857</v>
      </c>
      <c r="E826" t="s">
        <v>2067</v>
      </c>
      <c r="F826">
        <v>5.2</v>
      </c>
      <c r="G826" t="s">
        <v>3313</v>
      </c>
      <c r="H826" t="s">
        <v>808</v>
      </c>
    </row>
    <row r="827" spans="1:8" x14ac:dyDescent="0.3">
      <c r="A827" t="s">
        <v>1272</v>
      </c>
      <c r="B827" t="s">
        <v>2438</v>
      </c>
      <c r="C827" t="s">
        <v>2107</v>
      </c>
      <c r="D827" t="s">
        <v>1148</v>
      </c>
      <c r="E827" t="s">
        <v>2068</v>
      </c>
      <c r="F827">
        <v>6.7</v>
      </c>
      <c r="G827" t="s">
        <v>3311</v>
      </c>
      <c r="H827" t="s">
        <v>269</v>
      </c>
    </row>
    <row r="828" spans="1:8" x14ac:dyDescent="0.3">
      <c r="A828" t="s">
        <v>1272</v>
      </c>
      <c r="B828" t="s">
        <v>2438</v>
      </c>
      <c r="C828" t="s">
        <v>2107</v>
      </c>
      <c r="D828" t="s">
        <v>1148</v>
      </c>
      <c r="E828" t="s">
        <v>2068</v>
      </c>
      <c r="F828">
        <v>6.7</v>
      </c>
      <c r="G828" t="s">
        <v>3312</v>
      </c>
      <c r="H828" t="s">
        <v>798</v>
      </c>
    </row>
    <row r="829" spans="1:8" x14ac:dyDescent="0.3">
      <c r="A829" t="s">
        <v>1272</v>
      </c>
      <c r="B829" t="s">
        <v>2438</v>
      </c>
      <c r="C829" t="s">
        <v>2107</v>
      </c>
      <c r="D829" t="s">
        <v>1148</v>
      </c>
      <c r="E829" t="s">
        <v>2068</v>
      </c>
      <c r="F829">
        <v>6.7</v>
      </c>
      <c r="G829" t="s">
        <v>3313</v>
      </c>
      <c r="H829" t="s">
        <v>84</v>
      </c>
    </row>
    <row r="830" spans="1:8" x14ac:dyDescent="0.3">
      <c r="A830" t="s">
        <v>1273</v>
      </c>
      <c r="B830" t="s">
        <v>2439</v>
      </c>
      <c r="C830" t="s">
        <v>2111</v>
      </c>
      <c r="D830" t="s">
        <v>1154</v>
      </c>
      <c r="E830" t="s">
        <v>2069</v>
      </c>
      <c r="F830">
        <v>6.1</v>
      </c>
      <c r="G830" t="s">
        <v>3311</v>
      </c>
      <c r="H830" t="s">
        <v>941</v>
      </c>
    </row>
    <row r="831" spans="1:8" x14ac:dyDescent="0.3">
      <c r="A831" t="s">
        <v>1273</v>
      </c>
      <c r="B831" t="s">
        <v>2439</v>
      </c>
      <c r="C831" t="s">
        <v>2111</v>
      </c>
      <c r="D831" t="s">
        <v>1154</v>
      </c>
      <c r="E831" t="s">
        <v>2069</v>
      </c>
      <c r="F831">
        <v>6.1</v>
      </c>
      <c r="G831" t="s">
        <v>3312</v>
      </c>
      <c r="H831" t="s">
        <v>88</v>
      </c>
    </row>
    <row r="832" spans="1:8" x14ac:dyDescent="0.3">
      <c r="A832" t="s">
        <v>1274</v>
      </c>
      <c r="B832" t="s">
        <v>2440</v>
      </c>
      <c r="C832" t="s">
        <v>2107</v>
      </c>
      <c r="D832" t="s">
        <v>1150</v>
      </c>
      <c r="E832" t="s">
        <v>2036</v>
      </c>
      <c r="F832">
        <v>6.7</v>
      </c>
      <c r="G832" t="s">
        <v>3311</v>
      </c>
      <c r="H832" t="s">
        <v>696</v>
      </c>
    </row>
    <row r="833" spans="1:8" x14ac:dyDescent="0.3">
      <c r="A833" t="s">
        <v>1274</v>
      </c>
      <c r="B833" t="s">
        <v>2440</v>
      </c>
      <c r="C833" t="s">
        <v>2107</v>
      </c>
      <c r="D833" t="s">
        <v>1150</v>
      </c>
      <c r="E833" t="s">
        <v>2036</v>
      </c>
      <c r="F833">
        <v>6.7</v>
      </c>
      <c r="G833" t="s">
        <v>3312</v>
      </c>
      <c r="H833" t="s">
        <v>1037</v>
      </c>
    </row>
    <row r="834" spans="1:8" x14ac:dyDescent="0.3">
      <c r="A834" t="s">
        <v>1275</v>
      </c>
      <c r="B834" t="s">
        <v>2441</v>
      </c>
      <c r="C834" t="s">
        <v>2107</v>
      </c>
      <c r="D834" t="s">
        <v>1873</v>
      </c>
      <c r="E834" t="s">
        <v>2070</v>
      </c>
      <c r="F834">
        <v>5</v>
      </c>
      <c r="G834" t="s">
        <v>3311</v>
      </c>
      <c r="H834" t="s">
        <v>825</v>
      </c>
    </row>
    <row r="835" spans="1:8" x14ac:dyDescent="0.3">
      <c r="A835" t="s">
        <v>1275</v>
      </c>
      <c r="B835" t="s">
        <v>2441</v>
      </c>
      <c r="C835" t="s">
        <v>2107</v>
      </c>
      <c r="D835" t="s">
        <v>1873</v>
      </c>
      <c r="E835" t="s">
        <v>2070</v>
      </c>
      <c r="F835">
        <v>5</v>
      </c>
      <c r="G835" t="s">
        <v>3312</v>
      </c>
      <c r="H835" t="s">
        <v>204</v>
      </c>
    </row>
    <row r="836" spans="1:8" x14ac:dyDescent="0.3">
      <c r="A836" t="s">
        <v>1275</v>
      </c>
      <c r="B836" t="s">
        <v>2441</v>
      </c>
      <c r="C836" t="s">
        <v>2107</v>
      </c>
      <c r="D836" t="s">
        <v>1873</v>
      </c>
      <c r="E836" t="s">
        <v>2070</v>
      </c>
      <c r="F836">
        <v>5</v>
      </c>
      <c r="G836" t="s">
        <v>3313</v>
      </c>
      <c r="H836" t="s">
        <v>571</v>
      </c>
    </row>
    <row r="837" spans="1:8" x14ac:dyDescent="0.3">
      <c r="A837" t="s">
        <v>1276</v>
      </c>
      <c r="B837" t="s">
        <v>2442</v>
      </c>
      <c r="C837" t="s">
        <v>2111</v>
      </c>
      <c r="D837" t="s">
        <v>1150</v>
      </c>
      <c r="E837" t="s">
        <v>2071</v>
      </c>
      <c r="F837">
        <v>4.7</v>
      </c>
      <c r="G837" t="s">
        <v>3311</v>
      </c>
      <c r="H837" t="s">
        <v>711</v>
      </c>
    </row>
    <row r="838" spans="1:8" x14ac:dyDescent="0.3">
      <c r="A838" t="s">
        <v>1276</v>
      </c>
      <c r="B838" t="s">
        <v>2442</v>
      </c>
      <c r="C838" t="s">
        <v>2111</v>
      </c>
      <c r="D838" t="s">
        <v>1150</v>
      </c>
      <c r="E838" t="s">
        <v>2071</v>
      </c>
      <c r="F838">
        <v>4.7</v>
      </c>
      <c r="G838" t="s">
        <v>3312</v>
      </c>
      <c r="H838" t="s">
        <v>323</v>
      </c>
    </row>
    <row r="839" spans="1:8" x14ac:dyDescent="0.3">
      <c r="A839" t="s">
        <v>1276</v>
      </c>
      <c r="B839" t="s">
        <v>2442</v>
      </c>
      <c r="C839" t="s">
        <v>2111</v>
      </c>
      <c r="D839" t="s">
        <v>1150</v>
      </c>
      <c r="E839" t="s">
        <v>2071</v>
      </c>
      <c r="F839">
        <v>4.7</v>
      </c>
      <c r="G839" t="s">
        <v>3313</v>
      </c>
      <c r="H839" t="s">
        <v>127</v>
      </c>
    </row>
    <row r="840" spans="1:8" x14ac:dyDescent="0.3">
      <c r="A840" t="s">
        <v>1276</v>
      </c>
      <c r="B840" t="s">
        <v>2442</v>
      </c>
      <c r="C840" t="s">
        <v>2111</v>
      </c>
      <c r="D840" t="s">
        <v>1150</v>
      </c>
      <c r="E840" t="s">
        <v>2071</v>
      </c>
      <c r="F840">
        <v>4.7</v>
      </c>
      <c r="G840" t="s">
        <v>3314</v>
      </c>
      <c r="H840" t="s">
        <v>573</v>
      </c>
    </row>
    <row r="841" spans="1:8" x14ac:dyDescent="0.3">
      <c r="A841" t="s">
        <v>1277</v>
      </c>
      <c r="B841" t="s">
        <v>2443</v>
      </c>
      <c r="C841" t="s">
        <v>2107</v>
      </c>
      <c r="D841" t="s">
        <v>1857</v>
      </c>
      <c r="E841" t="s">
        <v>1941</v>
      </c>
      <c r="F841">
        <v>8.9</v>
      </c>
      <c r="G841" t="s">
        <v>3311</v>
      </c>
      <c r="H841" t="s">
        <v>664</v>
      </c>
    </row>
    <row r="842" spans="1:8" x14ac:dyDescent="0.3">
      <c r="A842" t="s">
        <v>1277</v>
      </c>
      <c r="B842" t="s">
        <v>2443</v>
      </c>
      <c r="C842" t="s">
        <v>2107</v>
      </c>
      <c r="D842" t="s">
        <v>1857</v>
      </c>
      <c r="E842" t="s">
        <v>1941</v>
      </c>
      <c r="F842">
        <v>8.9</v>
      </c>
      <c r="G842" t="s">
        <v>3312</v>
      </c>
      <c r="H842" t="s">
        <v>116</v>
      </c>
    </row>
    <row r="843" spans="1:8" x14ac:dyDescent="0.3">
      <c r="A843" t="s">
        <v>1277</v>
      </c>
      <c r="B843" t="s">
        <v>2443</v>
      </c>
      <c r="C843" t="s">
        <v>2107</v>
      </c>
      <c r="D843" t="s">
        <v>1857</v>
      </c>
      <c r="E843" t="s">
        <v>1941</v>
      </c>
      <c r="F843">
        <v>8.9</v>
      </c>
      <c r="G843" t="s">
        <v>3313</v>
      </c>
      <c r="H843" t="s">
        <v>464</v>
      </c>
    </row>
    <row r="844" spans="1:8" x14ac:dyDescent="0.3">
      <c r="A844" t="s">
        <v>1277</v>
      </c>
      <c r="B844" t="s">
        <v>2443</v>
      </c>
      <c r="C844" t="s">
        <v>2107</v>
      </c>
      <c r="D844" t="s">
        <v>1857</v>
      </c>
      <c r="E844" t="s">
        <v>1941</v>
      </c>
      <c r="F844">
        <v>8.9</v>
      </c>
      <c r="G844" t="s">
        <v>3314</v>
      </c>
      <c r="H844" t="s">
        <v>137</v>
      </c>
    </row>
    <row r="845" spans="1:8" x14ac:dyDescent="0.3">
      <c r="A845" t="s">
        <v>1278</v>
      </c>
      <c r="B845" t="s">
        <v>2444</v>
      </c>
      <c r="C845" t="s">
        <v>2107</v>
      </c>
      <c r="D845" t="s">
        <v>1129</v>
      </c>
      <c r="E845" t="s">
        <v>2072</v>
      </c>
      <c r="F845">
        <v>9</v>
      </c>
      <c r="G845" t="s">
        <v>3311</v>
      </c>
      <c r="H845" t="s">
        <v>506</v>
      </c>
    </row>
    <row r="846" spans="1:8" x14ac:dyDescent="0.3">
      <c r="A846" t="s">
        <v>1279</v>
      </c>
      <c r="B846" t="s">
        <v>2445</v>
      </c>
      <c r="C846" t="s">
        <v>2107</v>
      </c>
      <c r="D846" t="s">
        <v>1154</v>
      </c>
      <c r="E846" t="s">
        <v>2073</v>
      </c>
      <c r="F846">
        <v>6.4</v>
      </c>
      <c r="G846" t="s">
        <v>3311</v>
      </c>
      <c r="H846" t="s">
        <v>648</v>
      </c>
    </row>
    <row r="847" spans="1:8" x14ac:dyDescent="0.3">
      <c r="A847" t="s">
        <v>1280</v>
      </c>
      <c r="B847" t="s">
        <v>2446</v>
      </c>
      <c r="C847" t="s">
        <v>2107</v>
      </c>
      <c r="D847" t="s">
        <v>1890</v>
      </c>
      <c r="E847" t="s">
        <v>2051</v>
      </c>
      <c r="F847">
        <v>8.6</v>
      </c>
      <c r="G847" t="s">
        <v>3311</v>
      </c>
      <c r="H847" t="s">
        <v>615</v>
      </c>
    </row>
    <row r="848" spans="1:8" x14ac:dyDescent="0.3">
      <c r="A848" t="s">
        <v>1280</v>
      </c>
      <c r="B848" t="s">
        <v>2446</v>
      </c>
      <c r="C848" t="s">
        <v>2107</v>
      </c>
      <c r="D848" t="s">
        <v>1890</v>
      </c>
      <c r="E848" t="s">
        <v>2051</v>
      </c>
      <c r="F848">
        <v>8.6</v>
      </c>
      <c r="G848" t="s">
        <v>3312</v>
      </c>
      <c r="H848" t="s">
        <v>1001</v>
      </c>
    </row>
    <row r="849" spans="1:8" x14ac:dyDescent="0.3">
      <c r="A849" t="s">
        <v>1280</v>
      </c>
      <c r="B849" t="s">
        <v>2446</v>
      </c>
      <c r="C849" t="s">
        <v>2107</v>
      </c>
      <c r="D849" t="s">
        <v>1890</v>
      </c>
      <c r="E849" t="s">
        <v>2051</v>
      </c>
      <c r="F849">
        <v>8.6</v>
      </c>
      <c r="G849" t="s">
        <v>3313</v>
      </c>
      <c r="H849" t="s">
        <v>539</v>
      </c>
    </row>
    <row r="850" spans="1:8" x14ac:dyDescent="0.3">
      <c r="A850" t="s">
        <v>1281</v>
      </c>
      <c r="B850" t="s">
        <v>2447</v>
      </c>
      <c r="C850" t="s">
        <v>2107</v>
      </c>
      <c r="D850" t="s">
        <v>1154</v>
      </c>
      <c r="E850" t="s">
        <v>1847</v>
      </c>
      <c r="F850">
        <v>5.6</v>
      </c>
      <c r="G850" t="s">
        <v>3311</v>
      </c>
      <c r="H850" t="s">
        <v>603</v>
      </c>
    </row>
    <row r="851" spans="1:8" x14ac:dyDescent="0.3">
      <c r="A851" t="s">
        <v>1281</v>
      </c>
      <c r="B851" t="s">
        <v>2447</v>
      </c>
      <c r="C851" t="s">
        <v>2107</v>
      </c>
      <c r="D851" t="s">
        <v>1154</v>
      </c>
      <c r="E851" t="s">
        <v>1847</v>
      </c>
      <c r="F851">
        <v>5.6</v>
      </c>
      <c r="G851" t="s">
        <v>3312</v>
      </c>
      <c r="H851" t="s">
        <v>869</v>
      </c>
    </row>
    <row r="852" spans="1:8" x14ac:dyDescent="0.3">
      <c r="A852" t="s">
        <v>1281</v>
      </c>
      <c r="B852" t="s">
        <v>2447</v>
      </c>
      <c r="C852" t="s">
        <v>2107</v>
      </c>
      <c r="D852" t="s">
        <v>1154</v>
      </c>
      <c r="E852" t="s">
        <v>1847</v>
      </c>
      <c r="F852">
        <v>5.6</v>
      </c>
      <c r="G852" t="s">
        <v>3313</v>
      </c>
      <c r="H852" t="s">
        <v>669</v>
      </c>
    </row>
    <row r="853" spans="1:8" x14ac:dyDescent="0.3">
      <c r="A853" t="s">
        <v>1281</v>
      </c>
      <c r="B853" t="s">
        <v>2447</v>
      </c>
      <c r="C853" t="s">
        <v>2107</v>
      </c>
      <c r="D853" t="s">
        <v>1154</v>
      </c>
      <c r="E853" t="s">
        <v>1847</v>
      </c>
      <c r="F853">
        <v>5.6</v>
      </c>
      <c r="G853" t="s">
        <v>3314</v>
      </c>
      <c r="H853" t="s">
        <v>523</v>
      </c>
    </row>
    <row r="854" spans="1:8" x14ac:dyDescent="0.3">
      <c r="A854" t="s">
        <v>1282</v>
      </c>
      <c r="B854" t="s">
        <v>2448</v>
      </c>
      <c r="C854" t="s">
        <v>2111</v>
      </c>
      <c r="D854" t="s">
        <v>1148</v>
      </c>
      <c r="E854" t="s">
        <v>2074</v>
      </c>
      <c r="F854">
        <v>5.5</v>
      </c>
      <c r="G854" t="s">
        <v>3311</v>
      </c>
      <c r="H854" t="s">
        <v>514</v>
      </c>
    </row>
    <row r="855" spans="1:8" x14ac:dyDescent="0.3">
      <c r="A855" t="s">
        <v>1283</v>
      </c>
      <c r="B855" t="s">
        <v>2449</v>
      </c>
      <c r="C855" t="s">
        <v>2107</v>
      </c>
      <c r="D855" t="s">
        <v>1150</v>
      </c>
      <c r="E855" t="s">
        <v>1905</v>
      </c>
      <c r="F855">
        <v>9.8000000000000007</v>
      </c>
      <c r="G855" t="s">
        <v>3311</v>
      </c>
      <c r="H855" t="s">
        <v>644</v>
      </c>
    </row>
    <row r="856" spans="1:8" x14ac:dyDescent="0.3">
      <c r="A856" t="s">
        <v>1283</v>
      </c>
      <c r="B856" t="s">
        <v>2449</v>
      </c>
      <c r="C856" t="s">
        <v>2107</v>
      </c>
      <c r="D856" t="s">
        <v>1150</v>
      </c>
      <c r="E856" t="s">
        <v>1905</v>
      </c>
      <c r="F856">
        <v>9.8000000000000007</v>
      </c>
      <c r="G856" t="s">
        <v>3312</v>
      </c>
      <c r="H856" t="s">
        <v>499</v>
      </c>
    </row>
    <row r="857" spans="1:8" x14ac:dyDescent="0.3">
      <c r="A857" t="s">
        <v>1284</v>
      </c>
      <c r="B857" t="s">
        <v>2450</v>
      </c>
      <c r="C857" t="s">
        <v>2111</v>
      </c>
      <c r="D857" t="s">
        <v>1148</v>
      </c>
      <c r="E857" t="s">
        <v>2008</v>
      </c>
      <c r="F857">
        <v>5.3</v>
      </c>
      <c r="G857" t="s">
        <v>3311</v>
      </c>
      <c r="H857" t="s">
        <v>693</v>
      </c>
    </row>
    <row r="858" spans="1:8" x14ac:dyDescent="0.3">
      <c r="A858" t="s">
        <v>1284</v>
      </c>
      <c r="B858" t="s">
        <v>2450</v>
      </c>
      <c r="C858" t="s">
        <v>2111</v>
      </c>
      <c r="D858" t="s">
        <v>1148</v>
      </c>
      <c r="E858" t="s">
        <v>2008</v>
      </c>
      <c r="F858">
        <v>5.3</v>
      </c>
      <c r="G858" t="s">
        <v>3312</v>
      </c>
      <c r="H858" t="s">
        <v>636</v>
      </c>
    </row>
    <row r="859" spans="1:8" x14ac:dyDescent="0.3">
      <c r="A859" t="s">
        <v>1284</v>
      </c>
      <c r="B859" t="s">
        <v>2450</v>
      </c>
      <c r="C859" t="s">
        <v>2111</v>
      </c>
      <c r="D859" t="s">
        <v>1148</v>
      </c>
      <c r="E859" t="s">
        <v>2008</v>
      </c>
      <c r="F859">
        <v>5.3</v>
      </c>
      <c r="G859" t="s">
        <v>3313</v>
      </c>
      <c r="H859" t="s">
        <v>151</v>
      </c>
    </row>
    <row r="860" spans="1:8" x14ac:dyDescent="0.3">
      <c r="A860" t="s">
        <v>1284</v>
      </c>
      <c r="B860" t="s">
        <v>2450</v>
      </c>
      <c r="C860" t="s">
        <v>2111</v>
      </c>
      <c r="D860" t="s">
        <v>1148</v>
      </c>
      <c r="E860" t="s">
        <v>2008</v>
      </c>
      <c r="F860">
        <v>5.3</v>
      </c>
      <c r="G860" t="s">
        <v>3314</v>
      </c>
      <c r="H860" t="s">
        <v>830</v>
      </c>
    </row>
    <row r="861" spans="1:8" x14ac:dyDescent="0.3">
      <c r="A861" t="s">
        <v>1285</v>
      </c>
      <c r="B861" t="s">
        <v>2451</v>
      </c>
      <c r="C861" t="s">
        <v>2111</v>
      </c>
      <c r="D861" t="s">
        <v>1890</v>
      </c>
      <c r="E861" t="s">
        <v>1927</v>
      </c>
      <c r="F861">
        <v>9.1</v>
      </c>
      <c r="G861" t="s">
        <v>3311</v>
      </c>
      <c r="H861" t="s">
        <v>767</v>
      </c>
    </row>
    <row r="862" spans="1:8" x14ac:dyDescent="0.3">
      <c r="A862" t="s">
        <v>1285</v>
      </c>
      <c r="B862" t="s">
        <v>2451</v>
      </c>
      <c r="C862" t="s">
        <v>2111</v>
      </c>
      <c r="D862" t="s">
        <v>1890</v>
      </c>
      <c r="E862" t="s">
        <v>1927</v>
      </c>
      <c r="F862">
        <v>9.1</v>
      </c>
      <c r="G862" t="s">
        <v>3312</v>
      </c>
      <c r="H862" t="s">
        <v>718</v>
      </c>
    </row>
    <row r="863" spans="1:8" x14ac:dyDescent="0.3">
      <c r="A863" t="s">
        <v>1285</v>
      </c>
      <c r="B863" t="s">
        <v>2451</v>
      </c>
      <c r="C863" t="s">
        <v>2111</v>
      </c>
      <c r="D863" t="s">
        <v>1890</v>
      </c>
      <c r="E863" t="s">
        <v>1927</v>
      </c>
      <c r="F863">
        <v>9.1</v>
      </c>
      <c r="G863" t="s">
        <v>3313</v>
      </c>
      <c r="H863" t="s">
        <v>1031</v>
      </c>
    </row>
    <row r="864" spans="1:8" x14ac:dyDescent="0.3">
      <c r="A864" t="s">
        <v>1286</v>
      </c>
      <c r="B864" t="s">
        <v>2452</v>
      </c>
      <c r="C864" t="s">
        <v>2107</v>
      </c>
      <c r="D864" t="s">
        <v>1890</v>
      </c>
      <c r="E864" t="s">
        <v>2075</v>
      </c>
      <c r="F864">
        <v>4.5</v>
      </c>
      <c r="G864" t="s">
        <v>3311</v>
      </c>
      <c r="H864" t="s">
        <v>477</v>
      </c>
    </row>
    <row r="865" spans="1:8" x14ac:dyDescent="0.3">
      <c r="A865" t="s">
        <v>1286</v>
      </c>
      <c r="B865" t="s">
        <v>2452</v>
      </c>
      <c r="C865" t="s">
        <v>2107</v>
      </c>
      <c r="D865" t="s">
        <v>1890</v>
      </c>
      <c r="E865" t="s">
        <v>2075</v>
      </c>
      <c r="F865">
        <v>4.5</v>
      </c>
      <c r="G865" t="s">
        <v>3312</v>
      </c>
      <c r="H865" t="s">
        <v>304</v>
      </c>
    </row>
    <row r="866" spans="1:8" x14ac:dyDescent="0.3">
      <c r="A866" t="s">
        <v>1286</v>
      </c>
      <c r="B866" t="s">
        <v>2452</v>
      </c>
      <c r="C866" t="s">
        <v>2107</v>
      </c>
      <c r="D866" t="s">
        <v>1890</v>
      </c>
      <c r="E866" t="s">
        <v>2075</v>
      </c>
      <c r="F866">
        <v>4.5</v>
      </c>
      <c r="G866" t="s">
        <v>3313</v>
      </c>
      <c r="H866" t="s">
        <v>458</v>
      </c>
    </row>
    <row r="867" spans="1:8" x14ac:dyDescent="0.3">
      <c r="A867" t="s">
        <v>1287</v>
      </c>
      <c r="B867" t="s">
        <v>2453</v>
      </c>
      <c r="C867" t="s">
        <v>2111</v>
      </c>
      <c r="D867" t="s">
        <v>1141</v>
      </c>
      <c r="E867" t="s">
        <v>1870</v>
      </c>
      <c r="F867">
        <v>8</v>
      </c>
      <c r="G867" t="s">
        <v>3311</v>
      </c>
      <c r="H867" t="s">
        <v>751</v>
      </c>
    </row>
    <row r="868" spans="1:8" x14ac:dyDescent="0.3">
      <c r="A868" t="s">
        <v>1287</v>
      </c>
      <c r="B868" t="s">
        <v>2453</v>
      </c>
      <c r="C868" t="s">
        <v>2111</v>
      </c>
      <c r="D868" t="s">
        <v>1141</v>
      </c>
      <c r="E868" t="s">
        <v>1870</v>
      </c>
      <c r="F868">
        <v>8</v>
      </c>
      <c r="G868" t="s">
        <v>3312</v>
      </c>
      <c r="H868" t="s">
        <v>114</v>
      </c>
    </row>
    <row r="869" spans="1:8" x14ac:dyDescent="0.3">
      <c r="A869" t="s">
        <v>1288</v>
      </c>
      <c r="B869" t="s">
        <v>2454</v>
      </c>
      <c r="C869" t="s">
        <v>2111</v>
      </c>
      <c r="D869" t="s">
        <v>1146</v>
      </c>
      <c r="E869" t="s">
        <v>2076</v>
      </c>
      <c r="F869">
        <v>7.1</v>
      </c>
      <c r="G869" t="s">
        <v>3311</v>
      </c>
      <c r="H869" t="s">
        <v>656</v>
      </c>
    </row>
    <row r="870" spans="1:8" x14ac:dyDescent="0.3">
      <c r="A870" t="s">
        <v>1288</v>
      </c>
      <c r="B870" t="s">
        <v>2454</v>
      </c>
      <c r="C870" t="s">
        <v>2111</v>
      </c>
      <c r="D870" t="s">
        <v>1146</v>
      </c>
      <c r="E870" t="s">
        <v>2076</v>
      </c>
      <c r="F870">
        <v>7.1</v>
      </c>
      <c r="G870" t="s">
        <v>3312</v>
      </c>
      <c r="H870" t="s">
        <v>119</v>
      </c>
    </row>
    <row r="871" spans="1:8" x14ac:dyDescent="0.3">
      <c r="A871" t="s">
        <v>1288</v>
      </c>
      <c r="B871" t="s">
        <v>2454</v>
      </c>
      <c r="C871" t="s">
        <v>2111</v>
      </c>
      <c r="D871" t="s">
        <v>1146</v>
      </c>
      <c r="E871" t="s">
        <v>2076</v>
      </c>
      <c r="F871">
        <v>7.1</v>
      </c>
      <c r="G871" t="s">
        <v>3313</v>
      </c>
      <c r="H871" t="s">
        <v>679</v>
      </c>
    </row>
    <row r="872" spans="1:8" x14ac:dyDescent="0.3">
      <c r="A872" t="s">
        <v>1289</v>
      </c>
      <c r="B872" t="s">
        <v>2455</v>
      </c>
      <c r="C872" t="s">
        <v>2111</v>
      </c>
      <c r="D872" t="s">
        <v>1133</v>
      </c>
      <c r="E872" t="s">
        <v>2077</v>
      </c>
      <c r="F872">
        <v>7.2</v>
      </c>
      <c r="G872" t="s">
        <v>3311</v>
      </c>
      <c r="H872" t="s">
        <v>173</v>
      </c>
    </row>
    <row r="873" spans="1:8" x14ac:dyDescent="0.3">
      <c r="A873" t="s">
        <v>1289</v>
      </c>
      <c r="B873" t="s">
        <v>2455</v>
      </c>
      <c r="C873" t="s">
        <v>2111</v>
      </c>
      <c r="D873" t="s">
        <v>1133</v>
      </c>
      <c r="E873" t="s">
        <v>2077</v>
      </c>
      <c r="F873">
        <v>7.2</v>
      </c>
      <c r="G873" t="s">
        <v>3312</v>
      </c>
      <c r="H873" t="s">
        <v>466</v>
      </c>
    </row>
    <row r="874" spans="1:8" x14ac:dyDescent="0.3">
      <c r="A874" t="s">
        <v>1289</v>
      </c>
      <c r="B874" t="s">
        <v>2455</v>
      </c>
      <c r="C874" t="s">
        <v>2111</v>
      </c>
      <c r="D874" t="s">
        <v>1133</v>
      </c>
      <c r="E874" t="s">
        <v>2077</v>
      </c>
      <c r="F874">
        <v>7.2</v>
      </c>
      <c r="G874" t="s">
        <v>3313</v>
      </c>
      <c r="H874" t="s">
        <v>205</v>
      </c>
    </row>
    <row r="875" spans="1:8" x14ac:dyDescent="0.3">
      <c r="A875" t="s">
        <v>1289</v>
      </c>
      <c r="B875" t="s">
        <v>2455</v>
      </c>
      <c r="C875" t="s">
        <v>2111</v>
      </c>
      <c r="D875" t="s">
        <v>1133</v>
      </c>
      <c r="E875" t="s">
        <v>2077</v>
      </c>
      <c r="F875">
        <v>7.2</v>
      </c>
      <c r="G875" t="s">
        <v>3314</v>
      </c>
      <c r="H875" t="s">
        <v>184</v>
      </c>
    </row>
    <row r="876" spans="1:8" x14ac:dyDescent="0.3">
      <c r="A876" t="s">
        <v>1290</v>
      </c>
      <c r="B876" t="s">
        <v>2456</v>
      </c>
      <c r="C876" t="s">
        <v>2107</v>
      </c>
      <c r="D876" t="s">
        <v>1890</v>
      </c>
      <c r="E876" t="s">
        <v>2078</v>
      </c>
      <c r="F876">
        <v>5.0999999999999996</v>
      </c>
      <c r="G876" t="s">
        <v>3311</v>
      </c>
      <c r="H876" t="s">
        <v>528</v>
      </c>
    </row>
    <row r="877" spans="1:8" x14ac:dyDescent="0.3">
      <c r="A877" t="s">
        <v>1291</v>
      </c>
      <c r="B877" t="s">
        <v>2457</v>
      </c>
      <c r="C877" t="s">
        <v>2107</v>
      </c>
      <c r="D877" t="s">
        <v>1137</v>
      </c>
      <c r="E877" t="s">
        <v>1987</v>
      </c>
      <c r="F877">
        <v>9.6</v>
      </c>
      <c r="G877" t="s">
        <v>3311</v>
      </c>
      <c r="H877" t="s">
        <v>192</v>
      </c>
    </row>
    <row r="878" spans="1:8" x14ac:dyDescent="0.3">
      <c r="A878" t="s">
        <v>1291</v>
      </c>
      <c r="B878" t="s">
        <v>2457</v>
      </c>
      <c r="C878" t="s">
        <v>2107</v>
      </c>
      <c r="D878" t="s">
        <v>1137</v>
      </c>
      <c r="E878" t="s">
        <v>1987</v>
      </c>
      <c r="F878">
        <v>9.6</v>
      </c>
      <c r="G878" t="s">
        <v>3312</v>
      </c>
      <c r="H878" t="s">
        <v>972</v>
      </c>
    </row>
    <row r="879" spans="1:8" x14ac:dyDescent="0.3">
      <c r="A879" t="s">
        <v>1291</v>
      </c>
      <c r="B879" t="s">
        <v>2457</v>
      </c>
      <c r="C879" t="s">
        <v>2107</v>
      </c>
      <c r="D879" t="s">
        <v>1137</v>
      </c>
      <c r="E879" t="s">
        <v>1987</v>
      </c>
      <c r="F879">
        <v>9.6</v>
      </c>
      <c r="G879" t="s">
        <v>3313</v>
      </c>
      <c r="H879" t="s">
        <v>416</v>
      </c>
    </row>
    <row r="880" spans="1:8" x14ac:dyDescent="0.3">
      <c r="A880" t="s">
        <v>1292</v>
      </c>
      <c r="B880" t="s">
        <v>2458</v>
      </c>
      <c r="C880" t="s">
        <v>2111</v>
      </c>
      <c r="D880" t="s">
        <v>1154</v>
      </c>
      <c r="E880" t="s">
        <v>1918</v>
      </c>
      <c r="F880">
        <v>5.9</v>
      </c>
      <c r="G880" t="s">
        <v>3311</v>
      </c>
      <c r="H880" t="s">
        <v>391</v>
      </c>
    </row>
    <row r="881" spans="1:8" x14ac:dyDescent="0.3">
      <c r="A881" t="s">
        <v>1292</v>
      </c>
      <c r="B881" t="s">
        <v>2458</v>
      </c>
      <c r="C881" t="s">
        <v>2111</v>
      </c>
      <c r="D881" t="s">
        <v>1154</v>
      </c>
      <c r="E881" t="s">
        <v>1918</v>
      </c>
      <c r="F881">
        <v>5.9</v>
      </c>
      <c r="G881" t="s">
        <v>3312</v>
      </c>
      <c r="H881" t="s">
        <v>1032</v>
      </c>
    </row>
    <row r="882" spans="1:8" x14ac:dyDescent="0.3">
      <c r="A882" t="s">
        <v>1293</v>
      </c>
      <c r="B882" t="s">
        <v>2459</v>
      </c>
      <c r="C882" t="s">
        <v>2107</v>
      </c>
      <c r="D882" t="s">
        <v>1148</v>
      </c>
      <c r="E882" t="s">
        <v>2079</v>
      </c>
      <c r="F882">
        <v>6.7</v>
      </c>
      <c r="G882" t="s">
        <v>3311</v>
      </c>
      <c r="H882" t="s">
        <v>588</v>
      </c>
    </row>
    <row r="883" spans="1:8" x14ac:dyDescent="0.3">
      <c r="A883" t="s">
        <v>1293</v>
      </c>
      <c r="B883" t="s">
        <v>2459</v>
      </c>
      <c r="C883" t="s">
        <v>2107</v>
      </c>
      <c r="D883" t="s">
        <v>1148</v>
      </c>
      <c r="E883" t="s">
        <v>2079</v>
      </c>
      <c r="F883">
        <v>6.7</v>
      </c>
      <c r="G883" t="s">
        <v>3312</v>
      </c>
      <c r="H883" t="s">
        <v>112</v>
      </c>
    </row>
    <row r="884" spans="1:8" x14ac:dyDescent="0.3">
      <c r="A884" t="s">
        <v>1294</v>
      </c>
      <c r="B884" t="s">
        <v>2460</v>
      </c>
      <c r="C884" t="s">
        <v>2111</v>
      </c>
      <c r="D884" t="s">
        <v>1890</v>
      </c>
      <c r="E884" t="s">
        <v>1951</v>
      </c>
      <c r="F884">
        <v>7.4</v>
      </c>
      <c r="G884" t="s">
        <v>3311</v>
      </c>
      <c r="H884" t="s">
        <v>981</v>
      </c>
    </row>
    <row r="885" spans="1:8" x14ac:dyDescent="0.3">
      <c r="A885" t="s">
        <v>1294</v>
      </c>
      <c r="B885" t="s">
        <v>2460</v>
      </c>
      <c r="C885" t="s">
        <v>2111</v>
      </c>
      <c r="D885" t="s">
        <v>1890</v>
      </c>
      <c r="E885" t="s">
        <v>1951</v>
      </c>
      <c r="F885">
        <v>7.4</v>
      </c>
      <c r="G885" t="s">
        <v>3312</v>
      </c>
      <c r="H885" t="s">
        <v>556</v>
      </c>
    </row>
    <row r="886" spans="1:8" x14ac:dyDescent="0.3">
      <c r="A886" t="s">
        <v>1294</v>
      </c>
      <c r="B886" t="s">
        <v>2460</v>
      </c>
      <c r="C886" t="s">
        <v>2111</v>
      </c>
      <c r="D886" t="s">
        <v>1890</v>
      </c>
      <c r="E886" t="s">
        <v>1951</v>
      </c>
      <c r="F886">
        <v>7.4</v>
      </c>
      <c r="G886" t="s">
        <v>3313</v>
      </c>
      <c r="H886" t="s">
        <v>658</v>
      </c>
    </row>
    <row r="887" spans="1:8" x14ac:dyDescent="0.3">
      <c r="A887" t="s">
        <v>1294</v>
      </c>
      <c r="B887" t="s">
        <v>2460</v>
      </c>
      <c r="C887" t="s">
        <v>2111</v>
      </c>
      <c r="D887" t="s">
        <v>1890</v>
      </c>
      <c r="E887" t="s">
        <v>1951</v>
      </c>
      <c r="F887">
        <v>7.4</v>
      </c>
      <c r="G887" t="s">
        <v>3314</v>
      </c>
      <c r="H887" t="s">
        <v>521</v>
      </c>
    </row>
    <row r="888" spans="1:8" x14ac:dyDescent="0.3">
      <c r="A888" t="s">
        <v>1295</v>
      </c>
      <c r="B888" t="s">
        <v>2461</v>
      </c>
      <c r="C888" t="s">
        <v>2107</v>
      </c>
      <c r="D888" t="s">
        <v>1141</v>
      </c>
      <c r="E888" t="s">
        <v>2080</v>
      </c>
      <c r="F888">
        <v>7.4</v>
      </c>
      <c r="G888" t="s">
        <v>3311</v>
      </c>
      <c r="H888" t="s">
        <v>453</v>
      </c>
    </row>
    <row r="889" spans="1:8" x14ac:dyDescent="0.3">
      <c r="A889" t="s">
        <v>1295</v>
      </c>
      <c r="B889" t="s">
        <v>2461</v>
      </c>
      <c r="C889" t="s">
        <v>2107</v>
      </c>
      <c r="D889" t="s">
        <v>1141</v>
      </c>
      <c r="E889" t="s">
        <v>2080</v>
      </c>
      <c r="F889">
        <v>7.4</v>
      </c>
      <c r="G889" t="s">
        <v>3312</v>
      </c>
      <c r="H889" t="s">
        <v>400</v>
      </c>
    </row>
    <row r="890" spans="1:8" x14ac:dyDescent="0.3">
      <c r="A890" t="s">
        <v>1296</v>
      </c>
      <c r="B890" t="s">
        <v>2462</v>
      </c>
      <c r="C890" t="s">
        <v>2111</v>
      </c>
      <c r="D890" t="s">
        <v>1855</v>
      </c>
      <c r="E890" t="s">
        <v>1880</v>
      </c>
      <c r="F890">
        <v>5.8</v>
      </c>
      <c r="G890" t="s">
        <v>3311</v>
      </c>
      <c r="H890" t="s">
        <v>641</v>
      </c>
    </row>
    <row r="891" spans="1:8" x14ac:dyDescent="0.3">
      <c r="A891" t="s">
        <v>1296</v>
      </c>
      <c r="B891" t="s">
        <v>2462</v>
      </c>
      <c r="C891" t="s">
        <v>2111</v>
      </c>
      <c r="D891" t="s">
        <v>1855</v>
      </c>
      <c r="E891" t="s">
        <v>1880</v>
      </c>
      <c r="F891">
        <v>5.8</v>
      </c>
      <c r="G891" t="s">
        <v>3312</v>
      </c>
      <c r="H891" t="s">
        <v>174</v>
      </c>
    </row>
    <row r="892" spans="1:8" x14ac:dyDescent="0.3">
      <c r="A892" t="s">
        <v>1296</v>
      </c>
      <c r="B892" t="s">
        <v>2462</v>
      </c>
      <c r="C892" t="s">
        <v>2111</v>
      </c>
      <c r="D892" t="s">
        <v>1855</v>
      </c>
      <c r="E892" t="s">
        <v>1880</v>
      </c>
      <c r="F892">
        <v>5.8</v>
      </c>
      <c r="G892" t="s">
        <v>3313</v>
      </c>
      <c r="H892" t="s">
        <v>303</v>
      </c>
    </row>
    <row r="893" spans="1:8" x14ac:dyDescent="0.3">
      <c r="A893" t="s">
        <v>1297</v>
      </c>
      <c r="B893" t="s">
        <v>2463</v>
      </c>
      <c r="C893" t="s">
        <v>2107</v>
      </c>
      <c r="D893" t="s">
        <v>1127</v>
      </c>
      <c r="E893" t="s">
        <v>1921</v>
      </c>
      <c r="F893">
        <v>7.5</v>
      </c>
      <c r="G893" t="s">
        <v>3311</v>
      </c>
      <c r="H893" t="s">
        <v>382</v>
      </c>
    </row>
    <row r="894" spans="1:8" x14ac:dyDescent="0.3">
      <c r="A894" t="s">
        <v>1297</v>
      </c>
      <c r="B894" t="s">
        <v>2463</v>
      </c>
      <c r="C894" t="s">
        <v>2107</v>
      </c>
      <c r="D894" t="s">
        <v>1127</v>
      </c>
      <c r="E894" t="s">
        <v>1921</v>
      </c>
      <c r="F894">
        <v>7.5</v>
      </c>
      <c r="G894" t="s">
        <v>3312</v>
      </c>
      <c r="H894" t="s">
        <v>723</v>
      </c>
    </row>
    <row r="895" spans="1:8" x14ac:dyDescent="0.3">
      <c r="A895" t="s">
        <v>1298</v>
      </c>
      <c r="B895" t="s">
        <v>2464</v>
      </c>
      <c r="C895" t="s">
        <v>2111</v>
      </c>
      <c r="D895" t="s">
        <v>1133</v>
      </c>
      <c r="E895" t="s">
        <v>2031</v>
      </c>
      <c r="F895">
        <v>8.3000000000000007</v>
      </c>
      <c r="G895" t="s">
        <v>3311</v>
      </c>
      <c r="H895" t="s">
        <v>293</v>
      </c>
    </row>
    <row r="896" spans="1:8" x14ac:dyDescent="0.3">
      <c r="A896" t="s">
        <v>1298</v>
      </c>
      <c r="B896" t="s">
        <v>2464</v>
      </c>
      <c r="C896" t="s">
        <v>2111</v>
      </c>
      <c r="D896" t="s">
        <v>1133</v>
      </c>
      <c r="E896" t="s">
        <v>2031</v>
      </c>
      <c r="F896">
        <v>8.3000000000000007</v>
      </c>
      <c r="G896" t="s">
        <v>3312</v>
      </c>
      <c r="H896" t="s">
        <v>980</v>
      </c>
    </row>
    <row r="897" spans="1:8" x14ac:dyDescent="0.3">
      <c r="A897" t="s">
        <v>1298</v>
      </c>
      <c r="B897" t="s">
        <v>2464</v>
      </c>
      <c r="C897" t="s">
        <v>2111</v>
      </c>
      <c r="D897" t="s">
        <v>1133</v>
      </c>
      <c r="E897" t="s">
        <v>2031</v>
      </c>
      <c r="F897">
        <v>8.3000000000000007</v>
      </c>
      <c r="G897" t="s">
        <v>3313</v>
      </c>
      <c r="H897" t="s">
        <v>637</v>
      </c>
    </row>
    <row r="898" spans="1:8" x14ac:dyDescent="0.3">
      <c r="A898" t="s">
        <v>1299</v>
      </c>
      <c r="B898" t="s">
        <v>2465</v>
      </c>
      <c r="C898" t="s">
        <v>2107</v>
      </c>
      <c r="D898" t="s">
        <v>1857</v>
      </c>
      <c r="E898" t="s">
        <v>1994</v>
      </c>
      <c r="F898">
        <v>5.8</v>
      </c>
      <c r="G898" t="s">
        <v>3311</v>
      </c>
      <c r="H898" t="s">
        <v>272</v>
      </c>
    </row>
    <row r="899" spans="1:8" x14ac:dyDescent="0.3">
      <c r="A899" t="s">
        <v>1299</v>
      </c>
      <c r="B899" t="s">
        <v>2465</v>
      </c>
      <c r="C899" t="s">
        <v>2107</v>
      </c>
      <c r="D899" t="s">
        <v>1857</v>
      </c>
      <c r="E899" t="s">
        <v>1994</v>
      </c>
      <c r="F899">
        <v>5.8</v>
      </c>
      <c r="G899" t="s">
        <v>3312</v>
      </c>
      <c r="H899" t="s">
        <v>627</v>
      </c>
    </row>
    <row r="900" spans="1:8" x14ac:dyDescent="0.3">
      <c r="A900" t="s">
        <v>1299</v>
      </c>
      <c r="B900" t="s">
        <v>2465</v>
      </c>
      <c r="C900" t="s">
        <v>2107</v>
      </c>
      <c r="D900" t="s">
        <v>1857</v>
      </c>
      <c r="E900" t="s">
        <v>1994</v>
      </c>
      <c r="F900">
        <v>5.8</v>
      </c>
      <c r="G900" t="s">
        <v>3313</v>
      </c>
      <c r="H900" t="s">
        <v>613</v>
      </c>
    </row>
    <row r="901" spans="1:8" x14ac:dyDescent="0.3">
      <c r="A901" t="s">
        <v>1299</v>
      </c>
      <c r="B901" t="s">
        <v>2465</v>
      </c>
      <c r="C901" t="s">
        <v>2107</v>
      </c>
      <c r="D901" t="s">
        <v>1857</v>
      </c>
      <c r="E901" t="s">
        <v>1994</v>
      </c>
      <c r="F901">
        <v>5.8</v>
      </c>
      <c r="G901" t="s">
        <v>3314</v>
      </c>
      <c r="H901" t="s">
        <v>701</v>
      </c>
    </row>
    <row r="902" spans="1:8" x14ac:dyDescent="0.3">
      <c r="A902" t="s">
        <v>1300</v>
      </c>
      <c r="B902" t="s">
        <v>2466</v>
      </c>
      <c r="C902" t="s">
        <v>2107</v>
      </c>
      <c r="D902" t="s">
        <v>1148</v>
      </c>
      <c r="E902" t="s">
        <v>2081</v>
      </c>
      <c r="F902">
        <v>6.2</v>
      </c>
      <c r="G902" t="s">
        <v>3311</v>
      </c>
      <c r="H902" t="s">
        <v>776</v>
      </c>
    </row>
    <row r="903" spans="1:8" x14ac:dyDescent="0.3">
      <c r="A903" t="s">
        <v>1300</v>
      </c>
      <c r="B903" t="s">
        <v>2466</v>
      </c>
      <c r="C903" t="s">
        <v>2107</v>
      </c>
      <c r="D903" t="s">
        <v>1148</v>
      </c>
      <c r="E903" t="s">
        <v>2081</v>
      </c>
      <c r="F903">
        <v>6.2</v>
      </c>
      <c r="G903" t="s">
        <v>3312</v>
      </c>
      <c r="H903" t="s">
        <v>962</v>
      </c>
    </row>
    <row r="904" spans="1:8" x14ac:dyDescent="0.3">
      <c r="A904" t="s">
        <v>1300</v>
      </c>
      <c r="B904" t="s">
        <v>2466</v>
      </c>
      <c r="C904" t="s">
        <v>2107</v>
      </c>
      <c r="D904" t="s">
        <v>1148</v>
      </c>
      <c r="E904" t="s">
        <v>2081</v>
      </c>
      <c r="F904">
        <v>6.2</v>
      </c>
      <c r="G904" t="s">
        <v>3313</v>
      </c>
      <c r="H904" t="s">
        <v>706</v>
      </c>
    </row>
    <row r="905" spans="1:8" x14ac:dyDescent="0.3">
      <c r="A905" t="s">
        <v>1301</v>
      </c>
      <c r="B905" t="s">
        <v>2467</v>
      </c>
      <c r="C905" t="s">
        <v>2107</v>
      </c>
      <c r="D905" t="s">
        <v>1154</v>
      </c>
      <c r="E905" t="s">
        <v>2082</v>
      </c>
      <c r="F905">
        <v>9.6999999999999993</v>
      </c>
      <c r="G905" t="s">
        <v>3311</v>
      </c>
      <c r="H905" t="s">
        <v>983</v>
      </c>
    </row>
    <row r="906" spans="1:8" x14ac:dyDescent="0.3">
      <c r="A906" t="s">
        <v>1301</v>
      </c>
      <c r="B906" t="s">
        <v>2467</v>
      </c>
      <c r="C906" t="s">
        <v>2107</v>
      </c>
      <c r="D906" t="s">
        <v>1154</v>
      </c>
      <c r="E906" t="s">
        <v>2082</v>
      </c>
      <c r="F906">
        <v>9.6999999999999993</v>
      </c>
      <c r="G906" t="s">
        <v>3312</v>
      </c>
      <c r="H906" t="s">
        <v>199</v>
      </c>
    </row>
    <row r="907" spans="1:8" x14ac:dyDescent="0.3">
      <c r="A907" t="s">
        <v>1302</v>
      </c>
      <c r="B907" t="s">
        <v>2468</v>
      </c>
      <c r="C907" t="s">
        <v>2107</v>
      </c>
      <c r="D907" t="s">
        <v>1150</v>
      </c>
      <c r="E907" t="s">
        <v>1955</v>
      </c>
      <c r="F907">
        <v>7.7</v>
      </c>
      <c r="G907" t="s">
        <v>3311</v>
      </c>
      <c r="H907" t="s">
        <v>609</v>
      </c>
    </row>
    <row r="908" spans="1:8" x14ac:dyDescent="0.3">
      <c r="A908" t="s">
        <v>1302</v>
      </c>
      <c r="B908" t="s">
        <v>2468</v>
      </c>
      <c r="C908" t="s">
        <v>2107</v>
      </c>
      <c r="D908" t="s">
        <v>1150</v>
      </c>
      <c r="E908" t="s">
        <v>1955</v>
      </c>
      <c r="F908">
        <v>7.7</v>
      </c>
      <c r="G908" t="s">
        <v>3312</v>
      </c>
      <c r="H908" t="s">
        <v>987</v>
      </c>
    </row>
    <row r="909" spans="1:8" x14ac:dyDescent="0.3">
      <c r="A909" t="s">
        <v>1303</v>
      </c>
      <c r="B909" t="s">
        <v>2469</v>
      </c>
      <c r="C909" t="s">
        <v>2111</v>
      </c>
      <c r="D909" t="s">
        <v>1127</v>
      </c>
      <c r="E909" t="s">
        <v>2083</v>
      </c>
      <c r="F909">
        <v>7.2</v>
      </c>
      <c r="G909" t="s">
        <v>3311</v>
      </c>
      <c r="H909" t="s">
        <v>820</v>
      </c>
    </row>
    <row r="910" spans="1:8" x14ac:dyDescent="0.3">
      <c r="A910" t="s">
        <v>1303</v>
      </c>
      <c r="B910" t="s">
        <v>2469</v>
      </c>
      <c r="C910" t="s">
        <v>2111</v>
      </c>
      <c r="D910" t="s">
        <v>1127</v>
      </c>
      <c r="E910" t="s">
        <v>2083</v>
      </c>
      <c r="F910">
        <v>7.2</v>
      </c>
      <c r="G910" t="s">
        <v>3312</v>
      </c>
      <c r="H910" t="s">
        <v>838</v>
      </c>
    </row>
    <row r="911" spans="1:8" x14ac:dyDescent="0.3">
      <c r="A911" t="s">
        <v>1303</v>
      </c>
      <c r="B911" t="s">
        <v>2469</v>
      </c>
      <c r="C911" t="s">
        <v>2111</v>
      </c>
      <c r="D911" t="s">
        <v>1127</v>
      </c>
      <c r="E911" t="s">
        <v>2083</v>
      </c>
      <c r="F911">
        <v>7.2</v>
      </c>
      <c r="G911" t="s">
        <v>3313</v>
      </c>
      <c r="H911" t="s">
        <v>630</v>
      </c>
    </row>
    <row r="912" spans="1:8" x14ac:dyDescent="0.3">
      <c r="A912" t="s">
        <v>1303</v>
      </c>
      <c r="B912" t="s">
        <v>2469</v>
      </c>
      <c r="C912" t="s">
        <v>2111</v>
      </c>
      <c r="D912" t="s">
        <v>1127</v>
      </c>
      <c r="E912" t="s">
        <v>2083</v>
      </c>
      <c r="F912">
        <v>7.2</v>
      </c>
      <c r="G912" t="s">
        <v>3314</v>
      </c>
      <c r="H912" t="s">
        <v>924</v>
      </c>
    </row>
    <row r="913" spans="1:8" x14ac:dyDescent="0.3">
      <c r="A913" t="s">
        <v>1304</v>
      </c>
      <c r="B913" t="s">
        <v>2470</v>
      </c>
      <c r="C913" t="s">
        <v>2107</v>
      </c>
      <c r="D913" t="s">
        <v>1143</v>
      </c>
      <c r="E913" t="s">
        <v>2084</v>
      </c>
      <c r="F913">
        <v>5.3</v>
      </c>
      <c r="G913" t="s">
        <v>3311</v>
      </c>
      <c r="H913" t="s">
        <v>774</v>
      </c>
    </row>
    <row r="914" spans="1:8" x14ac:dyDescent="0.3">
      <c r="A914" t="s">
        <v>1304</v>
      </c>
      <c r="B914" t="s">
        <v>2470</v>
      </c>
      <c r="C914" t="s">
        <v>2107</v>
      </c>
      <c r="D914" t="s">
        <v>1143</v>
      </c>
      <c r="E914" t="s">
        <v>2084</v>
      </c>
      <c r="F914">
        <v>5.3</v>
      </c>
      <c r="G914" t="s">
        <v>3312</v>
      </c>
      <c r="H914" t="s">
        <v>1018</v>
      </c>
    </row>
    <row r="915" spans="1:8" x14ac:dyDescent="0.3">
      <c r="A915" t="s">
        <v>1304</v>
      </c>
      <c r="B915" t="s">
        <v>2470</v>
      </c>
      <c r="C915" t="s">
        <v>2107</v>
      </c>
      <c r="D915" t="s">
        <v>1143</v>
      </c>
      <c r="E915" t="s">
        <v>2084</v>
      </c>
      <c r="F915">
        <v>5.3</v>
      </c>
      <c r="G915" t="s">
        <v>3313</v>
      </c>
      <c r="H915" t="s">
        <v>462</v>
      </c>
    </row>
    <row r="916" spans="1:8" x14ac:dyDescent="0.3">
      <c r="A916" t="s">
        <v>1305</v>
      </c>
      <c r="B916" t="s">
        <v>2471</v>
      </c>
      <c r="C916" t="s">
        <v>2111</v>
      </c>
      <c r="D916" t="s">
        <v>1139</v>
      </c>
      <c r="E916" t="s">
        <v>2064</v>
      </c>
      <c r="F916">
        <v>8.5</v>
      </c>
      <c r="G916" t="s">
        <v>3311</v>
      </c>
      <c r="H916" t="s">
        <v>310</v>
      </c>
    </row>
    <row r="917" spans="1:8" x14ac:dyDescent="0.3">
      <c r="A917" t="s">
        <v>1306</v>
      </c>
      <c r="B917" t="s">
        <v>2472</v>
      </c>
      <c r="C917" t="s">
        <v>2107</v>
      </c>
      <c r="D917" t="s">
        <v>1873</v>
      </c>
      <c r="E917" t="s">
        <v>2085</v>
      </c>
      <c r="F917">
        <v>7.8</v>
      </c>
      <c r="G917" t="s">
        <v>3311</v>
      </c>
      <c r="H917" t="s">
        <v>107</v>
      </c>
    </row>
    <row r="918" spans="1:8" x14ac:dyDescent="0.3">
      <c r="A918" t="s">
        <v>1307</v>
      </c>
      <c r="B918" t="s">
        <v>2473</v>
      </c>
      <c r="C918" t="s">
        <v>2107</v>
      </c>
      <c r="D918" t="s">
        <v>1148</v>
      </c>
      <c r="E918" t="s">
        <v>2086</v>
      </c>
      <c r="F918">
        <v>6.1</v>
      </c>
      <c r="G918" t="s">
        <v>3311</v>
      </c>
      <c r="H918" t="s">
        <v>123</v>
      </c>
    </row>
    <row r="919" spans="1:8" x14ac:dyDescent="0.3">
      <c r="A919" t="s">
        <v>1307</v>
      </c>
      <c r="B919" t="s">
        <v>2473</v>
      </c>
      <c r="C919" t="s">
        <v>2107</v>
      </c>
      <c r="D919" t="s">
        <v>1148</v>
      </c>
      <c r="E919" t="s">
        <v>2086</v>
      </c>
      <c r="F919">
        <v>6.1</v>
      </c>
      <c r="G919" t="s">
        <v>3312</v>
      </c>
      <c r="H919" t="s">
        <v>928</v>
      </c>
    </row>
    <row r="920" spans="1:8" x14ac:dyDescent="0.3">
      <c r="A920" t="s">
        <v>1308</v>
      </c>
      <c r="B920" t="s">
        <v>2474</v>
      </c>
      <c r="C920" t="s">
        <v>2111</v>
      </c>
      <c r="D920" t="s">
        <v>1139</v>
      </c>
      <c r="E920" t="s">
        <v>2087</v>
      </c>
      <c r="F920">
        <v>6.9</v>
      </c>
      <c r="G920" t="s">
        <v>3311</v>
      </c>
      <c r="H920" t="s">
        <v>287</v>
      </c>
    </row>
    <row r="921" spans="1:8" x14ac:dyDescent="0.3">
      <c r="A921" t="s">
        <v>1308</v>
      </c>
      <c r="B921" t="s">
        <v>2474</v>
      </c>
      <c r="C921" t="s">
        <v>2111</v>
      </c>
      <c r="D921" t="s">
        <v>1139</v>
      </c>
      <c r="E921" t="s">
        <v>2087</v>
      </c>
      <c r="F921">
        <v>6.9</v>
      </c>
      <c r="G921" t="s">
        <v>3312</v>
      </c>
      <c r="H921" t="s">
        <v>534</v>
      </c>
    </row>
    <row r="922" spans="1:8" x14ac:dyDescent="0.3">
      <c r="A922" t="s">
        <v>1309</v>
      </c>
      <c r="B922" t="s">
        <v>2475</v>
      </c>
      <c r="C922" t="s">
        <v>2107</v>
      </c>
      <c r="D922" t="s">
        <v>1135</v>
      </c>
      <c r="E922" t="s">
        <v>2060</v>
      </c>
      <c r="F922">
        <v>8.5</v>
      </c>
      <c r="G922" t="s">
        <v>3311</v>
      </c>
      <c r="H922" t="s">
        <v>704</v>
      </c>
    </row>
    <row r="923" spans="1:8" x14ac:dyDescent="0.3">
      <c r="A923" t="s">
        <v>1309</v>
      </c>
      <c r="B923" t="s">
        <v>2475</v>
      </c>
      <c r="C923" t="s">
        <v>2107</v>
      </c>
      <c r="D923" t="s">
        <v>1135</v>
      </c>
      <c r="E923" t="s">
        <v>2060</v>
      </c>
      <c r="F923">
        <v>8.5</v>
      </c>
      <c r="G923" t="s">
        <v>3312</v>
      </c>
      <c r="H923" t="s">
        <v>105</v>
      </c>
    </row>
    <row r="924" spans="1:8" x14ac:dyDescent="0.3">
      <c r="A924" t="s">
        <v>1309</v>
      </c>
      <c r="B924" t="s">
        <v>2475</v>
      </c>
      <c r="C924" t="s">
        <v>2107</v>
      </c>
      <c r="D924" t="s">
        <v>1135</v>
      </c>
      <c r="E924" t="s">
        <v>2060</v>
      </c>
      <c r="F924">
        <v>8.5</v>
      </c>
      <c r="G924" t="s">
        <v>3313</v>
      </c>
      <c r="H924" t="s">
        <v>601</v>
      </c>
    </row>
    <row r="925" spans="1:8" x14ac:dyDescent="0.3">
      <c r="A925" t="s">
        <v>1309</v>
      </c>
      <c r="B925" t="s">
        <v>2475</v>
      </c>
      <c r="C925" t="s">
        <v>2107</v>
      </c>
      <c r="D925" t="s">
        <v>1135</v>
      </c>
      <c r="E925" t="s">
        <v>2060</v>
      </c>
      <c r="F925">
        <v>8.5</v>
      </c>
      <c r="G925" t="s">
        <v>3314</v>
      </c>
      <c r="H925" t="s">
        <v>435</v>
      </c>
    </row>
    <row r="926" spans="1:8" x14ac:dyDescent="0.3">
      <c r="A926" t="s">
        <v>1310</v>
      </c>
      <c r="B926" t="s">
        <v>2476</v>
      </c>
      <c r="C926" t="s">
        <v>2107</v>
      </c>
      <c r="D926" t="s">
        <v>1133</v>
      </c>
      <c r="E926" t="s">
        <v>2088</v>
      </c>
      <c r="F926">
        <v>4.5</v>
      </c>
      <c r="G926" t="s">
        <v>3311</v>
      </c>
      <c r="H926" t="s">
        <v>918</v>
      </c>
    </row>
    <row r="927" spans="1:8" x14ac:dyDescent="0.3">
      <c r="A927" t="s">
        <v>1310</v>
      </c>
      <c r="B927" t="s">
        <v>2476</v>
      </c>
      <c r="C927" t="s">
        <v>2107</v>
      </c>
      <c r="D927" t="s">
        <v>1133</v>
      </c>
      <c r="E927" t="s">
        <v>2088</v>
      </c>
      <c r="F927">
        <v>4.5</v>
      </c>
      <c r="G927" t="s">
        <v>3312</v>
      </c>
      <c r="H927" t="s">
        <v>1014</v>
      </c>
    </row>
    <row r="928" spans="1:8" x14ac:dyDescent="0.3">
      <c r="A928" t="s">
        <v>1310</v>
      </c>
      <c r="B928" t="s">
        <v>2476</v>
      </c>
      <c r="C928" t="s">
        <v>2107</v>
      </c>
      <c r="D928" t="s">
        <v>1133</v>
      </c>
      <c r="E928" t="s">
        <v>2088</v>
      </c>
      <c r="F928">
        <v>4.5</v>
      </c>
      <c r="G928" t="s">
        <v>3313</v>
      </c>
      <c r="H928" t="s">
        <v>965</v>
      </c>
    </row>
    <row r="929" spans="1:8" x14ac:dyDescent="0.3">
      <c r="A929" t="s">
        <v>1311</v>
      </c>
      <c r="B929" t="s">
        <v>2477</v>
      </c>
      <c r="C929" t="s">
        <v>2107</v>
      </c>
      <c r="D929" t="s">
        <v>1137</v>
      </c>
      <c r="E929" t="s">
        <v>2043</v>
      </c>
      <c r="F929">
        <v>7.7</v>
      </c>
      <c r="G929" t="s">
        <v>3311</v>
      </c>
      <c r="H929" t="s">
        <v>750</v>
      </c>
    </row>
    <row r="930" spans="1:8" x14ac:dyDescent="0.3">
      <c r="A930" t="s">
        <v>1312</v>
      </c>
      <c r="B930" t="s">
        <v>2478</v>
      </c>
      <c r="C930" t="s">
        <v>2107</v>
      </c>
      <c r="D930" t="s">
        <v>1146</v>
      </c>
      <c r="E930" t="s">
        <v>2025</v>
      </c>
      <c r="F930">
        <v>6.9</v>
      </c>
      <c r="G930" t="s">
        <v>3311</v>
      </c>
      <c r="H930" t="s">
        <v>478</v>
      </c>
    </row>
    <row r="931" spans="1:8" x14ac:dyDescent="0.3">
      <c r="A931" t="s">
        <v>1313</v>
      </c>
      <c r="B931" t="s">
        <v>2479</v>
      </c>
      <c r="C931" t="s">
        <v>2107</v>
      </c>
      <c r="D931" t="s">
        <v>1148</v>
      </c>
      <c r="E931" t="s">
        <v>1927</v>
      </c>
      <c r="F931">
        <v>8.5</v>
      </c>
      <c r="G931" t="s">
        <v>3311</v>
      </c>
      <c r="H931" t="s">
        <v>721</v>
      </c>
    </row>
    <row r="932" spans="1:8" x14ac:dyDescent="0.3">
      <c r="A932" t="s">
        <v>1313</v>
      </c>
      <c r="B932" t="s">
        <v>2479</v>
      </c>
      <c r="C932" t="s">
        <v>2107</v>
      </c>
      <c r="D932" t="s">
        <v>1148</v>
      </c>
      <c r="E932" t="s">
        <v>1927</v>
      </c>
      <c r="F932">
        <v>8.5</v>
      </c>
      <c r="G932" t="s">
        <v>3312</v>
      </c>
      <c r="H932" t="s">
        <v>898</v>
      </c>
    </row>
    <row r="933" spans="1:8" x14ac:dyDescent="0.3">
      <c r="A933" t="s">
        <v>1313</v>
      </c>
      <c r="B933" t="s">
        <v>2479</v>
      </c>
      <c r="C933" t="s">
        <v>2107</v>
      </c>
      <c r="D933" t="s">
        <v>1148</v>
      </c>
      <c r="E933" t="s">
        <v>1927</v>
      </c>
      <c r="F933">
        <v>8.5</v>
      </c>
      <c r="G933" t="s">
        <v>3313</v>
      </c>
      <c r="H933" t="s">
        <v>814</v>
      </c>
    </row>
    <row r="934" spans="1:8" x14ac:dyDescent="0.3">
      <c r="A934" t="s">
        <v>1314</v>
      </c>
      <c r="B934" t="s">
        <v>2480</v>
      </c>
      <c r="C934" t="s">
        <v>2107</v>
      </c>
      <c r="D934" t="s">
        <v>1154</v>
      </c>
      <c r="E934" t="s">
        <v>1893</v>
      </c>
      <c r="F934">
        <v>7.9</v>
      </c>
      <c r="G934" t="s">
        <v>3311</v>
      </c>
      <c r="H934" t="s">
        <v>366</v>
      </c>
    </row>
    <row r="935" spans="1:8" x14ac:dyDescent="0.3">
      <c r="A935" t="s">
        <v>1314</v>
      </c>
      <c r="B935" t="s">
        <v>2480</v>
      </c>
      <c r="C935" t="s">
        <v>2107</v>
      </c>
      <c r="D935" t="s">
        <v>1154</v>
      </c>
      <c r="E935" t="s">
        <v>1893</v>
      </c>
      <c r="F935">
        <v>7.9</v>
      </c>
      <c r="G935" t="s">
        <v>3312</v>
      </c>
      <c r="H935" t="s">
        <v>326</v>
      </c>
    </row>
    <row r="936" spans="1:8" x14ac:dyDescent="0.3">
      <c r="A936" t="s">
        <v>1315</v>
      </c>
      <c r="B936" t="s">
        <v>2481</v>
      </c>
      <c r="C936" t="s">
        <v>2107</v>
      </c>
      <c r="D936" t="s">
        <v>1873</v>
      </c>
      <c r="E936" t="s">
        <v>1880</v>
      </c>
      <c r="F936">
        <v>9</v>
      </c>
      <c r="G936" t="s">
        <v>3311</v>
      </c>
      <c r="H936" t="s">
        <v>315</v>
      </c>
    </row>
    <row r="937" spans="1:8" x14ac:dyDescent="0.3">
      <c r="A937" t="s">
        <v>1315</v>
      </c>
      <c r="B937" t="s">
        <v>2481</v>
      </c>
      <c r="C937" t="s">
        <v>2107</v>
      </c>
      <c r="D937" t="s">
        <v>1873</v>
      </c>
      <c r="E937" t="s">
        <v>1880</v>
      </c>
      <c r="F937">
        <v>9</v>
      </c>
      <c r="G937" t="s">
        <v>3312</v>
      </c>
      <c r="H937" t="s">
        <v>875</v>
      </c>
    </row>
    <row r="938" spans="1:8" x14ac:dyDescent="0.3">
      <c r="A938" t="s">
        <v>1315</v>
      </c>
      <c r="B938" t="s">
        <v>2481</v>
      </c>
      <c r="C938" t="s">
        <v>2107</v>
      </c>
      <c r="D938" t="s">
        <v>1873</v>
      </c>
      <c r="E938" t="s">
        <v>1880</v>
      </c>
      <c r="F938">
        <v>9</v>
      </c>
      <c r="G938" t="s">
        <v>3313</v>
      </c>
      <c r="H938" t="s">
        <v>328</v>
      </c>
    </row>
    <row r="939" spans="1:8" x14ac:dyDescent="0.3">
      <c r="A939" t="s">
        <v>1315</v>
      </c>
      <c r="B939" t="s">
        <v>2481</v>
      </c>
      <c r="C939" t="s">
        <v>2107</v>
      </c>
      <c r="D939" t="s">
        <v>1873</v>
      </c>
      <c r="E939" t="s">
        <v>1880</v>
      </c>
      <c r="F939">
        <v>9</v>
      </c>
      <c r="G939" t="s">
        <v>3314</v>
      </c>
      <c r="H939" t="s">
        <v>1009</v>
      </c>
    </row>
    <row r="940" spans="1:8" x14ac:dyDescent="0.3">
      <c r="A940" t="s">
        <v>1316</v>
      </c>
      <c r="B940" t="s">
        <v>2482</v>
      </c>
      <c r="C940" t="s">
        <v>2111</v>
      </c>
      <c r="D940" t="s">
        <v>1133</v>
      </c>
      <c r="E940" t="s">
        <v>2089</v>
      </c>
      <c r="F940">
        <v>7.9</v>
      </c>
      <c r="G940" t="s">
        <v>3311</v>
      </c>
      <c r="H940" t="s">
        <v>589</v>
      </c>
    </row>
    <row r="941" spans="1:8" x14ac:dyDescent="0.3">
      <c r="A941" t="s">
        <v>1316</v>
      </c>
      <c r="B941" t="s">
        <v>2482</v>
      </c>
      <c r="C941" t="s">
        <v>2111</v>
      </c>
      <c r="D941" t="s">
        <v>1133</v>
      </c>
      <c r="E941" t="s">
        <v>2089</v>
      </c>
      <c r="F941">
        <v>7.9</v>
      </c>
      <c r="G941" t="s">
        <v>3312</v>
      </c>
      <c r="H941" t="s">
        <v>111</v>
      </c>
    </row>
    <row r="942" spans="1:8" x14ac:dyDescent="0.3">
      <c r="A942" t="s">
        <v>1316</v>
      </c>
      <c r="B942" t="s">
        <v>2482</v>
      </c>
      <c r="C942" t="s">
        <v>2111</v>
      </c>
      <c r="D942" t="s">
        <v>1133</v>
      </c>
      <c r="E942" t="s">
        <v>2089</v>
      </c>
      <c r="F942">
        <v>7.9</v>
      </c>
      <c r="G942" t="s">
        <v>3313</v>
      </c>
      <c r="H942" t="s">
        <v>311</v>
      </c>
    </row>
    <row r="943" spans="1:8" x14ac:dyDescent="0.3">
      <c r="A943" t="s">
        <v>1316</v>
      </c>
      <c r="B943" t="s">
        <v>2482</v>
      </c>
      <c r="C943" t="s">
        <v>2111</v>
      </c>
      <c r="D943" t="s">
        <v>1133</v>
      </c>
      <c r="E943" t="s">
        <v>2089</v>
      </c>
      <c r="F943">
        <v>7.9</v>
      </c>
      <c r="G943" t="s">
        <v>3314</v>
      </c>
      <c r="H943" t="s">
        <v>719</v>
      </c>
    </row>
    <row r="944" spans="1:8" x14ac:dyDescent="0.3">
      <c r="A944" t="s">
        <v>1317</v>
      </c>
      <c r="B944" t="s">
        <v>2483</v>
      </c>
      <c r="C944" t="s">
        <v>2111</v>
      </c>
      <c r="D944" t="s">
        <v>1127</v>
      </c>
      <c r="E944" t="s">
        <v>1866</v>
      </c>
      <c r="F944">
        <v>7.3</v>
      </c>
      <c r="G944" t="s">
        <v>3311</v>
      </c>
      <c r="H944" t="s">
        <v>788</v>
      </c>
    </row>
    <row r="945" spans="1:8" x14ac:dyDescent="0.3">
      <c r="A945" t="s">
        <v>1318</v>
      </c>
      <c r="B945" t="s">
        <v>2484</v>
      </c>
      <c r="C945" t="s">
        <v>2111</v>
      </c>
      <c r="D945" t="s">
        <v>1849</v>
      </c>
      <c r="E945" t="s">
        <v>1927</v>
      </c>
      <c r="F945">
        <v>5.0999999999999996</v>
      </c>
      <c r="G945" t="s">
        <v>3311</v>
      </c>
      <c r="H945" t="s">
        <v>92</v>
      </c>
    </row>
    <row r="946" spans="1:8" x14ac:dyDescent="0.3">
      <c r="A946" t="s">
        <v>1318</v>
      </c>
      <c r="B946" t="s">
        <v>2484</v>
      </c>
      <c r="C946" t="s">
        <v>2111</v>
      </c>
      <c r="D946" t="s">
        <v>1849</v>
      </c>
      <c r="E946" t="s">
        <v>1927</v>
      </c>
      <c r="F946">
        <v>5.0999999999999996</v>
      </c>
      <c r="G946" t="s">
        <v>3312</v>
      </c>
      <c r="H946" t="s">
        <v>651</v>
      </c>
    </row>
    <row r="947" spans="1:8" x14ac:dyDescent="0.3">
      <c r="A947" t="s">
        <v>1319</v>
      </c>
      <c r="B947" t="s">
        <v>2485</v>
      </c>
      <c r="C947" t="s">
        <v>2111</v>
      </c>
      <c r="D947" t="s">
        <v>1135</v>
      </c>
      <c r="E947" t="s">
        <v>2016</v>
      </c>
      <c r="F947">
        <v>9.3000000000000007</v>
      </c>
      <c r="G947" t="s">
        <v>3311</v>
      </c>
      <c r="H947" t="s">
        <v>147</v>
      </c>
    </row>
    <row r="948" spans="1:8" x14ac:dyDescent="0.3">
      <c r="A948" t="s">
        <v>1320</v>
      </c>
      <c r="B948" t="s">
        <v>2486</v>
      </c>
      <c r="C948" t="s">
        <v>2111</v>
      </c>
      <c r="D948" t="s">
        <v>1127</v>
      </c>
      <c r="E948" t="s">
        <v>2090</v>
      </c>
      <c r="F948">
        <v>8.1</v>
      </c>
      <c r="G948" t="s">
        <v>3311</v>
      </c>
      <c r="H948" t="s">
        <v>659</v>
      </c>
    </row>
    <row r="949" spans="1:8" x14ac:dyDescent="0.3">
      <c r="A949" t="s">
        <v>1320</v>
      </c>
      <c r="B949" t="s">
        <v>2486</v>
      </c>
      <c r="C949" t="s">
        <v>2111</v>
      </c>
      <c r="D949" t="s">
        <v>1127</v>
      </c>
      <c r="E949" t="s">
        <v>2090</v>
      </c>
      <c r="F949">
        <v>8.1</v>
      </c>
      <c r="G949" t="s">
        <v>3312</v>
      </c>
      <c r="H949" t="s">
        <v>730</v>
      </c>
    </row>
    <row r="950" spans="1:8" x14ac:dyDescent="0.3">
      <c r="A950" t="s">
        <v>1321</v>
      </c>
      <c r="B950" t="s">
        <v>2487</v>
      </c>
      <c r="C950" t="s">
        <v>2107</v>
      </c>
      <c r="D950" t="s">
        <v>1171</v>
      </c>
      <c r="E950" t="s">
        <v>2020</v>
      </c>
      <c r="F950">
        <v>7.6</v>
      </c>
      <c r="G950" t="s">
        <v>3311</v>
      </c>
      <c r="H950" t="s">
        <v>91</v>
      </c>
    </row>
    <row r="951" spans="1:8" x14ac:dyDescent="0.3">
      <c r="A951" t="s">
        <v>1321</v>
      </c>
      <c r="B951" t="s">
        <v>2487</v>
      </c>
      <c r="C951" t="s">
        <v>2107</v>
      </c>
      <c r="D951" t="s">
        <v>1171</v>
      </c>
      <c r="E951" t="s">
        <v>2020</v>
      </c>
      <c r="F951">
        <v>7.6</v>
      </c>
      <c r="G951" t="s">
        <v>3312</v>
      </c>
      <c r="H951" t="s">
        <v>991</v>
      </c>
    </row>
    <row r="952" spans="1:8" x14ac:dyDescent="0.3">
      <c r="A952" t="s">
        <v>1322</v>
      </c>
      <c r="B952" t="s">
        <v>2488</v>
      </c>
      <c r="C952" t="s">
        <v>2107</v>
      </c>
      <c r="D952" t="s">
        <v>1873</v>
      </c>
      <c r="E952" t="s">
        <v>1851</v>
      </c>
      <c r="F952">
        <v>8.1</v>
      </c>
      <c r="G952" t="s">
        <v>3311</v>
      </c>
      <c r="H952" t="s">
        <v>476</v>
      </c>
    </row>
    <row r="953" spans="1:8" x14ac:dyDescent="0.3">
      <c r="A953" t="s">
        <v>1323</v>
      </c>
      <c r="B953" t="s">
        <v>2489</v>
      </c>
      <c r="C953" t="s">
        <v>2111</v>
      </c>
      <c r="D953" t="s">
        <v>1135</v>
      </c>
      <c r="E953" t="s">
        <v>2023</v>
      </c>
      <c r="F953">
        <v>9.6</v>
      </c>
      <c r="G953" t="s">
        <v>3311</v>
      </c>
      <c r="H953" t="s">
        <v>276</v>
      </c>
    </row>
    <row r="954" spans="1:8" x14ac:dyDescent="0.3">
      <c r="A954" t="s">
        <v>1324</v>
      </c>
      <c r="B954" t="s">
        <v>2490</v>
      </c>
      <c r="C954" t="s">
        <v>2111</v>
      </c>
      <c r="D954" t="s">
        <v>1150</v>
      </c>
      <c r="E954" t="s">
        <v>2032</v>
      </c>
      <c r="F954">
        <v>9.3000000000000007</v>
      </c>
      <c r="G954" t="s">
        <v>3311</v>
      </c>
      <c r="H954" t="s">
        <v>347</v>
      </c>
    </row>
    <row r="955" spans="1:8" x14ac:dyDescent="0.3">
      <c r="A955" t="s">
        <v>1324</v>
      </c>
      <c r="B955" t="s">
        <v>2490</v>
      </c>
      <c r="C955" t="s">
        <v>2111</v>
      </c>
      <c r="D955" t="s">
        <v>1150</v>
      </c>
      <c r="E955" t="s">
        <v>2032</v>
      </c>
      <c r="F955">
        <v>9.3000000000000007</v>
      </c>
      <c r="G955" t="s">
        <v>3312</v>
      </c>
      <c r="H955" t="s">
        <v>384</v>
      </c>
    </row>
    <row r="956" spans="1:8" x14ac:dyDescent="0.3">
      <c r="A956" t="s">
        <v>1324</v>
      </c>
      <c r="B956" t="s">
        <v>2490</v>
      </c>
      <c r="C956" t="s">
        <v>2111</v>
      </c>
      <c r="D956" t="s">
        <v>1150</v>
      </c>
      <c r="E956" t="s">
        <v>2032</v>
      </c>
      <c r="F956">
        <v>9.3000000000000007</v>
      </c>
      <c r="G956" t="s">
        <v>3313</v>
      </c>
      <c r="H956" t="s">
        <v>904</v>
      </c>
    </row>
    <row r="957" spans="1:8" x14ac:dyDescent="0.3">
      <c r="A957" t="s">
        <v>1324</v>
      </c>
      <c r="B957" t="s">
        <v>2490</v>
      </c>
      <c r="C957" t="s">
        <v>2111</v>
      </c>
      <c r="D957" t="s">
        <v>1150</v>
      </c>
      <c r="E957" t="s">
        <v>2032</v>
      </c>
      <c r="F957">
        <v>9.3000000000000007</v>
      </c>
      <c r="G957" t="s">
        <v>3314</v>
      </c>
      <c r="H957" t="s">
        <v>558</v>
      </c>
    </row>
    <row r="958" spans="1:8" x14ac:dyDescent="0.3">
      <c r="A958" t="s">
        <v>1325</v>
      </c>
      <c r="B958" t="s">
        <v>2491</v>
      </c>
      <c r="C958" t="s">
        <v>2111</v>
      </c>
      <c r="D958" t="s">
        <v>1146</v>
      </c>
      <c r="E958" t="s">
        <v>2016</v>
      </c>
      <c r="F958">
        <v>5</v>
      </c>
      <c r="G958" t="s">
        <v>3311</v>
      </c>
      <c r="H958" t="s">
        <v>835</v>
      </c>
    </row>
    <row r="959" spans="1:8" x14ac:dyDescent="0.3">
      <c r="A959" t="s">
        <v>1325</v>
      </c>
      <c r="B959" t="s">
        <v>2491</v>
      </c>
      <c r="C959" t="s">
        <v>2111</v>
      </c>
      <c r="D959" t="s">
        <v>1146</v>
      </c>
      <c r="E959" t="s">
        <v>2016</v>
      </c>
      <c r="F959">
        <v>5</v>
      </c>
      <c r="G959" t="s">
        <v>3312</v>
      </c>
      <c r="H959" t="s">
        <v>758</v>
      </c>
    </row>
    <row r="960" spans="1:8" x14ac:dyDescent="0.3">
      <c r="A960" t="s">
        <v>1326</v>
      </c>
      <c r="B960" t="s">
        <v>2492</v>
      </c>
      <c r="C960" t="s">
        <v>2111</v>
      </c>
      <c r="D960" t="s">
        <v>1129</v>
      </c>
      <c r="E960" t="s">
        <v>2091</v>
      </c>
      <c r="F960">
        <v>5.9</v>
      </c>
      <c r="G960" t="s">
        <v>3311</v>
      </c>
      <c r="H960" t="s">
        <v>762</v>
      </c>
    </row>
    <row r="961" spans="1:8" x14ac:dyDescent="0.3">
      <c r="A961" t="s">
        <v>1326</v>
      </c>
      <c r="B961" t="s">
        <v>2492</v>
      </c>
      <c r="C961" t="s">
        <v>2111</v>
      </c>
      <c r="D961" t="s">
        <v>1129</v>
      </c>
      <c r="E961" t="s">
        <v>2091</v>
      </c>
      <c r="F961">
        <v>5.9</v>
      </c>
      <c r="G961" t="s">
        <v>3312</v>
      </c>
      <c r="H961" t="s">
        <v>461</v>
      </c>
    </row>
    <row r="962" spans="1:8" x14ac:dyDescent="0.3">
      <c r="A962" t="s">
        <v>1327</v>
      </c>
      <c r="B962" t="s">
        <v>2493</v>
      </c>
      <c r="C962" t="s">
        <v>2107</v>
      </c>
      <c r="D962" t="s">
        <v>1139</v>
      </c>
      <c r="E962" t="s">
        <v>2092</v>
      </c>
      <c r="F962">
        <v>8.1</v>
      </c>
      <c r="G962" t="s">
        <v>3311</v>
      </c>
      <c r="H962" t="s">
        <v>747</v>
      </c>
    </row>
    <row r="963" spans="1:8" x14ac:dyDescent="0.3">
      <c r="A963" t="s">
        <v>1328</v>
      </c>
      <c r="B963" t="s">
        <v>2494</v>
      </c>
      <c r="C963" t="s">
        <v>2111</v>
      </c>
      <c r="D963" t="s">
        <v>1849</v>
      </c>
      <c r="E963" t="s">
        <v>2093</v>
      </c>
      <c r="F963">
        <v>8.1</v>
      </c>
      <c r="G963" t="s">
        <v>3311</v>
      </c>
      <c r="H963" t="s">
        <v>367</v>
      </c>
    </row>
    <row r="964" spans="1:8" x14ac:dyDescent="0.3">
      <c r="A964" t="s">
        <v>1328</v>
      </c>
      <c r="B964" t="s">
        <v>2494</v>
      </c>
      <c r="C964" t="s">
        <v>2111</v>
      </c>
      <c r="D964" t="s">
        <v>1849</v>
      </c>
      <c r="E964" t="s">
        <v>2093</v>
      </c>
      <c r="F964">
        <v>8.1</v>
      </c>
      <c r="G964" t="s">
        <v>3312</v>
      </c>
      <c r="H964" t="s">
        <v>90</v>
      </c>
    </row>
    <row r="965" spans="1:8" x14ac:dyDescent="0.3">
      <c r="A965" t="s">
        <v>1329</v>
      </c>
      <c r="B965" t="s">
        <v>2495</v>
      </c>
      <c r="C965" t="s">
        <v>2111</v>
      </c>
      <c r="D965" t="s">
        <v>1857</v>
      </c>
      <c r="E965" t="s">
        <v>2051</v>
      </c>
      <c r="F965">
        <v>6.7</v>
      </c>
      <c r="G965" t="s">
        <v>3311</v>
      </c>
      <c r="H965" t="s">
        <v>888</v>
      </c>
    </row>
    <row r="966" spans="1:8" x14ac:dyDescent="0.3">
      <c r="A966" t="s">
        <v>1329</v>
      </c>
      <c r="B966" t="s">
        <v>2495</v>
      </c>
      <c r="C966" t="s">
        <v>2111</v>
      </c>
      <c r="D966" t="s">
        <v>1857</v>
      </c>
      <c r="E966" t="s">
        <v>2051</v>
      </c>
      <c r="F966">
        <v>6.7</v>
      </c>
      <c r="G966" t="s">
        <v>3312</v>
      </c>
      <c r="H966" t="s">
        <v>970</v>
      </c>
    </row>
    <row r="967" spans="1:8" x14ac:dyDescent="0.3">
      <c r="A967" t="s">
        <v>1329</v>
      </c>
      <c r="B967" t="s">
        <v>2495</v>
      </c>
      <c r="C967" t="s">
        <v>2111</v>
      </c>
      <c r="D967" t="s">
        <v>1857</v>
      </c>
      <c r="E967" t="s">
        <v>2051</v>
      </c>
      <c r="F967">
        <v>6.7</v>
      </c>
      <c r="G967" t="s">
        <v>3313</v>
      </c>
      <c r="H967" t="s">
        <v>913</v>
      </c>
    </row>
    <row r="968" spans="1:8" x14ac:dyDescent="0.3">
      <c r="A968" t="s">
        <v>1330</v>
      </c>
      <c r="B968" t="s">
        <v>2496</v>
      </c>
      <c r="C968" t="s">
        <v>2111</v>
      </c>
      <c r="D968" t="s">
        <v>1855</v>
      </c>
      <c r="E968" t="s">
        <v>2091</v>
      </c>
      <c r="F968">
        <v>6.2</v>
      </c>
      <c r="G968" t="s">
        <v>3311</v>
      </c>
      <c r="H968" t="s">
        <v>999</v>
      </c>
    </row>
    <row r="969" spans="1:8" x14ac:dyDescent="0.3">
      <c r="A969" t="s">
        <v>1330</v>
      </c>
      <c r="B969" t="s">
        <v>2496</v>
      </c>
      <c r="C969" t="s">
        <v>2111</v>
      </c>
      <c r="D969" t="s">
        <v>1855</v>
      </c>
      <c r="E969" t="s">
        <v>2091</v>
      </c>
      <c r="F969">
        <v>6.2</v>
      </c>
      <c r="G969" t="s">
        <v>3312</v>
      </c>
      <c r="H969" t="s">
        <v>1004</v>
      </c>
    </row>
    <row r="970" spans="1:8" x14ac:dyDescent="0.3">
      <c r="A970" t="s">
        <v>1330</v>
      </c>
      <c r="B970" t="s">
        <v>2496</v>
      </c>
      <c r="C970" t="s">
        <v>2111</v>
      </c>
      <c r="D970" t="s">
        <v>1855</v>
      </c>
      <c r="E970" t="s">
        <v>2091</v>
      </c>
      <c r="F970">
        <v>6.2</v>
      </c>
      <c r="G970" t="s">
        <v>3313</v>
      </c>
      <c r="H970" t="s">
        <v>214</v>
      </c>
    </row>
    <row r="971" spans="1:8" x14ac:dyDescent="0.3">
      <c r="A971" t="s">
        <v>1331</v>
      </c>
      <c r="B971" t="s">
        <v>2497</v>
      </c>
      <c r="C971" t="s">
        <v>2111</v>
      </c>
      <c r="D971" t="s">
        <v>1131</v>
      </c>
      <c r="E971" t="s">
        <v>2094</v>
      </c>
      <c r="F971">
        <v>7</v>
      </c>
      <c r="G971" t="s">
        <v>3311</v>
      </c>
      <c r="H971" t="s">
        <v>606</v>
      </c>
    </row>
    <row r="972" spans="1:8" x14ac:dyDescent="0.3">
      <c r="A972" t="s">
        <v>1331</v>
      </c>
      <c r="B972" t="s">
        <v>2497</v>
      </c>
      <c r="C972" t="s">
        <v>2111</v>
      </c>
      <c r="D972" t="s">
        <v>1131</v>
      </c>
      <c r="E972" t="s">
        <v>2094</v>
      </c>
      <c r="F972">
        <v>7</v>
      </c>
      <c r="G972" t="s">
        <v>3312</v>
      </c>
      <c r="H972" t="s">
        <v>162</v>
      </c>
    </row>
    <row r="973" spans="1:8" x14ac:dyDescent="0.3">
      <c r="A973" t="s">
        <v>1332</v>
      </c>
      <c r="B973" t="s">
        <v>2498</v>
      </c>
      <c r="C973" t="s">
        <v>2107</v>
      </c>
      <c r="D973" t="s">
        <v>1171</v>
      </c>
      <c r="E973" t="s">
        <v>1994</v>
      </c>
      <c r="F973">
        <v>9.5</v>
      </c>
      <c r="G973" t="s">
        <v>3311</v>
      </c>
      <c r="H973" t="s">
        <v>714</v>
      </c>
    </row>
    <row r="974" spans="1:8" x14ac:dyDescent="0.3">
      <c r="A974" t="s">
        <v>1332</v>
      </c>
      <c r="B974" t="s">
        <v>2498</v>
      </c>
      <c r="C974" t="s">
        <v>2107</v>
      </c>
      <c r="D974" t="s">
        <v>1171</v>
      </c>
      <c r="E974" t="s">
        <v>1994</v>
      </c>
      <c r="F974">
        <v>9.5</v>
      </c>
      <c r="G974" t="s">
        <v>3312</v>
      </c>
      <c r="H974" t="s">
        <v>974</v>
      </c>
    </row>
    <row r="975" spans="1:8" x14ac:dyDescent="0.3">
      <c r="A975" t="s">
        <v>1332</v>
      </c>
      <c r="B975" t="s">
        <v>2498</v>
      </c>
      <c r="C975" t="s">
        <v>2107</v>
      </c>
      <c r="D975" t="s">
        <v>1171</v>
      </c>
      <c r="E975" t="s">
        <v>1994</v>
      </c>
      <c r="F975">
        <v>9.5</v>
      </c>
      <c r="G975" t="s">
        <v>3313</v>
      </c>
      <c r="H975" t="s">
        <v>291</v>
      </c>
    </row>
    <row r="976" spans="1:8" x14ac:dyDescent="0.3">
      <c r="A976" t="s">
        <v>1332</v>
      </c>
      <c r="B976" t="s">
        <v>2498</v>
      </c>
      <c r="C976" t="s">
        <v>2107</v>
      </c>
      <c r="D976" t="s">
        <v>1171</v>
      </c>
      <c r="E976" t="s">
        <v>1994</v>
      </c>
      <c r="F976">
        <v>9.5</v>
      </c>
      <c r="G976" t="s">
        <v>3314</v>
      </c>
      <c r="H976" t="s">
        <v>244</v>
      </c>
    </row>
    <row r="977" spans="1:8" x14ac:dyDescent="0.3">
      <c r="A977" t="s">
        <v>1333</v>
      </c>
      <c r="B977" t="s">
        <v>2499</v>
      </c>
      <c r="C977" t="s">
        <v>2111</v>
      </c>
      <c r="D977" t="s">
        <v>1150</v>
      </c>
      <c r="E977" t="s">
        <v>2095</v>
      </c>
      <c r="F977">
        <v>8.6</v>
      </c>
      <c r="G977" t="s">
        <v>3311</v>
      </c>
      <c r="H977" t="s">
        <v>383</v>
      </c>
    </row>
    <row r="978" spans="1:8" x14ac:dyDescent="0.3">
      <c r="A978" t="s">
        <v>1334</v>
      </c>
      <c r="B978" t="s">
        <v>2500</v>
      </c>
      <c r="C978" t="s">
        <v>2107</v>
      </c>
      <c r="D978" t="s">
        <v>1855</v>
      </c>
      <c r="E978" t="s">
        <v>2096</v>
      </c>
      <c r="F978">
        <v>6.6</v>
      </c>
      <c r="G978" t="s">
        <v>3311</v>
      </c>
      <c r="H978" t="s">
        <v>938</v>
      </c>
    </row>
    <row r="979" spans="1:8" x14ac:dyDescent="0.3">
      <c r="A979" t="s">
        <v>1334</v>
      </c>
      <c r="B979" t="s">
        <v>2500</v>
      </c>
      <c r="C979" t="s">
        <v>2107</v>
      </c>
      <c r="D979" t="s">
        <v>1855</v>
      </c>
      <c r="E979" t="s">
        <v>2096</v>
      </c>
      <c r="F979">
        <v>6.6</v>
      </c>
      <c r="G979" t="s">
        <v>3312</v>
      </c>
      <c r="H979" t="s">
        <v>929</v>
      </c>
    </row>
    <row r="980" spans="1:8" x14ac:dyDescent="0.3">
      <c r="A980" t="s">
        <v>1334</v>
      </c>
      <c r="B980" t="s">
        <v>2500</v>
      </c>
      <c r="C980" t="s">
        <v>2107</v>
      </c>
      <c r="D980" t="s">
        <v>1855</v>
      </c>
      <c r="E980" t="s">
        <v>2096</v>
      </c>
      <c r="F980">
        <v>6.6</v>
      </c>
      <c r="G980" t="s">
        <v>3313</v>
      </c>
      <c r="H980" t="s">
        <v>358</v>
      </c>
    </row>
    <row r="981" spans="1:8" x14ac:dyDescent="0.3">
      <c r="A981" t="s">
        <v>1335</v>
      </c>
      <c r="B981" t="s">
        <v>2501</v>
      </c>
      <c r="C981" t="s">
        <v>2107</v>
      </c>
      <c r="D981" t="s">
        <v>1849</v>
      </c>
      <c r="E981" t="s">
        <v>1957</v>
      </c>
      <c r="F981">
        <v>9.6999999999999993</v>
      </c>
      <c r="G981" t="s">
        <v>3311</v>
      </c>
      <c r="H981" t="s">
        <v>468</v>
      </c>
    </row>
    <row r="982" spans="1:8" x14ac:dyDescent="0.3">
      <c r="A982" t="s">
        <v>1335</v>
      </c>
      <c r="B982" t="s">
        <v>2501</v>
      </c>
      <c r="C982" t="s">
        <v>2107</v>
      </c>
      <c r="D982" t="s">
        <v>1849</v>
      </c>
      <c r="E982" t="s">
        <v>1957</v>
      </c>
      <c r="F982">
        <v>9.6999999999999993</v>
      </c>
      <c r="G982" t="s">
        <v>3312</v>
      </c>
      <c r="H982" t="s">
        <v>871</v>
      </c>
    </row>
    <row r="983" spans="1:8" x14ac:dyDescent="0.3">
      <c r="A983" t="s">
        <v>1336</v>
      </c>
      <c r="B983" t="s">
        <v>2502</v>
      </c>
      <c r="C983" t="s">
        <v>2107</v>
      </c>
      <c r="D983" t="s">
        <v>1135</v>
      </c>
      <c r="E983" t="s">
        <v>2022</v>
      </c>
      <c r="F983">
        <v>8.6</v>
      </c>
      <c r="G983" t="s">
        <v>3311</v>
      </c>
      <c r="H983" t="s">
        <v>568</v>
      </c>
    </row>
    <row r="984" spans="1:8" x14ac:dyDescent="0.3">
      <c r="A984" t="s">
        <v>1336</v>
      </c>
      <c r="B984" t="s">
        <v>2502</v>
      </c>
      <c r="C984" t="s">
        <v>2107</v>
      </c>
      <c r="D984" t="s">
        <v>1135</v>
      </c>
      <c r="E984" t="s">
        <v>2022</v>
      </c>
      <c r="F984">
        <v>8.6</v>
      </c>
      <c r="G984" t="s">
        <v>3312</v>
      </c>
      <c r="H984" t="s">
        <v>399</v>
      </c>
    </row>
    <row r="985" spans="1:8" x14ac:dyDescent="0.3">
      <c r="A985" t="s">
        <v>1336</v>
      </c>
      <c r="B985" t="s">
        <v>2502</v>
      </c>
      <c r="C985" t="s">
        <v>2107</v>
      </c>
      <c r="D985" t="s">
        <v>1135</v>
      </c>
      <c r="E985" t="s">
        <v>2022</v>
      </c>
      <c r="F985">
        <v>8.6</v>
      </c>
      <c r="G985" t="s">
        <v>3313</v>
      </c>
      <c r="H985" t="s">
        <v>475</v>
      </c>
    </row>
    <row r="986" spans="1:8" x14ac:dyDescent="0.3">
      <c r="A986" t="s">
        <v>1336</v>
      </c>
      <c r="B986" t="s">
        <v>2502</v>
      </c>
      <c r="C986" t="s">
        <v>2107</v>
      </c>
      <c r="D986" t="s">
        <v>1135</v>
      </c>
      <c r="E986" t="s">
        <v>2022</v>
      </c>
      <c r="F986">
        <v>8.6</v>
      </c>
      <c r="G986" t="s">
        <v>3314</v>
      </c>
      <c r="H986" t="s">
        <v>206</v>
      </c>
    </row>
    <row r="987" spans="1:8" x14ac:dyDescent="0.3">
      <c r="A987" t="s">
        <v>1337</v>
      </c>
      <c r="B987" t="s">
        <v>2503</v>
      </c>
      <c r="C987" t="s">
        <v>2111</v>
      </c>
      <c r="D987" t="s">
        <v>1890</v>
      </c>
      <c r="E987" t="s">
        <v>1985</v>
      </c>
      <c r="F987">
        <v>8</v>
      </c>
      <c r="G987" t="s">
        <v>3311</v>
      </c>
      <c r="H987" t="s">
        <v>524</v>
      </c>
    </row>
    <row r="988" spans="1:8" x14ac:dyDescent="0.3">
      <c r="A988" t="s">
        <v>1337</v>
      </c>
      <c r="B988" t="s">
        <v>2503</v>
      </c>
      <c r="C988" t="s">
        <v>2111</v>
      </c>
      <c r="D988" t="s">
        <v>1890</v>
      </c>
      <c r="E988" t="s">
        <v>1985</v>
      </c>
      <c r="F988">
        <v>8</v>
      </c>
      <c r="G988" t="s">
        <v>3312</v>
      </c>
      <c r="H988" t="s">
        <v>118</v>
      </c>
    </row>
    <row r="989" spans="1:8" x14ac:dyDescent="0.3">
      <c r="A989" t="s">
        <v>1338</v>
      </c>
      <c r="B989" t="s">
        <v>2504</v>
      </c>
      <c r="C989" t="s">
        <v>2111</v>
      </c>
      <c r="D989" t="s">
        <v>1146</v>
      </c>
      <c r="E989" t="s">
        <v>2069</v>
      </c>
      <c r="F989">
        <v>5.2</v>
      </c>
      <c r="G989" t="s">
        <v>3311</v>
      </c>
      <c r="H989" t="s">
        <v>371</v>
      </c>
    </row>
    <row r="990" spans="1:8" x14ac:dyDescent="0.3">
      <c r="A990" t="s">
        <v>1338</v>
      </c>
      <c r="B990" t="s">
        <v>2504</v>
      </c>
      <c r="C990" t="s">
        <v>2111</v>
      </c>
      <c r="D990" t="s">
        <v>1146</v>
      </c>
      <c r="E990" t="s">
        <v>2069</v>
      </c>
      <c r="F990">
        <v>5.2</v>
      </c>
      <c r="G990" t="s">
        <v>3312</v>
      </c>
      <c r="H990" t="s">
        <v>878</v>
      </c>
    </row>
    <row r="991" spans="1:8" x14ac:dyDescent="0.3">
      <c r="A991" t="s">
        <v>1338</v>
      </c>
      <c r="B991" t="s">
        <v>2504</v>
      </c>
      <c r="C991" t="s">
        <v>2111</v>
      </c>
      <c r="D991" t="s">
        <v>1146</v>
      </c>
      <c r="E991" t="s">
        <v>2069</v>
      </c>
      <c r="F991">
        <v>5.2</v>
      </c>
      <c r="G991" t="s">
        <v>3313</v>
      </c>
      <c r="H991" t="s">
        <v>259</v>
      </c>
    </row>
    <row r="992" spans="1:8" x14ac:dyDescent="0.3">
      <c r="A992" t="s">
        <v>1338</v>
      </c>
      <c r="B992" t="s">
        <v>2504</v>
      </c>
      <c r="C992" t="s">
        <v>2111</v>
      </c>
      <c r="D992" t="s">
        <v>1146</v>
      </c>
      <c r="E992" t="s">
        <v>2069</v>
      </c>
      <c r="F992">
        <v>5.2</v>
      </c>
      <c r="G992" t="s">
        <v>3314</v>
      </c>
      <c r="H992" t="s">
        <v>484</v>
      </c>
    </row>
    <row r="993" spans="1:8" x14ac:dyDescent="0.3">
      <c r="A993" t="s">
        <v>1339</v>
      </c>
      <c r="B993" t="s">
        <v>2505</v>
      </c>
      <c r="C993" t="s">
        <v>2107</v>
      </c>
      <c r="D993" t="s">
        <v>1143</v>
      </c>
      <c r="E993" t="s">
        <v>2075</v>
      </c>
      <c r="F993">
        <v>6.1</v>
      </c>
      <c r="G993" t="s">
        <v>3311</v>
      </c>
      <c r="H993" t="s">
        <v>130</v>
      </c>
    </row>
    <row r="994" spans="1:8" x14ac:dyDescent="0.3">
      <c r="A994" t="s">
        <v>1339</v>
      </c>
      <c r="B994" t="s">
        <v>2505</v>
      </c>
      <c r="C994" t="s">
        <v>2107</v>
      </c>
      <c r="D994" t="s">
        <v>1143</v>
      </c>
      <c r="E994" t="s">
        <v>2075</v>
      </c>
      <c r="F994">
        <v>6.1</v>
      </c>
      <c r="G994" t="s">
        <v>3312</v>
      </c>
      <c r="H994" t="s">
        <v>893</v>
      </c>
    </row>
    <row r="995" spans="1:8" x14ac:dyDescent="0.3">
      <c r="A995" t="s">
        <v>1340</v>
      </c>
      <c r="B995" t="s">
        <v>2506</v>
      </c>
      <c r="C995" t="s">
        <v>2111</v>
      </c>
      <c r="D995" t="s">
        <v>1873</v>
      </c>
      <c r="E995" t="s">
        <v>2093</v>
      </c>
      <c r="F995">
        <v>6.7</v>
      </c>
      <c r="G995" t="s">
        <v>3311</v>
      </c>
      <c r="H995" t="s">
        <v>202</v>
      </c>
    </row>
    <row r="996" spans="1:8" x14ac:dyDescent="0.3">
      <c r="A996" t="s">
        <v>1340</v>
      </c>
      <c r="B996" t="s">
        <v>2506</v>
      </c>
      <c r="C996" t="s">
        <v>2111</v>
      </c>
      <c r="D996" t="s">
        <v>1873</v>
      </c>
      <c r="E996" t="s">
        <v>2093</v>
      </c>
      <c r="F996">
        <v>6.7</v>
      </c>
      <c r="G996" t="s">
        <v>3312</v>
      </c>
      <c r="H996" t="s">
        <v>761</v>
      </c>
    </row>
    <row r="997" spans="1:8" x14ac:dyDescent="0.3">
      <c r="A997" t="s">
        <v>1340</v>
      </c>
      <c r="B997" t="s">
        <v>2506</v>
      </c>
      <c r="C997" t="s">
        <v>2111</v>
      </c>
      <c r="D997" t="s">
        <v>1873</v>
      </c>
      <c r="E997" t="s">
        <v>2093</v>
      </c>
      <c r="F997">
        <v>6.7</v>
      </c>
      <c r="G997" t="s">
        <v>3313</v>
      </c>
      <c r="H997" t="s">
        <v>196</v>
      </c>
    </row>
    <row r="998" spans="1:8" x14ac:dyDescent="0.3">
      <c r="A998" t="s">
        <v>1340</v>
      </c>
      <c r="B998" t="s">
        <v>2506</v>
      </c>
      <c r="C998" t="s">
        <v>2111</v>
      </c>
      <c r="D998" t="s">
        <v>1873</v>
      </c>
      <c r="E998" t="s">
        <v>2093</v>
      </c>
      <c r="F998">
        <v>6.7</v>
      </c>
      <c r="G998" t="s">
        <v>3314</v>
      </c>
      <c r="H998" t="s">
        <v>955</v>
      </c>
    </row>
    <row r="999" spans="1:8" x14ac:dyDescent="0.3">
      <c r="A999" t="s">
        <v>1341</v>
      </c>
      <c r="B999" t="s">
        <v>2507</v>
      </c>
      <c r="C999" t="s">
        <v>2107</v>
      </c>
      <c r="D999" t="s">
        <v>1141</v>
      </c>
      <c r="E999" t="s">
        <v>2097</v>
      </c>
      <c r="F999">
        <v>9.1999999999999993</v>
      </c>
      <c r="G999" t="s">
        <v>3311</v>
      </c>
      <c r="H999" t="s">
        <v>665</v>
      </c>
    </row>
    <row r="1000" spans="1:8" x14ac:dyDescent="0.3">
      <c r="A1000" t="s">
        <v>1341</v>
      </c>
      <c r="B1000" t="s">
        <v>2507</v>
      </c>
      <c r="C1000" t="s">
        <v>2107</v>
      </c>
      <c r="D1000" t="s">
        <v>1141</v>
      </c>
      <c r="E1000" t="s">
        <v>2097</v>
      </c>
      <c r="F1000">
        <v>9.1999999999999993</v>
      </c>
      <c r="G1000" t="s">
        <v>3312</v>
      </c>
      <c r="H1000" t="s">
        <v>286</v>
      </c>
    </row>
    <row r="1001" spans="1:8" x14ac:dyDescent="0.3">
      <c r="A1001" t="s">
        <v>1342</v>
      </c>
      <c r="B1001" t="s">
        <v>2508</v>
      </c>
      <c r="C1001" t="s">
        <v>2107</v>
      </c>
      <c r="D1001" t="s">
        <v>1148</v>
      </c>
      <c r="E1001" t="s">
        <v>2098</v>
      </c>
      <c r="F1001">
        <v>6.6</v>
      </c>
      <c r="G1001" t="s">
        <v>3311</v>
      </c>
      <c r="H1001" t="s">
        <v>195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DF15-FFAE-42C9-8A5D-C982E582A870}">
  <dimension ref="A1:N402"/>
  <sheetViews>
    <sheetView topLeftCell="G1" zoomScale="70" zoomScaleNormal="70" workbookViewId="0">
      <pane ySplit="1" topLeftCell="A28" activePane="bottomLeft" state="frozen"/>
      <selection activeCell="G1" sqref="G1:G1048576"/>
      <selection pane="bottomLeft" activeCell="D379" sqref="D379"/>
    </sheetView>
  </sheetViews>
  <sheetFormatPr defaultColWidth="9.109375" defaultRowHeight="23.7" customHeight="1" x14ac:dyDescent="0.25"/>
  <cols>
    <col min="1" max="1" width="15.21875" style="13" bestFit="1" customWidth="1"/>
    <col min="2" max="2" width="25.77734375" style="13" customWidth="1"/>
    <col min="3" max="3" width="14.109375" style="13" customWidth="1"/>
    <col min="4" max="4" width="20.109375" style="13" customWidth="1"/>
    <col min="5" max="5" width="44.5546875" style="13" customWidth="1"/>
    <col min="6" max="9" width="29.21875" style="46" customWidth="1"/>
    <col min="10" max="10" width="16.21875" style="46" customWidth="1"/>
    <col min="11" max="13" width="9.109375" style="44"/>
    <col min="14" max="14" width="29.21875" style="44" customWidth="1"/>
    <col min="15" max="16384" width="9.109375" style="44"/>
  </cols>
  <sheetData>
    <row r="1" spans="1:14" s="45" customFormat="1" ht="23.7" customHeight="1" x14ac:dyDescent="0.3">
      <c r="A1" s="45" t="s">
        <v>1122</v>
      </c>
      <c r="B1" s="45" t="s">
        <v>1123</v>
      </c>
      <c r="C1" s="45" t="s">
        <v>2105</v>
      </c>
      <c r="D1" s="45" t="s">
        <v>1124</v>
      </c>
      <c r="E1" s="45" t="s">
        <v>1125</v>
      </c>
      <c r="F1" s="45" t="s">
        <v>3311</v>
      </c>
      <c r="G1" s="45" t="s">
        <v>3312</v>
      </c>
      <c r="H1" s="45" t="s">
        <v>3313</v>
      </c>
      <c r="I1" s="45" t="s">
        <v>3314</v>
      </c>
      <c r="J1" s="45" t="s">
        <v>2099</v>
      </c>
      <c r="N1" s="50" t="s">
        <v>3329</v>
      </c>
    </row>
    <row r="2" spans="1:14" ht="23.7" customHeight="1" x14ac:dyDescent="0.25">
      <c r="A2" s="13" t="s">
        <v>1648</v>
      </c>
      <c r="B2" s="13" t="s">
        <v>2106</v>
      </c>
      <c r="C2" s="13" t="s">
        <v>2107</v>
      </c>
      <c r="D2" s="13" t="s">
        <v>1171</v>
      </c>
      <c r="E2" s="13" t="s">
        <v>1847</v>
      </c>
      <c r="F2" s="46" t="s">
        <v>1024</v>
      </c>
      <c r="J2" s="46">
        <f ca="1">RANDBETWEEN(55,100)/10</f>
        <v>6.9</v>
      </c>
      <c r="N2" s="44" t="s">
        <v>1024</v>
      </c>
    </row>
    <row r="3" spans="1:14" ht="23.7" customHeight="1" x14ac:dyDescent="0.25">
      <c r="A3" s="13" t="s">
        <v>1649</v>
      </c>
      <c r="B3" s="13" t="s">
        <v>2108</v>
      </c>
      <c r="C3" s="13" t="s">
        <v>2107</v>
      </c>
      <c r="D3" s="13" t="s">
        <v>1146</v>
      </c>
      <c r="E3" s="13" t="s">
        <v>1848</v>
      </c>
      <c r="F3" s="46" t="s">
        <v>786</v>
      </c>
      <c r="G3" s="46" t="s">
        <v>505</v>
      </c>
      <c r="H3" s="46" t="s">
        <v>897</v>
      </c>
      <c r="J3" s="46">
        <f t="shared" ref="J3:J65" ca="1" si="0">RANDBETWEEN(45,100)/10</f>
        <v>6.7</v>
      </c>
      <c r="N3" s="44" t="s">
        <v>1343</v>
      </c>
    </row>
    <row r="4" spans="1:14" ht="23.7" customHeight="1" x14ac:dyDescent="0.25">
      <c r="A4" s="13" t="s">
        <v>1650</v>
      </c>
      <c r="B4" s="13" t="s">
        <v>2109</v>
      </c>
      <c r="C4" s="13" t="s">
        <v>2107</v>
      </c>
      <c r="D4" s="13" t="s">
        <v>1849</v>
      </c>
      <c r="E4" s="13" t="s">
        <v>1850</v>
      </c>
      <c r="F4" s="46" t="s">
        <v>178</v>
      </c>
      <c r="J4" s="46">
        <f t="shared" ca="1" si="0"/>
        <v>7.2</v>
      </c>
      <c r="N4" s="44" t="s">
        <v>178</v>
      </c>
    </row>
    <row r="5" spans="1:14" ht="23.7" customHeight="1" x14ac:dyDescent="0.25">
      <c r="A5" s="13" t="s">
        <v>1651</v>
      </c>
      <c r="B5" s="13" t="s">
        <v>2110</v>
      </c>
      <c r="C5" s="13" t="s">
        <v>2111</v>
      </c>
      <c r="D5" s="13" t="s">
        <v>1849</v>
      </c>
      <c r="E5" s="13" t="s">
        <v>1851</v>
      </c>
      <c r="F5" s="46" t="s">
        <v>322</v>
      </c>
      <c r="G5" s="46" t="s">
        <v>526</v>
      </c>
      <c r="J5" s="46">
        <f t="shared" ca="1" si="0"/>
        <v>9.4</v>
      </c>
      <c r="N5" s="44" t="s">
        <v>1344</v>
      </c>
    </row>
    <row r="6" spans="1:14" ht="23.7" customHeight="1" x14ac:dyDescent="0.25">
      <c r="A6" s="13" t="s">
        <v>1652</v>
      </c>
      <c r="B6" s="13" t="s">
        <v>2112</v>
      </c>
      <c r="C6" s="13" t="s">
        <v>2111</v>
      </c>
      <c r="D6" s="13" t="s">
        <v>1137</v>
      </c>
      <c r="E6" s="13" t="s">
        <v>1852</v>
      </c>
      <c r="F6" s="46" t="s">
        <v>802</v>
      </c>
      <c r="G6" s="46" t="s">
        <v>853</v>
      </c>
      <c r="J6" s="46">
        <f t="shared" ca="1" si="0"/>
        <v>5.0999999999999996</v>
      </c>
      <c r="N6" s="44" t="s">
        <v>1345</v>
      </c>
    </row>
    <row r="7" spans="1:14" ht="23.7" customHeight="1" x14ac:dyDescent="0.25">
      <c r="A7" s="13" t="s">
        <v>1653</v>
      </c>
      <c r="B7" s="13" t="s">
        <v>2113</v>
      </c>
      <c r="C7" s="13" t="s">
        <v>2111</v>
      </c>
      <c r="D7" s="13" t="s">
        <v>1141</v>
      </c>
      <c r="E7" s="13" t="s">
        <v>1853</v>
      </c>
      <c r="F7" s="46" t="s">
        <v>737</v>
      </c>
      <c r="G7" s="46" t="s">
        <v>950</v>
      </c>
      <c r="H7" s="46" t="s">
        <v>446</v>
      </c>
      <c r="I7" s="46" t="s">
        <v>300</v>
      </c>
      <c r="J7" s="46">
        <f t="shared" ca="1" si="0"/>
        <v>8.1</v>
      </c>
      <c r="N7" s="44" t="s">
        <v>1346</v>
      </c>
    </row>
    <row r="8" spans="1:14" ht="23.7" customHeight="1" x14ac:dyDescent="0.25">
      <c r="A8" s="13" t="s">
        <v>1654</v>
      </c>
      <c r="B8" s="13" t="s">
        <v>2114</v>
      </c>
      <c r="C8" s="13" t="s">
        <v>2107</v>
      </c>
      <c r="D8" s="13" t="s">
        <v>1157</v>
      </c>
      <c r="E8" s="13" t="s">
        <v>1854</v>
      </c>
      <c r="F8" s="46" t="s">
        <v>702</v>
      </c>
      <c r="G8" s="46" t="s">
        <v>408</v>
      </c>
      <c r="H8" s="46" t="s">
        <v>63</v>
      </c>
      <c r="J8" s="46">
        <f t="shared" ca="1" si="0"/>
        <v>7.8</v>
      </c>
      <c r="N8" s="44" t="s">
        <v>1347</v>
      </c>
    </row>
    <row r="9" spans="1:14" ht="23.7" customHeight="1" x14ac:dyDescent="0.25">
      <c r="A9" s="13" t="s">
        <v>1655</v>
      </c>
      <c r="B9" s="13" t="s">
        <v>2115</v>
      </c>
      <c r="C9" s="13" t="s">
        <v>2111</v>
      </c>
      <c r="D9" s="13" t="s">
        <v>1129</v>
      </c>
      <c r="E9" s="13" t="s">
        <v>1851</v>
      </c>
      <c r="F9" s="46" t="s">
        <v>452</v>
      </c>
      <c r="J9" s="46">
        <f t="shared" ca="1" si="0"/>
        <v>5.6</v>
      </c>
      <c r="N9" s="44" t="s">
        <v>452</v>
      </c>
    </row>
    <row r="10" spans="1:14" ht="23.7" customHeight="1" x14ac:dyDescent="0.25">
      <c r="A10" s="13" t="s">
        <v>1656</v>
      </c>
      <c r="B10" s="13" t="s">
        <v>2116</v>
      </c>
      <c r="C10" s="13" t="s">
        <v>2107</v>
      </c>
      <c r="D10" s="13" t="s">
        <v>1855</v>
      </c>
      <c r="E10" s="13" t="s">
        <v>1856</v>
      </c>
      <c r="F10" s="46" t="s">
        <v>82</v>
      </c>
      <c r="G10" s="46" t="s">
        <v>699</v>
      </c>
      <c r="H10" s="46" t="s">
        <v>146</v>
      </c>
      <c r="I10" s="46" t="s">
        <v>827</v>
      </c>
      <c r="J10" s="46">
        <f t="shared" ca="1" si="0"/>
        <v>9.6999999999999993</v>
      </c>
      <c r="N10" s="44" t="s">
        <v>1348</v>
      </c>
    </row>
    <row r="11" spans="1:14" ht="23.7" customHeight="1" x14ac:dyDescent="0.25">
      <c r="A11" s="13" t="s">
        <v>1657</v>
      </c>
      <c r="B11" s="13" t="s">
        <v>2117</v>
      </c>
      <c r="C11" s="13" t="s">
        <v>2107</v>
      </c>
      <c r="D11" s="13" t="s">
        <v>1857</v>
      </c>
      <c r="E11" s="13" t="s">
        <v>1858</v>
      </c>
      <c r="F11" s="46" t="s">
        <v>791</v>
      </c>
      <c r="J11" s="46">
        <f t="shared" ca="1" si="0"/>
        <v>5.9</v>
      </c>
      <c r="N11" s="44" t="s">
        <v>791</v>
      </c>
    </row>
    <row r="12" spans="1:14" ht="23.7" customHeight="1" x14ac:dyDescent="0.25">
      <c r="A12" s="13" t="s">
        <v>1658</v>
      </c>
      <c r="B12" s="13" t="s">
        <v>2118</v>
      </c>
      <c r="C12" s="13" t="s">
        <v>2107</v>
      </c>
      <c r="D12" s="13" t="s">
        <v>1143</v>
      </c>
      <c r="E12" s="13" t="s">
        <v>1859</v>
      </c>
      <c r="F12" s="46" t="s">
        <v>673</v>
      </c>
      <c r="G12" s="46" t="s">
        <v>350</v>
      </c>
      <c r="J12" s="46">
        <f t="shared" ca="1" si="0"/>
        <v>10</v>
      </c>
      <c r="N12" s="44" t="s">
        <v>1349</v>
      </c>
    </row>
    <row r="13" spans="1:14" ht="23.7" customHeight="1" x14ac:dyDescent="0.25">
      <c r="A13" s="13" t="s">
        <v>1659</v>
      </c>
      <c r="B13" s="13" t="s">
        <v>2119</v>
      </c>
      <c r="C13" s="13" t="s">
        <v>2107</v>
      </c>
      <c r="D13" s="13" t="s">
        <v>1127</v>
      </c>
      <c r="E13" s="13" t="s">
        <v>1860</v>
      </c>
      <c r="F13" s="46" t="s">
        <v>139</v>
      </c>
      <c r="G13" s="46" t="s">
        <v>887</v>
      </c>
      <c r="H13" s="46" t="s">
        <v>872</v>
      </c>
      <c r="I13" s="46" t="s">
        <v>662</v>
      </c>
      <c r="J13" s="46">
        <f t="shared" ca="1" si="0"/>
        <v>4.5</v>
      </c>
      <c r="N13" s="44" t="s">
        <v>1350</v>
      </c>
    </row>
    <row r="14" spans="1:14" ht="23.7" customHeight="1" x14ac:dyDescent="0.25">
      <c r="A14" s="13" t="s">
        <v>1660</v>
      </c>
      <c r="B14" s="13" t="s">
        <v>2120</v>
      </c>
      <c r="C14" s="13" t="s">
        <v>2111</v>
      </c>
      <c r="D14" s="13" t="s">
        <v>1127</v>
      </c>
      <c r="E14" s="13" t="s">
        <v>1861</v>
      </c>
      <c r="F14" s="46" t="s">
        <v>778</v>
      </c>
      <c r="G14" s="46" t="s">
        <v>1047</v>
      </c>
      <c r="H14" s="46" t="s">
        <v>855</v>
      </c>
      <c r="J14" s="46">
        <f t="shared" ca="1" si="0"/>
        <v>5.9</v>
      </c>
      <c r="N14" s="44" t="s">
        <v>1351</v>
      </c>
    </row>
    <row r="15" spans="1:14" ht="23.7" customHeight="1" x14ac:dyDescent="0.25">
      <c r="A15" s="13" t="s">
        <v>1661</v>
      </c>
      <c r="B15" s="13" t="s">
        <v>2121</v>
      </c>
      <c r="C15" s="13" t="s">
        <v>2107</v>
      </c>
      <c r="D15" s="13" t="s">
        <v>1143</v>
      </c>
      <c r="E15" s="13" t="s">
        <v>1862</v>
      </c>
      <c r="F15" s="46" t="s">
        <v>780</v>
      </c>
      <c r="G15" s="46" t="s">
        <v>1034</v>
      </c>
      <c r="H15" s="46" t="s">
        <v>100</v>
      </c>
      <c r="I15" s="46" t="s">
        <v>219</v>
      </c>
      <c r="J15" s="46">
        <f t="shared" ca="1" si="0"/>
        <v>9.4</v>
      </c>
      <c r="N15" s="44" t="s">
        <v>1352</v>
      </c>
    </row>
    <row r="16" spans="1:14" ht="23.7" customHeight="1" x14ac:dyDescent="0.25">
      <c r="A16" s="13" t="s">
        <v>1662</v>
      </c>
      <c r="B16" s="13" t="s">
        <v>2122</v>
      </c>
      <c r="C16" s="13" t="s">
        <v>2107</v>
      </c>
      <c r="D16" s="13" t="s">
        <v>1129</v>
      </c>
      <c r="E16" s="13" t="s">
        <v>1863</v>
      </c>
      <c r="F16" s="46" t="s">
        <v>55</v>
      </c>
      <c r="G16" s="46" t="s">
        <v>785</v>
      </c>
      <c r="H16" s="46" t="s">
        <v>95</v>
      </c>
      <c r="J16" s="46">
        <f t="shared" ca="1" si="0"/>
        <v>7.4</v>
      </c>
      <c r="N16" s="44" t="s">
        <v>1353</v>
      </c>
    </row>
    <row r="17" spans="1:14" ht="23.7" customHeight="1" x14ac:dyDescent="0.25">
      <c r="A17" s="13" t="s">
        <v>1663</v>
      </c>
      <c r="B17" s="13" t="s">
        <v>2123</v>
      </c>
      <c r="C17" s="13" t="s">
        <v>2107</v>
      </c>
      <c r="D17" s="13" t="s">
        <v>1129</v>
      </c>
      <c r="E17" s="13" t="s">
        <v>1864</v>
      </c>
      <c r="F17" s="46" t="s">
        <v>582</v>
      </c>
      <c r="G17" s="46" t="s">
        <v>566</v>
      </c>
      <c r="J17" s="46">
        <f t="shared" ca="1" si="0"/>
        <v>7.6</v>
      </c>
      <c r="N17" s="44" t="s">
        <v>1354</v>
      </c>
    </row>
    <row r="18" spans="1:14" ht="23.7" customHeight="1" x14ac:dyDescent="0.25">
      <c r="A18" s="13" t="s">
        <v>1664</v>
      </c>
      <c r="B18" s="13" t="s">
        <v>2124</v>
      </c>
      <c r="C18" s="13" t="s">
        <v>2107</v>
      </c>
      <c r="D18" s="13" t="s">
        <v>1171</v>
      </c>
      <c r="E18" s="13" t="s">
        <v>1865</v>
      </c>
      <c r="F18" s="46" t="s">
        <v>1003</v>
      </c>
      <c r="G18" s="46" t="s">
        <v>961</v>
      </c>
      <c r="H18" s="46" t="s">
        <v>235</v>
      </c>
      <c r="J18" s="46">
        <f t="shared" ca="1" si="0"/>
        <v>4.5</v>
      </c>
      <c r="N18" s="44" t="s">
        <v>1355</v>
      </c>
    </row>
    <row r="19" spans="1:14" ht="23.7" customHeight="1" x14ac:dyDescent="0.25">
      <c r="A19" s="13" t="s">
        <v>1665</v>
      </c>
      <c r="B19" s="13" t="s">
        <v>2125</v>
      </c>
      <c r="C19" s="13" t="s">
        <v>2111</v>
      </c>
      <c r="D19" s="13" t="s">
        <v>1146</v>
      </c>
      <c r="E19" s="13" t="s">
        <v>1866</v>
      </c>
      <c r="F19" s="46" t="s">
        <v>261</v>
      </c>
      <c r="J19" s="46">
        <f t="shared" ca="1" si="0"/>
        <v>9.5</v>
      </c>
      <c r="N19" s="44" t="s">
        <v>261</v>
      </c>
    </row>
    <row r="20" spans="1:14" ht="23.7" customHeight="1" x14ac:dyDescent="0.25">
      <c r="A20" s="13" t="s">
        <v>1666</v>
      </c>
      <c r="B20" s="13" t="s">
        <v>2126</v>
      </c>
      <c r="C20" s="13" t="s">
        <v>2107</v>
      </c>
      <c r="D20" s="13" t="s">
        <v>1143</v>
      </c>
      <c r="E20" s="13" t="s">
        <v>1867</v>
      </c>
      <c r="F20" s="46" t="s">
        <v>618</v>
      </c>
      <c r="G20" s="46" t="s">
        <v>449</v>
      </c>
      <c r="H20" s="46" t="s">
        <v>140</v>
      </c>
      <c r="I20" s="46" t="s">
        <v>486</v>
      </c>
      <c r="J20" s="46">
        <f t="shared" ca="1" si="0"/>
        <v>6.2</v>
      </c>
      <c r="N20" s="44" t="s">
        <v>1356</v>
      </c>
    </row>
    <row r="21" spans="1:14" ht="23.7" customHeight="1" x14ac:dyDescent="0.25">
      <c r="A21" s="13" t="s">
        <v>1667</v>
      </c>
      <c r="B21" s="13" t="s">
        <v>2127</v>
      </c>
      <c r="C21" s="13" t="s">
        <v>2111</v>
      </c>
      <c r="D21" s="13" t="s">
        <v>1146</v>
      </c>
      <c r="E21" s="13" t="s">
        <v>1868</v>
      </c>
      <c r="F21" s="46" t="s">
        <v>264</v>
      </c>
      <c r="J21" s="46">
        <f t="shared" ca="1" si="0"/>
        <v>8.6</v>
      </c>
      <c r="N21" s="44" t="s">
        <v>264</v>
      </c>
    </row>
    <row r="22" spans="1:14" ht="23.7" customHeight="1" x14ac:dyDescent="0.25">
      <c r="A22" s="13" t="s">
        <v>1668</v>
      </c>
      <c r="B22" s="13" t="s">
        <v>2128</v>
      </c>
      <c r="C22" s="13" t="s">
        <v>2107</v>
      </c>
      <c r="D22" s="13" t="s">
        <v>1171</v>
      </c>
      <c r="E22" s="13" t="s">
        <v>1869</v>
      </c>
      <c r="F22" s="46" t="s">
        <v>150</v>
      </c>
      <c r="G22" s="46" t="s">
        <v>578</v>
      </c>
      <c r="J22" s="46">
        <f t="shared" ca="1" si="0"/>
        <v>8.6999999999999993</v>
      </c>
      <c r="N22" s="44" t="s">
        <v>1357</v>
      </c>
    </row>
    <row r="23" spans="1:14" ht="23.7" customHeight="1" x14ac:dyDescent="0.25">
      <c r="A23" s="13" t="s">
        <v>1669</v>
      </c>
      <c r="B23" s="13" t="s">
        <v>2129</v>
      </c>
      <c r="C23" s="13" t="s">
        <v>2107</v>
      </c>
      <c r="D23" s="13" t="s">
        <v>1133</v>
      </c>
      <c r="E23" s="13" t="s">
        <v>1870</v>
      </c>
      <c r="F23" s="46" t="s">
        <v>343</v>
      </c>
      <c r="G23" s="46" t="s">
        <v>617</v>
      </c>
      <c r="J23" s="46">
        <f t="shared" ca="1" si="0"/>
        <v>8.4</v>
      </c>
      <c r="N23" s="44" t="s">
        <v>1358</v>
      </c>
    </row>
    <row r="24" spans="1:14" ht="23.7" customHeight="1" x14ac:dyDescent="0.25">
      <c r="A24" s="13" t="s">
        <v>1670</v>
      </c>
      <c r="B24" s="13" t="s">
        <v>2130</v>
      </c>
      <c r="C24" s="13" t="s">
        <v>2107</v>
      </c>
      <c r="D24" s="13" t="s">
        <v>1857</v>
      </c>
      <c r="E24" s="13" t="s">
        <v>1871</v>
      </c>
      <c r="F24" s="46" t="s">
        <v>488</v>
      </c>
      <c r="J24" s="46">
        <f t="shared" ca="1" si="0"/>
        <v>7.3</v>
      </c>
      <c r="N24" s="44" t="s">
        <v>488</v>
      </c>
    </row>
    <row r="25" spans="1:14" ht="23.7" customHeight="1" x14ac:dyDescent="0.25">
      <c r="A25" s="13" t="s">
        <v>1671</v>
      </c>
      <c r="B25" s="13" t="s">
        <v>2131</v>
      </c>
      <c r="C25" s="13" t="s">
        <v>2111</v>
      </c>
      <c r="D25" s="13" t="s">
        <v>1127</v>
      </c>
      <c r="E25" s="13" t="s">
        <v>1872</v>
      </c>
      <c r="F25" s="46" t="s">
        <v>441</v>
      </c>
      <c r="G25" s="46" t="s">
        <v>507</v>
      </c>
      <c r="H25" s="46" t="s">
        <v>226</v>
      </c>
      <c r="J25" s="46">
        <f t="shared" ca="1" si="0"/>
        <v>5</v>
      </c>
      <c r="N25" s="44" t="s">
        <v>1359</v>
      </c>
    </row>
    <row r="26" spans="1:14" ht="23.7" customHeight="1" x14ac:dyDescent="0.25">
      <c r="A26" s="13" t="s">
        <v>1672</v>
      </c>
      <c r="B26" s="13" t="s">
        <v>2132</v>
      </c>
      <c r="C26" s="13" t="s">
        <v>2107</v>
      </c>
      <c r="D26" s="13" t="s">
        <v>1873</v>
      </c>
      <c r="E26" s="13" t="s">
        <v>1874</v>
      </c>
      <c r="F26" s="46" t="s">
        <v>377</v>
      </c>
      <c r="G26" s="46" t="s">
        <v>101</v>
      </c>
      <c r="H26" s="46" t="s">
        <v>927</v>
      </c>
      <c r="J26" s="46">
        <f t="shared" ca="1" si="0"/>
        <v>9</v>
      </c>
      <c r="N26" s="44" t="s">
        <v>1360</v>
      </c>
    </row>
    <row r="27" spans="1:14" ht="23.7" customHeight="1" x14ac:dyDescent="0.25">
      <c r="A27" s="13" t="s">
        <v>1673</v>
      </c>
      <c r="B27" s="13" t="s">
        <v>2133</v>
      </c>
      <c r="C27" s="13" t="s">
        <v>2111</v>
      </c>
      <c r="D27" s="13" t="s">
        <v>1143</v>
      </c>
      <c r="E27" s="13" t="s">
        <v>1875</v>
      </c>
      <c r="F27" s="46" t="s">
        <v>567</v>
      </c>
      <c r="G27" s="46" t="s">
        <v>502</v>
      </c>
      <c r="H27" s="46" t="s">
        <v>608</v>
      </c>
      <c r="I27" s="46" t="s">
        <v>945</v>
      </c>
      <c r="J27" s="46">
        <f t="shared" ca="1" si="0"/>
        <v>5.9</v>
      </c>
      <c r="N27" s="44" t="s">
        <v>1361</v>
      </c>
    </row>
    <row r="28" spans="1:14" ht="23.7" customHeight="1" x14ac:dyDescent="0.25">
      <c r="A28" s="13" t="s">
        <v>1674</v>
      </c>
      <c r="B28" s="13" t="s">
        <v>2134</v>
      </c>
      <c r="C28" s="13" t="s">
        <v>2111</v>
      </c>
      <c r="D28" s="13" t="s">
        <v>1148</v>
      </c>
      <c r="E28" s="13" t="s">
        <v>1876</v>
      </c>
      <c r="F28" s="46" t="s">
        <v>703</v>
      </c>
      <c r="J28" s="46">
        <f t="shared" ca="1" si="0"/>
        <v>9.5</v>
      </c>
      <c r="N28" s="44" t="s">
        <v>703</v>
      </c>
    </row>
    <row r="29" spans="1:14" ht="23.7" customHeight="1" x14ac:dyDescent="0.25">
      <c r="A29" s="13" t="s">
        <v>1675</v>
      </c>
      <c r="B29" s="13" t="s">
        <v>2135</v>
      </c>
      <c r="C29" s="13" t="s">
        <v>2111</v>
      </c>
      <c r="D29" s="13" t="s">
        <v>1873</v>
      </c>
      <c r="E29" s="13" t="s">
        <v>1877</v>
      </c>
      <c r="F29" s="46" t="s">
        <v>956</v>
      </c>
      <c r="G29" s="46" t="s">
        <v>760</v>
      </c>
      <c r="H29" s="46" t="s">
        <v>874</v>
      </c>
      <c r="I29" s="46" t="s">
        <v>593</v>
      </c>
      <c r="J29" s="46">
        <f t="shared" ca="1" si="0"/>
        <v>4.5999999999999996</v>
      </c>
      <c r="N29" s="44" t="s">
        <v>1362</v>
      </c>
    </row>
    <row r="30" spans="1:14" ht="23.7" customHeight="1" x14ac:dyDescent="0.25">
      <c r="A30" s="13" t="s">
        <v>1676</v>
      </c>
      <c r="B30" s="13" t="s">
        <v>2136</v>
      </c>
      <c r="C30" s="13" t="s">
        <v>2107</v>
      </c>
      <c r="D30" s="13" t="s">
        <v>1146</v>
      </c>
      <c r="E30" s="13" t="s">
        <v>1878</v>
      </c>
      <c r="F30" s="46" t="s">
        <v>722</v>
      </c>
      <c r="J30" s="46">
        <f t="shared" ca="1" si="0"/>
        <v>4.7</v>
      </c>
      <c r="N30" s="44" t="s">
        <v>722</v>
      </c>
    </row>
    <row r="31" spans="1:14" ht="23.7" customHeight="1" x14ac:dyDescent="0.25">
      <c r="A31" s="13" t="s">
        <v>1677</v>
      </c>
      <c r="B31" s="13" t="s">
        <v>2137</v>
      </c>
      <c r="C31" s="13" t="s">
        <v>2107</v>
      </c>
      <c r="D31" s="13" t="s">
        <v>1849</v>
      </c>
      <c r="E31" s="13" t="s">
        <v>1879</v>
      </c>
      <c r="F31" s="46" t="s">
        <v>354</v>
      </c>
      <c r="G31" s="46" t="s">
        <v>811</v>
      </c>
      <c r="J31" s="46">
        <f t="shared" ca="1" si="0"/>
        <v>8.5</v>
      </c>
      <c r="N31" s="44" t="s">
        <v>1363</v>
      </c>
    </row>
    <row r="32" spans="1:14" ht="23.7" customHeight="1" x14ac:dyDescent="0.25">
      <c r="A32" s="13" t="s">
        <v>1678</v>
      </c>
      <c r="B32" s="13" t="s">
        <v>2138</v>
      </c>
      <c r="C32" s="13" t="s">
        <v>2111</v>
      </c>
      <c r="D32" s="13" t="s">
        <v>1127</v>
      </c>
      <c r="E32" s="13" t="s">
        <v>1880</v>
      </c>
      <c r="F32" s="46" t="s">
        <v>445</v>
      </c>
      <c r="J32" s="46">
        <f t="shared" ca="1" si="0"/>
        <v>8.3000000000000007</v>
      </c>
      <c r="N32" s="44" t="s">
        <v>445</v>
      </c>
    </row>
    <row r="33" spans="1:14" ht="23.7" customHeight="1" x14ac:dyDescent="0.25">
      <c r="A33" s="13" t="s">
        <v>1679</v>
      </c>
      <c r="B33" s="13" t="s">
        <v>2139</v>
      </c>
      <c r="C33" s="13" t="s">
        <v>2111</v>
      </c>
      <c r="D33" s="13" t="s">
        <v>1154</v>
      </c>
      <c r="E33" s="13" t="s">
        <v>1881</v>
      </c>
      <c r="F33" s="46" t="s">
        <v>110</v>
      </c>
      <c r="G33" s="46" t="s">
        <v>154</v>
      </c>
      <c r="H33" s="46" t="s">
        <v>516</v>
      </c>
      <c r="I33" s="46" t="s">
        <v>217</v>
      </c>
      <c r="J33" s="46">
        <f t="shared" ca="1" si="0"/>
        <v>8.4</v>
      </c>
      <c r="N33" s="44" t="s">
        <v>1364</v>
      </c>
    </row>
    <row r="34" spans="1:14" ht="23.7" customHeight="1" x14ac:dyDescent="0.25">
      <c r="A34" s="13" t="s">
        <v>1680</v>
      </c>
      <c r="B34" s="13" t="s">
        <v>2140</v>
      </c>
      <c r="C34" s="13" t="s">
        <v>2107</v>
      </c>
      <c r="D34" s="13" t="s">
        <v>1143</v>
      </c>
      <c r="E34" s="13" t="s">
        <v>1882</v>
      </c>
      <c r="F34" s="46" t="s">
        <v>515</v>
      </c>
      <c r="G34" s="46" t="s">
        <v>1039</v>
      </c>
      <c r="H34" s="46" t="s">
        <v>937</v>
      </c>
      <c r="I34" s="46" t="s">
        <v>321</v>
      </c>
      <c r="J34" s="46">
        <f t="shared" ca="1" si="0"/>
        <v>4.9000000000000004</v>
      </c>
      <c r="N34" s="44" t="s">
        <v>1365</v>
      </c>
    </row>
    <row r="35" spans="1:14" ht="23.7" customHeight="1" x14ac:dyDescent="0.25">
      <c r="A35" s="13" t="s">
        <v>1681</v>
      </c>
      <c r="B35" s="13" t="s">
        <v>2141</v>
      </c>
      <c r="C35" s="13" t="s">
        <v>2111</v>
      </c>
      <c r="D35" s="13" t="s">
        <v>1857</v>
      </c>
      <c r="E35" s="13" t="s">
        <v>1883</v>
      </c>
      <c r="F35" s="46" t="s">
        <v>933</v>
      </c>
      <c r="G35" s="46" t="s">
        <v>380</v>
      </c>
      <c r="H35" s="46" t="s">
        <v>885</v>
      </c>
      <c r="J35" s="46">
        <f t="shared" ca="1" si="0"/>
        <v>6.8</v>
      </c>
      <c r="N35" s="44" t="s">
        <v>1366</v>
      </c>
    </row>
    <row r="36" spans="1:14" ht="23.7" customHeight="1" x14ac:dyDescent="0.25">
      <c r="A36" s="13" t="s">
        <v>1682</v>
      </c>
      <c r="B36" s="13" t="s">
        <v>2142</v>
      </c>
      <c r="C36" s="13" t="s">
        <v>2107</v>
      </c>
      <c r="D36" s="13" t="s">
        <v>1873</v>
      </c>
      <c r="E36" s="13" t="s">
        <v>1884</v>
      </c>
      <c r="F36" s="46" t="s">
        <v>742</v>
      </c>
      <c r="G36" s="46" t="s">
        <v>557</v>
      </c>
      <c r="J36" s="46">
        <f t="shared" ca="1" si="0"/>
        <v>9</v>
      </c>
      <c r="N36" s="44" t="s">
        <v>1367</v>
      </c>
    </row>
    <row r="37" spans="1:14" ht="23.7" customHeight="1" x14ac:dyDescent="0.25">
      <c r="A37" s="13" t="s">
        <v>1683</v>
      </c>
      <c r="B37" s="13" t="s">
        <v>2143</v>
      </c>
      <c r="C37" s="13" t="s">
        <v>2111</v>
      </c>
      <c r="D37" s="13" t="s">
        <v>1131</v>
      </c>
      <c r="E37" s="13" t="s">
        <v>1885</v>
      </c>
      <c r="F37" s="46" t="s">
        <v>245</v>
      </c>
      <c r="G37" s="46" t="s">
        <v>700</v>
      </c>
      <c r="H37" s="46" t="s">
        <v>684</v>
      </c>
      <c r="I37" s="46" t="s">
        <v>421</v>
      </c>
      <c r="J37" s="46">
        <f t="shared" ca="1" si="0"/>
        <v>8.3000000000000007</v>
      </c>
      <c r="N37" s="44" t="s">
        <v>1368</v>
      </c>
    </row>
    <row r="38" spans="1:14" ht="23.7" customHeight="1" x14ac:dyDescent="0.25">
      <c r="A38" s="13" t="s">
        <v>1684</v>
      </c>
      <c r="B38" s="13" t="s">
        <v>2144</v>
      </c>
      <c r="C38" s="13" t="s">
        <v>2107</v>
      </c>
      <c r="D38" s="13" t="s">
        <v>1154</v>
      </c>
      <c r="E38" s="13" t="s">
        <v>1886</v>
      </c>
      <c r="F38" s="46" t="s">
        <v>71</v>
      </c>
      <c r="G38" s="46" t="s">
        <v>537</v>
      </c>
      <c r="H38" s="46" t="s">
        <v>599</v>
      </c>
      <c r="I38" s="46" t="s">
        <v>796</v>
      </c>
      <c r="J38" s="46">
        <f t="shared" ca="1" si="0"/>
        <v>7.3</v>
      </c>
      <c r="N38" s="44" t="s">
        <v>1369</v>
      </c>
    </row>
    <row r="39" spans="1:14" ht="23.7" customHeight="1" x14ac:dyDescent="0.25">
      <c r="A39" s="13" t="s">
        <v>1685</v>
      </c>
      <c r="B39" s="13" t="s">
        <v>2145</v>
      </c>
      <c r="C39" s="13" t="s">
        <v>2107</v>
      </c>
      <c r="D39" s="13" t="s">
        <v>1143</v>
      </c>
      <c r="E39" s="13" t="s">
        <v>1887</v>
      </c>
      <c r="F39" s="46" t="s">
        <v>360</v>
      </c>
      <c r="G39" s="46" t="s">
        <v>678</v>
      </c>
      <c r="H39" s="46" t="s">
        <v>661</v>
      </c>
      <c r="J39" s="46">
        <f t="shared" ca="1" si="0"/>
        <v>7</v>
      </c>
      <c r="N39" s="44" t="s">
        <v>1370</v>
      </c>
    </row>
    <row r="40" spans="1:14" ht="23.7" customHeight="1" x14ac:dyDescent="0.25">
      <c r="A40" s="13" t="s">
        <v>1686</v>
      </c>
      <c r="B40" s="13" t="s">
        <v>2146</v>
      </c>
      <c r="C40" s="13" t="s">
        <v>2107</v>
      </c>
      <c r="D40" s="13" t="s">
        <v>1133</v>
      </c>
      <c r="E40" s="13" t="s">
        <v>1888</v>
      </c>
      <c r="F40" s="46" t="s">
        <v>994</v>
      </c>
      <c r="G40" s="46" t="s">
        <v>813</v>
      </c>
      <c r="H40" s="46" t="s">
        <v>135</v>
      </c>
      <c r="J40" s="46">
        <f t="shared" ca="1" si="0"/>
        <v>5.8</v>
      </c>
      <c r="N40" s="44" t="s">
        <v>1371</v>
      </c>
    </row>
    <row r="41" spans="1:14" ht="23.7" customHeight="1" x14ac:dyDescent="0.25">
      <c r="A41" s="13" t="s">
        <v>1687</v>
      </c>
      <c r="B41" s="13" t="s">
        <v>2147</v>
      </c>
      <c r="C41" s="13" t="s">
        <v>2107</v>
      </c>
      <c r="D41" s="13" t="s">
        <v>1129</v>
      </c>
      <c r="E41" s="13" t="s">
        <v>1877</v>
      </c>
      <c r="F41" s="46" t="s">
        <v>629</v>
      </c>
      <c r="G41" s="46" t="s">
        <v>533</v>
      </c>
      <c r="H41" s="46" t="s">
        <v>653</v>
      </c>
      <c r="J41" s="46">
        <f t="shared" ca="1" si="0"/>
        <v>7.7</v>
      </c>
      <c r="N41" s="44" t="s">
        <v>1372</v>
      </c>
    </row>
    <row r="42" spans="1:14" ht="23.7" customHeight="1" x14ac:dyDescent="0.25">
      <c r="A42" s="13" t="s">
        <v>1688</v>
      </c>
      <c r="B42" s="13" t="s">
        <v>2148</v>
      </c>
      <c r="C42" s="13" t="s">
        <v>2111</v>
      </c>
      <c r="D42" s="13" t="s">
        <v>1154</v>
      </c>
      <c r="E42" s="13" t="s">
        <v>1889</v>
      </c>
      <c r="F42" s="46" t="s">
        <v>906</v>
      </c>
      <c r="G42" s="46" t="s">
        <v>427</v>
      </c>
      <c r="H42" s="46" t="s">
        <v>944</v>
      </c>
      <c r="J42" s="46">
        <f t="shared" ca="1" si="0"/>
        <v>6</v>
      </c>
      <c r="N42" s="44" t="s">
        <v>1373</v>
      </c>
    </row>
    <row r="43" spans="1:14" ht="23.7" customHeight="1" x14ac:dyDescent="0.25">
      <c r="A43" s="13" t="s">
        <v>1689</v>
      </c>
      <c r="B43" s="13" t="s">
        <v>2149</v>
      </c>
      <c r="C43" s="13" t="s">
        <v>2111</v>
      </c>
      <c r="D43" s="13" t="s">
        <v>1890</v>
      </c>
      <c r="E43" s="13" t="s">
        <v>1891</v>
      </c>
      <c r="F43" s="46" t="s">
        <v>908</v>
      </c>
      <c r="G43" s="46" t="s">
        <v>1042</v>
      </c>
      <c r="H43" s="46" t="s">
        <v>265</v>
      </c>
      <c r="J43" s="46">
        <f t="shared" ca="1" si="0"/>
        <v>5.2</v>
      </c>
      <c r="N43" s="44" t="s">
        <v>1374</v>
      </c>
    </row>
    <row r="44" spans="1:14" ht="23.7" customHeight="1" x14ac:dyDescent="0.25">
      <c r="A44" s="13" t="s">
        <v>1690</v>
      </c>
      <c r="B44" s="13" t="s">
        <v>2150</v>
      </c>
      <c r="C44" s="13" t="s">
        <v>2107</v>
      </c>
      <c r="D44" s="13" t="s">
        <v>1131</v>
      </c>
      <c r="E44" s="13" t="s">
        <v>1892</v>
      </c>
      <c r="F44" s="46" t="s">
        <v>409</v>
      </c>
      <c r="J44" s="46">
        <f t="shared" ca="1" si="0"/>
        <v>7.2</v>
      </c>
      <c r="N44" s="44" t="s">
        <v>409</v>
      </c>
    </row>
    <row r="45" spans="1:14" ht="23.7" customHeight="1" x14ac:dyDescent="0.25">
      <c r="A45" s="13" t="s">
        <v>1691</v>
      </c>
      <c r="B45" s="13" t="s">
        <v>2151</v>
      </c>
      <c r="C45" s="13" t="s">
        <v>2111</v>
      </c>
      <c r="D45" s="13" t="s">
        <v>1127</v>
      </c>
      <c r="E45" s="13" t="s">
        <v>1893</v>
      </c>
      <c r="F45" s="46" t="s">
        <v>914</v>
      </c>
      <c r="G45" s="46" t="s">
        <v>727</v>
      </c>
      <c r="H45" s="46" t="s">
        <v>640</v>
      </c>
      <c r="I45" s="46" t="s">
        <v>215</v>
      </c>
      <c r="J45" s="46">
        <f t="shared" ca="1" si="0"/>
        <v>10</v>
      </c>
      <c r="N45" s="44" t="s">
        <v>1375</v>
      </c>
    </row>
    <row r="46" spans="1:14" ht="23.7" customHeight="1" x14ac:dyDescent="0.25">
      <c r="A46" s="13" t="s">
        <v>1692</v>
      </c>
      <c r="B46" s="13" t="s">
        <v>2152</v>
      </c>
      <c r="C46" s="13" t="s">
        <v>2107</v>
      </c>
      <c r="D46" s="13" t="s">
        <v>1127</v>
      </c>
      <c r="E46" s="13" t="s">
        <v>1894</v>
      </c>
      <c r="F46" s="46" t="s">
        <v>715</v>
      </c>
      <c r="G46" s="46" t="s">
        <v>880</v>
      </c>
      <c r="J46" s="46">
        <f t="shared" ca="1" si="0"/>
        <v>10</v>
      </c>
      <c r="N46" s="44" t="s">
        <v>1376</v>
      </c>
    </row>
    <row r="47" spans="1:14" ht="23.7" customHeight="1" x14ac:dyDescent="0.25">
      <c r="A47" s="13" t="s">
        <v>1693</v>
      </c>
      <c r="B47" s="13" t="s">
        <v>2153</v>
      </c>
      <c r="C47" s="13" t="s">
        <v>2111</v>
      </c>
      <c r="D47" s="13" t="s">
        <v>1133</v>
      </c>
      <c r="E47" s="13" t="s">
        <v>1895</v>
      </c>
      <c r="F47" s="46" t="s">
        <v>881</v>
      </c>
      <c r="G47" s="46" t="s">
        <v>96</v>
      </c>
      <c r="J47" s="46">
        <f t="shared" ca="1" si="0"/>
        <v>8.9</v>
      </c>
      <c r="N47" s="44" t="s">
        <v>1377</v>
      </c>
    </row>
    <row r="48" spans="1:14" ht="23.7" customHeight="1" x14ac:dyDescent="0.25">
      <c r="A48" s="13" t="s">
        <v>1694</v>
      </c>
      <c r="B48" s="13" t="s">
        <v>2154</v>
      </c>
      <c r="C48" s="13" t="s">
        <v>2107</v>
      </c>
      <c r="D48" s="13" t="s">
        <v>1141</v>
      </c>
      <c r="E48" s="13" t="s">
        <v>1896</v>
      </c>
      <c r="F48" s="46" t="s">
        <v>212</v>
      </c>
      <c r="G48" s="46" t="s">
        <v>769</v>
      </c>
      <c r="H48" s="46" t="s">
        <v>836</v>
      </c>
      <c r="J48" s="46">
        <f t="shared" ca="1" si="0"/>
        <v>9.1999999999999993</v>
      </c>
      <c r="N48" s="44" t="s">
        <v>1378</v>
      </c>
    </row>
    <row r="49" spans="1:14" ht="23.7" customHeight="1" x14ac:dyDescent="0.25">
      <c r="A49" s="13" t="s">
        <v>1695</v>
      </c>
      <c r="B49" s="13" t="s">
        <v>2155</v>
      </c>
      <c r="C49" s="13" t="s">
        <v>2107</v>
      </c>
      <c r="D49" s="13" t="s">
        <v>1890</v>
      </c>
      <c r="E49" s="13" t="s">
        <v>1897</v>
      </c>
      <c r="F49" s="46" t="s">
        <v>299</v>
      </c>
      <c r="J49" s="46">
        <f t="shared" ca="1" si="0"/>
        <v>6.6</v>
      </c>
      <c r="N49" s="44" t="s">
        <v>299</v>
      </c>
    </row>
    <row r="50" spans="1:14" ht="23.7" customHeight="1" x14ac:dyDescent="0.25">
      <c r="A50" s="13" t="s">
        <v>1696</v>
      </c>
      <c r="B50" s="13" t="s">
        <v>2156</v>
      </c>
      <c r="C50" s="13" t="s">
        <v>2107</v>
      </c>
      <c r="D50" s="13" t="s">
        <v>1849</v>
      </c>
      <c r="E50" s="13" t="s">
        <v>1898</v>
      </c>
      <c r="F50" s="46" t="s">
        <v>1022</v>
      </c>
      <c r="G50" s="46" t="s">
        <v>314</v>
      </c>
      <c r="J50" s="46">
        <f t="shared" ca="1" si="0"/>
        <v>5.3</v>
      </c>
      <c r="N50" s="44" t="s">
        <v>1379</v>
      </c>
    </row>
    <row r="51" spans="1:14" ht="23.7" customHeight="1" x14ac:dyDescent="0.25">
      <c r="A51" s="13" t="s">
        <v>1697</v>
      </c>
      <c r="B51" s="13" t="s">
        <v>2157</v>
      </c>
      <c r="C51" s="13" t="s">
        <v>2111</v>
      </c>
      <c r="D51" s="13" t="s">
        <v>1139</v>
      </c>
      <c r="E51" s="13" t="s">
        <v>1899</v>
      </c>
      <c r="F51" s="46" t="s">
        <v>402</v>
      </c>
      <c r="G51" s="46" t="s">
        <v>289</v>
      </c>
      <c r="J51" s="46">
        <f t="shared" ca="1" si="0"/>
        <v>4.5999999999999996</v>
      </c>
      <c r="N51" s="44" t="s">
        <v>1380</v>
      </c>
    </row>
    <row r="52" spans="1:14" ht="23.7" customHeight="1" x14ac:dyDescent="0.25">
      <c r="A52" s="13" t="s">
        <v>1698</v>
      </c>
      <c r="B52" s="13" t="s">
        <v>2158</v>
      </c>
      <c r="C52" s="13" t="s">
        <v>2107</v>
      </c>
      <c r="D52" s="13" t="s">
        <v>1154</v>
      </c>
      <c r="E52" s="13" t="s">
        <v>1900</v>
      </c>
      <c r="F52" s="46" t="s">
        <v>982</v>
      </c>
      <c r="G52" s="46" t="s">
        <v>424</v>
      </c>
      <c r="H52" s="46" t="s">
        <v>925</v>
      </c>
      <c r="I52" s="46" t="s">
        <v>650</v>
      </c>
      <c r="J52" s="46">
        <f t="shared" ca="1" si="0"/>
        <v>5</v>
      </c>
      <c r="N52" s="44" t="s">
        <v>1381</v>
      </c>
    </row>
    <row r="53" spans="1:14" ht="23.7" customHeight="1" x14ac:dyDescent="0.25">
      <c r="A53" s="13" t="s">
        <v>1699</v>
      </c>
      <c r="B53" s="13" t="s">
        <v>2159</v>
      </c>
      <c r="C53" s="13" t="s">
        <v>2111</v>
      </c>
      <c r="D53" s="13" t="s">
        <v>1171</v>
      </c>
      <c r="E53" s="13" t="s">
        <v>1901</v>
      </c>
      <c r="F53" s="46" t="s">
        <v>170</v>
      </c>
      <c r="G53" s="46" t="s">
        <v>492</v>
      </c>
      <c r="H53" s="46" t="s">
        <v>284</v>
      </c>
      <c r="J53" s="46">
        <f t="shared" ca="1" si="0"/>
        <v>7.7</v>
      </c>
      <c r="N53" s="44" t="s">
        <v>1382</v>
      </c>
    </row>
    <row r="54" spans="1:14" ht="23.7" customHeight="1" x14ac:dyDescent="0.25">
      <c r="A54" s="13" t="s">
        <v>1700</v>
      </c>
      <c r="B54" s="13" t="s">
        <v>2160</v>
      </c>
      <c r="C54" s="13" t="s">
        <v>2107</v>
      </c>
      <c r="D54" s="13" t="s">
        <v>1143</v>
      </c>
      <c r="E54" s="13" t="s">
        <v>1902</v>
      </c>
      <c r="F54" s="46" t="s">
        <v>870</v>
      </c>
      <c r="G54" s="46" t="s">
        <v>717</v>
      </c>
      <c r="H54" s="46" t="s">
        <v>868</v>
      </c>
      <c r="J54" s="46">
        <f t="shared" ca="1" si="0"/>
        <v>9.3000000000000007</v>
      </c>
      <c r="N54" s="44" t="s">
        <v>1383</v>
      </c>
    </row>
    <row r="55" spans="1:14" ht="23.7" customHeight="1" x14ac:dyDescent="0.25">
      <c r="A55" s="13" t="s">
        <v>1701</v>
      </c>
      <c r="B55" s="13" t="s">
        <v>2161</v>
      </c>
      <c r="C55" s="13" t="s">
        <v>2111</v>
      </c>
      <c r="D55" s="13" t="s">
        <v>1171</v>
      </c>
      <c r="E55" s="13" t="s">
        <v>1903</v>
      </c>
      <c r="F55" s="46" t="s">
        <v>504</v>
      </c>
      <c r="G55" s="46" t="s">
        <v>1028</v>
      </c>
      <c r="H55" s="46" t="s">
        <v>83</v>
      </c>
      <c r="J55" s="46">
        <f t="shared" ca="1" si="0"/>
        <v>6</v>
      </c>
      <c r="N55" s="44" t="s">
        <v>1384</v>
      </c>
    </row>
    <row r="56" spans="1:14" ht="23.7" customHeight="1" x14ac:dyDescent="0.25">
      <c r="A56" s="13" t="s">
        <v>1702</v>
      </c>
      <c r="B56" s="13" t="s">
        <v>2162</v>
      </c>
      <c r="C56" s="13" t="s">
        <v>2107</v>
      </c>
      <c r="D56" s="13" t="s">
        <v>1131</v>
      </c>
      <c r="E56" s="13" t="s">
        <v>1904</v>
      </c>
      <c r="F56" s="46" t="s">
        <v>243</v>
      </c>
      <c r="G56" s="46" t="s">
        <v>958</v>
      </c>
      <c r="J56" s="46">
        <f t="shared" ca="1" si="0"/>
        <v>7.8</v>
      </c>
      <c r="N56" s="44" t="s">
        <v>1385</v>
      </c>
    </row>
    <row r="57" spans="1:14" ht="23.7" customHeight="1" x14ac:dyDescent="0.25">
      <c r="A57" s="13" t="s">
        <v>1703</v>
      </c>
      <c r="B57" s="13" t="s">
        <v>2163</v>
      </c>
      <c r="C57" s="13" t="s">
        <v>2107</v>
      </c>
      <c r="D57" s="13" t="s">
        <v>1157</v>
      </c>
      <c r="E57" s="13" t="s">
        <v>1905</v>
      </c>
      <c r="F57" s="46" t="s">
        <v>156</v>
      </c>
      <c r="J57" s="46">
        <f t="shared" ca="1" si="0"/>
        <v>9.1</v>
      </c>
      <c r="N57" s="44" t="s">
        <v>156</v>
      </c>
    </row>
    <row r="58" spans="1:14" ht="23.7" customHeight="1" x14ac:dyDescent="0.25">
      <c r="A58" s="13" t="s">
        <v>1704</v>
      </c>
      <c r="B58" s="13" t="s">
        <v>2164</v>
      </c>
      <c r="C58" s="13" t="s">
        <v>2107</v>
      </c>
      <c r="D58" s="13" t="s">
        <v>1873</v>
      </c>
      <c r="E58" s="13" t="s">
        <v>1906</v>
      </c>
      <c r="F58" s="46" t="s">
        <v>852</v>
      </c>
      <c r="G58" s="46" t="s">
        <v>845</v>
      </c>
      <c r="J58" s="46">
        <f t="shared" ca="1" si="0"/>
        <v>6.4</v>
      </c>
      <c r="N58" s="44" t="s">
        <v>1386</v>
      </c>
    </row>
    <row r="59" spans="1:14" ht="23.7" customHeight="1" x14ac:dyDescent="0.25">
      <c r="A59" s="13" t="s">
        <v>1705</v>
      </c>
      <c r="B59" s="13" t="s">
        <v>2165</v>
      </c>
      <c r="C59" s="13" t="s">
        <v>2111</v>
      </c>
      <c r="D59" s="13" t="s">
        <v>1129</v>
      </c>
      <c r="E59" s="13" t="s">
        <v>1907</v>
      </c>
      <c r="F59" s="46" t="s">
        <v>594</v>
      </c>
      <c r="G59" s="46" t="s">
        <v>789</v>
      </c>
      <c r="H59" s="46" t="s">
        <v>967</v>
      </c>
      <c r="J59" s="46">
        <f t="shared" ca="1" si="0"/>
        <v>7.2</v>
      </c>
      <c r="N59" s="44" t="s">
        <v>1387</v>
      </c>
    </row>
    <row r="60" spans="1:14" ht="23.7" customHeight="1" x14ac:dyDescent="0.25">
      <c r="A60" s="13" t="s">
        <v>1706</v>
      </c>
      <c r="B60" s="13" t="s">
        <v>2166</v>
      </c>
      <c r="C60" s="13" t="s">
        <v>2111</v>
      </c>
      <c r="D60" s="13" t="s">
        <v>1855</v>
      </c>
      <c r="E60" s="13" t="s">
        <v>1908</v>
      </c>
      <c r="F60" s="46" t="s">
        <v>879</v>
      </c>
      <c r="G60" s="46" t="s">
        <v>234</v>
      </c>
      <c r="J60" s="46">
        <f t="shared" ca="1" si="0"/>
        <v>8.5</v>
      </c>
      <c r="N60" s="44" t="s">
        <v>1388</v>
      </c>
    </row>
    <row r="61" spans="1:14" ht="23.7" customHeight="1" x14ac:dyDescent="0.25">
      <c r="A61" s="13" t="s">
        <v>1707</v>
      </c>
      <c r="B61" s="13" t="s">
        <v>2167</v>
      </c>
      <c r="C61" s="13" t="s">
        <v>2111</v>
      </c>
      <c r="D61" s="13" t="s">
        <v>1171</v>
      </c>
      <c r="E61" s="13" t="s">
        <v>1909</v>
      </c>
      <c r="F61" s="46" t="s">
        <v>849</v>
      </c>
      <c r="G61" s="46" t="s">
        <v>75</v>
      </c>
      <c r="J61" s="46">
        <f t="shared" ca="1" si="0"/>
        <v>7.5</v>
      </c>
      <c r="N61" s="44" t="s">
        <v>1389</v>
      </c>
    </row>
    <row r="62" spans="1:14" ht="23.7" customHeight="1" x14ac:dyDescent="0.25">
      <c r="A62" s="13" t="s">
        <v>1708</v>
      </c>
      <c r="B62" s="13" t="s">
        <v>2168</v>
      </c>
      <c r="C62" s="13" t="s">
        <v>2107</v>
      </c>
      <c r="D62" s="13" t="s">
        <v>1890</v>
      </c>
      <c r="E62" s="13" t="s">
        <v>1910</v>
      </c>
      <c r="F62" s="46" t="s">
        <v>1043</v>
      </c>
      <c r="G62" s="46" t="s">
        <v>856</v>
      </c>
      <c r="J62" s="46">
        <f t="shared" ca="1" si="0"/>
        <v>8.1</v>
      </c>
      <c r="N62" s="44" t="s">
        <v>1390</v>
      </c>
    </row>
    <row r="63" spans="1:14" ht="23.7" customHeight="1" x14ac:dyDescent="0.25">
      <c r="A63" s="13" t="s">
        <v>1709</v>
      </c>
      <c r="B63" s="13" t="s">
        <v>2169</v>
      </c>
      <c r="C63" s="13" t="s">
        <v>2111</v>
      </c>
      <c r="D63" s="13" t="s">
        <v>1146</v>
      </c>
      <c r="E63" s="13" t="s">
        <v>1911</v>
      </c>
      <c r="F63" s="46" t="s">
        <v>746</v>
      </c>
      <c r="G63" s="46" t="s">
        <v>370</v>
      </c>
      <c r="H63" s="46" t="s">
        <v>138</v>
      </c>
      <c r="J63" s="46">
        <f t="shared" ca="1" si="0"/>
        <v>6.6</v>
      </c>
      <c r="N63" s="44" t="s">
        <v>1391</v>
      </c>
    </row>
    <row r="64" spans="1:14" ht="23.7" customHeight="1" x14ac:dyDescent="0.25">
      <c r="A64" s="13" t="s">
        <v>1710</v>
      </c>
      <c r="B64" s="13" t="s">
        <v>2170</v>
      </c>
      <c r="C64" s="13" t="s">
        <v>2107</v>
      </c>
      <c r="D64" s="13" t="s">
        <v>1171</v>
      </c>
      <c r="E64" s="13" t="s">
        <v>1912</v>
      </c>
      <c r="F64" s="46" t="s">
        <v>943</v>
      </c>
      <c r="G64" s="46" t="s">
        <v>826</v>
      </c>
      <c r="H64" s="46" t="s">
        <v>113</v>
      </c>
      <c r="J64" s="46">
        <f t="shared" ca="1" si="0"/>
        <v>8.1</v>
      </c>
      <c r="N64" s="44" t="s">
        <v>1392</v>
      </c>
    </row>
    <row r="65" spans="1:14" ht="23.7" customHeight="1" x14ac:dyDescent="0.25">
      <c r="A65" s="13" t="s">
        <v>1711</v>
      </c>
      <c r="B65" s="13" t="s">
        <v>2171</v>
      </c>
      <c r="C65" s="13" t="s">
        <v>2107</v>
      </c>
      <c r="D65" s="13" t="s">
        <v>1157</v>
      </c>
      <c r="E65" s="13" t="s">
        <v>1913</v>
      </c>
      <c r="F65" s="46" t="s">
        <v>339</v>
      </c>
      <c r="G65" s="46" t="s">
        <v>295</v>
      </c>
      <c r="H65" s="46" t="s">
        <v>765</v>
      </c>
      <c r="I65" s="46" t="s">
        <v>491</v>
      </c>
      <c r="J65" s="46">
        <f t="shared" ca="1" si="0"/>
        <v>4.5999999999999996</v>
      </c>
      <c r="N65" s="44" t="s">
        <v>1393</v>
      </c>
    </row>
    <row r="66" spans="1:14" ht="23.7" customHeight="1" x14ac:dyDescent="0.25">
      <c r="A66" s="13" t="s">
        <v>1712</v>
      </c>
      <c r="B66" s="13" t="s">
        <v>2172</v>
      </c>
      <c r="C66" s="13" t="s">
        <v>2107</v>
      </c>
      <c r="D66" s="13" t="s">
        <v>1133</v>
      </c>
      <c r="E66" s="13" t="s">
        <v>1914</v>
      </c>
      <c r="F66" s="46" t="s">
        <v>115</v>
      </c>
      <c r="G66" s="46" t="s">
        <v>185</v>
      </c>
      <c r="J66" s="46">
        <f t="shared" ref="J66:J129" ca="1" si="1">RANDBETWEEN(45,100)/10</f>
        <v>5.0999999999999996</v>
      </c>
      <c r="N66" s="44" t="s">
        <v>1394</v>
      </c>
    </row>
    <row r="67" spans="1:14" ht="23.7" customHeight="1" x14ac:dyDescent="0.25">
      <c r="A67" s="13" t="s">
        <v>1713</v>
      </c>
      <c r="B67" s="13" t="s">
        <v>2173</v>
      </c>
      <c r="C67" s="13" t="s">
        <v>2107</v>
      </c>
      <c r="D67" s="13" t="s">
        <v>1157</v>
      </c>
      <c r="E67" s="13" t="s">
        <v>1865</v>
      </c>
      <c r="F67" s="46" t="s">
        <v>809</v>
      </c>
      <c r="J67" s="46">
        <f t="shared" ca="1" si="1"/>
        <v>4.9000000000000004</v>
      </c>
      <c r="N67" s="44" t="s">
        <v>809</v>
      </c>
    </row>
    <row r="68" spans="1:14" ht="23.7" customHeight="1" x14ac:dyDescent="0.25">
      <c r="A68" s="13" t="s">
        <v>1714</v>
      </c>
      <c r="B68" s="13" t="s">
        <v>2174</v>
      </c>
      <c r="C68" s="13" t="s">
        <v>2111</v>
      </c>
      <c r="D68" s="13" t="s">
        <v>1146</v>
      </c>
      <c r="E68" s="13" t="s">
        <v>1915</v>
      </c>
      <c r="F68" s="46" t="s">
        <v>285</v>
      </c>
      <c r="G68" s="46" t="s">
        <v>225</v>
      </c>
      <c r="H68" s="46" t="s">
        <v>411</v>
      </c>
      <c r="J68" s="46">
        <f t="shared" ca="1" si="1"/>
        <v>7.8</v>
      </c>
      <c r="N68" s="44" t="s">
        <v>1395</v>
      </c>
    </row>
    <row r="69" spans="1:14" ht="23.7" customHeight="1" x14ac:dyDescent="0.25">
      <c r="A69" s="13" t="s">
        <v>1715</v>
      </c>
      <c r="B69" s="13" t="s">
        <v>2175</v>
      </c>
      <c r="C69" s="13" t="s">
        <v>2107</v>
      </c>
      <c r="D69" s="13" t="s">
        <v>1855</v>
      </c>
      <c r="E69" s="13" t="s">
        <v>1916</v>
      </c>
      <c r="F69" s="46" t="s">
        <v>522</v>
      </c>
      <c r="G69" s="46" t="s">
        <v>600</v>
      </c>
      <c r="H69" s="46" t="s">
        <v>413</v>
      </c>
      <c r="I69" s="46" t="s">
        <v>165</v>
      </c>
      <c r="J69" s="46">
        <f t="shared" ca="1" si="1"/>
        <v>8.8000000000000007</v>
      </c>
      <c r="N69" s="44" t="s">
        <v>1396</v>
      </c>
    </row>
    <row r="70" spans="1:14" ht="23.7" customHeight="1" x14ac:dyDescent="0.25">
      <c r="A70" s="13" t="s">
        <v>1716</v>
      </c>
      <c r="B70" s="13" t="s">
        <v>2176</v>
      </c>
      <c r="C70" s="13" t="s">
        <v>2107</v>
      </c>
      <c r="D70" s="13" t="s">
        <v>1127</v>
      </c>
      <c r="E70" s="13" t="s">
        <v>1917</v>
      </c>
      <c r="F70" s="46" t="s">
        <v>705</v>
      </c>
      <c r="G70" s="46" t="s">
        <v>902</v>
      </c>
      <c r="H70" s="46" t="s">
        <v>325</v>
      </c>
      <c r="I70" s="46" t="s">
        <v>385</v>
      </c>
      <c r="J70" s="46">
        <f t="shared" ca="1" si="1"/>
        <v>8.1999999999999993</v>
      </c>
      <c r="N70" s="44" t="s">
        <v>1397</v>
      </c>
    </row>
    <row r="71" spans="1:14" ht="23.7" customHeight="1" x14ac:dyDescent="0.25">
      <c r="A71" s="13" t="s">
        <v>1717</v>
      </c>
      <c r="B71" s="13" t="s">
        <v>2177</v>
      </c>
      <c r="C71" s="13" t="s">
        <v>2107</v>
      </c>
      <c r="D71" s="13" t="s">
        <v>1135</v>
      </c>
      <c r="E71" s="13" t="s">
        <v>1918</v>
      </c>
      <c r="F71" s="46" t="s">
        <v>903</v>
      </c>
      <c r="G71" s="46" t="s">
        <v>221</v>
      </c>
      <c r="H71" s="46" t="s">
        <v>220</v>
      </c>
      <c r="J71" s="46">
        <f t="shared" ca="1" si="1"/>
        <v>7.6</v>
      </c>
      <c r="N71" s="44" t="s">
        <v>1398</v>
      </c>
    </row>
    <row r="72" spans="1:14" ht="23.7" customHeight="1" x14ac:dyDescent="0.25">
      <c r="A72" s="13" t="s">
        <v>1718</v>
      </c>
      <c r="B72" s="13" t="s">
        <v>2178</v>
      </c>
      <c r="C72" s="13" t="s">
        <v>2111</v>
      </c>
      <c r="D72" s="13" t="s">
        <v>1137</v>
      </c>
      <c r="E72" s="13" t="s">
        <v>1919</v>
      </c>
      <c r="F72" s="46" t="s">
        <v>720</v>
      </c>
      <c r="G72" s="46" t="s">
        <v>68</v>
      </c>
      <c r="J72" s="46">
        <f t="shared" ca="1" si="1"/>
        <v>8.1</v>
      </c>
      <c r="N72" s="44" t="s">
        <v>1399</v>
      </c>
    </row>
    <row r="73" spans="1:14" ht="23.7" customHeight="1" x14ac:dyDescent="0.25">
      <c r="A73" s="13" t="s">
        <v>1719</v>
      </c>
      <c r="B73" s="13" t="s">
        <v>2179</v>
      </c>
      <c r="C73" s="13" t="s">
        <v>2107</v>
      </c>
      <c r="D73" s="13" t="s">
        <v>1141</v>
      </c>
      <c r="E73" s="13" t="s">
        <v>1920</v>
      </c>
      <c r="F73" s="46" t="s">
        <v>735</v>
      </c>
      <c r="G73" s="46" t="s">
        <v>996</v>
      </c>
      <c r="H73" s="46" t="s">
        <v>865</v>
      </c>
      <c r="I73" s="46" t="s">
        <v>997</v>
      </c>
      <c r="J73" s="46">
        <f t="shared" ca="1" si="1"/>
        <v>6.6</v>
      </c>
      <c r="N73" s="44" t="s">
        <v>1400</v>
      </c>
    </row>
    <row r="74" spans="1:14" ht="23.7" customHeight="1" x14ac:dyDescent="0.25">
      <c r="A74" s="13" t="s">
        <v>1720</v>
      </c>
      <c r="B74" s="13" t="s">
        <v>2180</v>
      </c>
      <c r="C74" s="13" t="s">
        <v>2107</v>
      </c>
      <c r="D74" s="13" t="s">
        <v>1849</v>
      </c>
      <c r="E74" s="13" t="s">
        <v>1921</v>
      </c>
      <c r="F74" s="46" t="s">
        <v>670</v>
      </c>
      <c r="G74" s="46" t="s">
        <v>278</v>
      </c>
      <c r="H74" s="46" t="s">
        <v>828</v>
      </c>
      <c r="I74" s="46" t="s">
        <v>660</v>
      </c>
      <c r="J74" s="46">
        <f t="shared" ca="1" si="1"/>
        <v>10</v>
      </c>
      <c r="N74" s="44" t="s">
        <v>1401</v>
      </c>
    </row>
    <row r="75" spans="1:14" ht="23.7" customHeight="1" x14ac:dyDescent="0.25">
      <c r="A75" s="13" t="s">
        <v>1721</v>
      </c>
      <c r="B75" s="13" t="s">
        <v>2181</v>
      </c>
      <c r="C75" s="13" t="s">
        <v>2111</v>
      </c>
      <c r="D75" s="13" t="s">
        <v>1146</v>
      </c>
      <c r="E75" s="13" t="s">
        <v>1922</v>
      </c>
      <c r="F75" s="46" t="s">
        <v>686</v>
      </c>
      <c r="G75" s="46" t="s">
        <v>233</v>
      </c>
      <c r="H75" s="46" t="s">
        <v>697</v>
      </c>
      <c r="I75" s="46" t="s">
        <v>282</v>
      </c>
      <c r="J75" s="46">
        <f t="shared" ca="1" si="1"/>
        <v>8.6999999999999993</v>
      </c>
      <c r="N75" s="44" t="s">
        <v>1402</v>
      </c>
    </row>
    <row r="76" spans="1:14" ht="23.7" customHeight="1" x14ac:dyDescent="0.25">
      <c r="A76" s="13" t="s">
        <v>1722</v>
      </c>
      <c r="B76" s="13" t="s">
        <v>2182</v>
      </c>
      <c r="C76" s="13" t="s">
        <v>2111</v>
      </c>
      <c r="D76" s="13" t="s">
        <v>1143</v>
      </c>
      <c r="E76" s="13" t="s">
        <v>1923</v>
      </c>
      <c r="F76" s="46" t="s">
        <v>1000</v>
      </c>
      <c r="G76" s="46" t="s">
        <v>998</v>
      </c>
      <c r="H76" s="46" t="s">
        <v>440</v>
      </c>
      <c r="I76" s="46" t="s">
        <v>977</v>
      </c>
      <c r="J76" s="46">
        <f t="shared" ca="1" si="1"/>
        <v>7.9</v>
      </c>
      <c r="N76" s="44" t="s">
        <v>1403</v>
      </c>
    </row>
    <row r="77" spans="1:14" ht="23.7" customHeight="1" x14ac:dyDescent="0.25">
      <c r="A77" s="13" t="s">
        <v>1723</v>
      </c>
      <c r="B77" s="13" t="s">
        <v>2183</v>
      </c>
      <c r="C77" s="13" t="s">
        <v>2107</v>
      </c>
      <c r="D77" s="13" t="s">
        <v>1146</v>
      </c>
      <c r="E77" s="13" t="s">
        <v>1924</v>
      </c>
      <c r="F77" s="46" t="s">
        <v>966</v>
      </c>
      <c r="G77" s="46" t="s">
        <v>518</v>
      </c>
      <c r="J77" s="46">
        <f t="shared" ca="1" si="1"/>
        <v>5.8</v>
      </c>
      <c r="N77" s="44" t="s">
        <v>1404</v>
      </c>
    </row>
    <row r="78" spans="1:14" ht="23.7" customHeight="1" x14ac:dyDescent="0.25">
      <c r="A78" s="13" t="s">
        <v>1724</v>
      </c>
      <c r="B78" s="13" t="s">
        <v>2184</v>
      </c>
      <c r="C78" s="13" t="s">
        <v>2107</v>
      </c>
      <c r="D78" s="13" t="s">
        <v>1150</v>
      </c>
      <c r="E78" s="13" t="s">
        <v>1925</v>
      </c>
      <c r="F78" s="46" t="s">
        <v>125</v>
      </c>
      <c r="G78" s="46" t="s">
        <v>894</v>
      </c>
      <c r="J78" s="46">
        <f t="shared" ca="1" si="1"/>
        <v>6.3</v>
      </c>
      <c r="N78" s="44" t="s">
        <v>1405</v>
      </c>
    </row>
    <row r="79" spans="1:14" ht="23.7" customHeight="1" x14ac:dyDescent="0.25">
      <c r="A79" s="13" t="s">
        <v>1725</v>
      </c>
      <c r="B79" s="13" t="s">
        <v>2185</v>
      </c>
      <c r="C79" s="13" t="s">
        <v>2107</v>
      </c>
      <c r="D79" s="13" t="s">
        <v>1148</v>
      </c>
      <c r="E79" s="13" t="s">
        <v>1869</v>
      </c>
      <c r="F79" s="46" t="s">
        <v>631</v>
      </c>
      <c r="G79" s="46" t="s">
        <v>964</v>
      </c>
      <c r="J79" s="46">
        <f t="shared" ca="1" si="1"/>
        <v>9.1999999999999993</v>
      </c>
      <c r="N79" s="44" t="s">
        <v>1406</v>
      </c>
    </row>
    <row r="80" spans="1:14" ht="23.7" customHeight="1" x14ac:dyDescent="0.25">
      <c r="A80" s="13" t="s">
        <v>1726</v>
      </c>
      <c r="B80" s="13" t="s">
        <v>2186</v>
      </c>
      <c r="C80" s="13" t="s">
        <v>2111</v>
      </c>
      <c r="D80" s="13" t="s">
        <v>1135</v>
      </c>
      <c r="E80" s="13" t="s">
        <v>1903</v>
      </c>
      <c r="F80" s="46" t="s">
        <v>188</v>
      </c>
      <c r="G80" s="46" t="s">
        <v>863</v>
      </c>
      <c r="J80" s="46">
        <f t="shared" ca="1" si="1"/>
        <v>7.3</v>
      </c>
      <c r="N80" s="44" t="s">
        <v>1407</v>
      </c>
    </row>
    <row r="81" spans="1:14" ht="23.7" customHeight="1" x14ac:dyDescent="0.25">
      <c r="A81" s="13" t="s">
        <v>1727</v>
      </c>
      <c r="B81" s="13" t="s">
        <v>2187</v>
      </c>
      <c r="C81" s="13" t="s">
        <v>2111</v>
      </c>
      <c r="D81" s="13" t="s">
        <v>1857</v>
      </c>
      <c r="E81" s="13" t="s">
        <v>1926</v>
      </c>
      <c r="F81" s="46" t="s">
        <v>649</v>
      </c>
      <c r="J81" s="46">
        <f t="shared" ca="1" si="1"/>
        <v>9.9</v>
      </c>
      <c r="N81" s="44" t="s">
        <v>649</v>
      </c>
    </row>
    <row r="82" spans="1:14" ht="23.7" customHeight="1" x14ac:dyDescent="0.25">
      <c r="A82" s="13" t="s">
        <v>1728</v>
      </c>
      <c r="B82" s="13" t="s">
        <v>2188</v>
      </c>
      <c r="C82" s="13" t="s">
        <v>2107</v>
      </c>
      <c r="D82" s="13" t="s">
        <v>1143</v>
      </c>
      <c r="E82" s="13" t="s">
        <v>1927</v>
      </c>
      <c r="F82" s="46" t="s">
        <v>576</v>
      </c>
      <c r="G82" s="46" t="s">
        <v>362</v>
      </c>
      <c r="H82" s="46" t="s">
        <v>757</v>
      </c>
      <c r="J82" s="46">
        <f t="shared" ca="1" si="1"/>
        <v>9.5</v>
      </c>
      <c r="N82" s="44" t="s">
        <v>1408</v>
      </c>
    </row>
    <row r="83" spans="1:14" ht="23.7" customHeight="1" x14ac:dyDescent="0.25">
      <c r="A83" s="13" t="s">
        <v>1729</v>
      </c>
      <c r="B83" s="13" t="s">
        <v>2189</v>
      </c>
      <c r="C83" s="13" t="s">
        <v>2111</v>
      </c>
      <c r="D83" s="13" t="s">
        <v>1131</v>
      </c>
      <c r="E83" s="13" t="s">
        <v>1881</v>
      </c>
      <c r="F83" s="46" t="s">
        <v>547</v>
      </c>
      <c r="G83" s="46" t="s">
        <v>283</v>
      </c>
      <c r="H83" s="46" t="s">
        <v>369</v>
      </c>
      <c r="I83" s="46" t="s">
        <v>643</v>
      </c>
      <c r="J83" s="46">
        <f t="shared" ca="1" si="1"/>
        <v>6.2</v>
      </c>
      <c r="N83" s="44" t="s">
        <v>1409</v>
      </c>
    </row>
    <row r="84" spans="1:14" ht="23.7" customHeight="1" x14ac:dyDescent="0.25">
      <c r="A84" s="13" t="s">
        <v>1730</v>
      </c>
      <c r="B84" s="13" t="s">
        <v>2190</v>
      </c>
      <c r="C84" s="13" t="s">
        <v>2107</v>
      </c>
      <c r="D84" s="13" t="s">
        <v>1127</v>
      </c>
      <c r="E84" s="13" t="s">
        <v>1928</v>
      </c>
      <c r="F84" s="46" t="s">
        <v>62</v>
      </c>
      <c r="G84" s="46" t="s">
        <v>305</v>
      </c>
      <c r="H84" s="46" t="s">
        <v>281</v>
      </c>
      <c r="I84" s="46" t="s">
        <v>1030</v>
      </c>
      <c r="J84" s="46">
        <f t="shared" ca="1" si="1"/>
        <v>8.8000000000000007</v>
      </c>
      <c r="N84" s="44" t="s">
        <v>1410</v>
      </c>
    </row>
    <row r="85" spans="1:14" ht="23.7" customHeight="1" x14ac:dyDescent="0.25">
      <c r="A85" s="13" t="s">
        <v>1731</v>
      </c>
      <c r="B85" s="13" t="s">
        <v>2191</v>
      </c>
      <c r="C85" s="13" t="s">
        <v>2107</v>
      </c>
      <c r="D85" s="13" t="s">
        <v>1171</v>
      </c>
      <c r="E85" s="13" t="s">
        <v>1929</v>
      </c>
      <c r="F85" s="46" t="s">
        <v>783</v>
      </c>
      <c r="J85" s="46">
        <f t="shared" ca="1" si="1"/>
        <v>9.6</v>
      </c>
      <c r="N85" s="44" t="s">
        <v>783</v>
      </c>
    </row>
    <row r="86" spans="1:14" ht="23.7" customHeight="1" x14ac:dyDescent="0.25">
      <c r="A86" s="13" t="s">
        <v>1732</v>
      </c>
      <c r="B86" s="13" t="s">
        <v>2192</v>
      </c>
      <c r="C86" s="13" t="s">
        <v>2111</v>
      </c>
      <c r="D86" s="13" t="s">
        <v>1146</v>
      </c>
      <c r="E86" s="13" t="s">
        <v>1885</v>
      </c>
      <c r="F86" s="46" t="s">
        <v>901</v>
      </c>
      <c r="G86" s="46" t="s">
        <v>681</v>
      </c>
      <c r="H86" s="46" t="s">
        <v>839</v>
      </c>
      <c r="J86" s="46">
        <f t="shared" ca="1" si="1"/>
        <v>5.6</v>
      </c>
      <c r="N86" s="44" t="s">
        <v>1411</v>
      </c>
    </row>
    <row r="87" spans="1:14" ht="23.7" customHeight="1" x14ac:dyDescent="0.25">
      <c r="A87" s="13" t="s">
        <v>1733</v>
      </c>
      <c r="B87" s="13" t="s">
        <v>2193</v>
      </c>
      <c r="C87" s="13" t="s">
        <v>2107</v>
      </c>
      <c r="D87" s="13" t="s">
        <v>1150</v>
      </c>
      <c r="E87" s="13" t="s">
        <v>1921</v>
      </c>
      <c r="F87" s="46" t="s">
        <v>756</v>
      </c>
      <c r="J87" s="46">
        <f t="shared" ca="1" si="1"/>
        <v>5.5</v>
      </c>
      <c r="N87" s="44" t="s">
        <v>756</v>
      </c>
    </row>
    <row r="88" spans="1:14" ht="23.7" customHeight="1" x14ac:dyDescent="0.25">
      <c r="A88" s="13" t="s">
        <v>1734</v>
      </c>
      <c r="B88" s="13" t="s">
        <v>2194</v>
      </c>
      <c r="C88" s="13" t="s">
        <v>2107</v>
      </c>
      <c r="D88" s="13" t="s">
        <v>1137</v>
      </c>
      <c r="E88" s="13" t="s">
        <v>1930</v>
      </c>
      <c r="F88" s="46" t="s">
        <v>882</v>
      </c>
      <c r="G88" s="46" t="s">
        <v>501</v>
      </c>
      <c r="J88" s="46">
        <f t="shared" ca="1" si="1"/>
        <v>5</v>
      </c>
      <c r="N88" s="44" t="s">
        <v>1412</v>
      </c>
    </row>
    <row r="89" spans="1:14" ht="23.7" customHeight="1" x14ac:dyDescent="0.25">
      <c r="A89" s="13" t="s">
        <v>1735</v>
      </c>
      <c r="B89" s="13" t="s">
        <v>2195</v>
      </c>
      <c r="C89" s="13" t="s">
        <v>2111</v>
      </c>
      <c r="D89" s="13" t="s">
        <v>1148</v>
      </c>
      <c r="E89" s="13" t="s">
        <v>1931</v>
      </c>
      <c r="F89" s="46" t="s">
        <v>510</v>
      </c>
      <c r="G89" s="46" t="s">
        <v>395</v>
      </c>
      <c r="H89" s="46" t="s">
        <v>198</v>
      </c>
      <c r="I89" s="46" t="s">
        <v>883</v>
      </c>
      <c r="J89" s="46">
        <f t="shared" ca="1" si="1"/>
        <v>8.6999999999999993</v>
      </c>
      <c r="N89" s="44" t="s">
        <v>1413</v>
      </c>
    </row>
    <row r="90" spans="1:14" ht="23.7" customHeight="1" x14ac:dyDescent="0.25">
      <c r="A90" s="13" t="s">
        <v>1736</v>
      </c>
      <c r="B90" s="13" t="s">
        <v>2196</v>
      </c>
      <c r="C90" s="13" t="s">
        <v>2111</v>
      </c>
      <c r="D90" s="13" t="s">
        <v>1890</v>
      </c>
      <c r="E90" s="13" t="s">
        <v>1885</v>
      </c>
      <c r="F90" s="46" t="s">
        <v>716</v>
      </c>
      <c r="J90" s="46">
        <f t="shared" ca="1" si="1"/>
        <v>7.2</v>
      </c>
      <c r="N90" s="44" t="s">
        <v>716</v>
      </c>
    </row>
    <row r="91" spans="1:14" ht="23.7" customHeight="1" x14ac:dyDescent="0.25">
      <c r="A91" s="13" t="s">
        <v>1737</v>
      </c>
      <c r="B91" s="13" t="s">
        <v>2197</v>
      </c>
      <c r="C91" s="13" t="s">
        <v>2107</v>
      </c>
      <c r="D91" s="13" t="s">
        <v>1135</v>
      </c>
      <c r="E91" s="13" t="s">
        <v>1932</v>
      </c>
      <c r="F91" s="46" t="s">
        <v>94</v>
      </c>
      <c r="G91" s="46" t="s">
        <v>621</v>
      </c>
      <c r="H91" s="46" t="s">
        <v>954</v>
      </c>
      <c r="J91" s="46">
        <f t="shared" ca="1" si="1"/>
        <v>6.9</v>
      </c>
      <c r="N91" s="44" t="s">
        <v>1414</v>
      </c>
    </row>
    <row r="92" spans="1:14" ht="23.7" customHeight="1" x14ac:dyDescent="0.25">
      <c r="A92" s="13" t="s">
        <v>1738</v>
      </c>
      <c r="B92" s="13" t="s">
        <v>2198</v>
      </c>
      <c r="C92" s="13" t="s">
        <v>2107</v>
      </c>
      <c r="D92" s="13" t="s">
        <v>1150</v>
      </c>
      <c r="E92" s="13" t="s">
        <v>1878</v>
      </c>
      <c r="F92" s="46" t="s">
        <v>456</v>
      </c>
      <c r="G92" s="46" t="s">
        <v>428</v>
      </c>
      <c r="J92" s="46">
        <f t="shared" ca="1" si="1"/>
        <v>6.8</v>
      </c>
      <c r="N92" s="44" t="s">
        <v>1415</v>
      </c>
    </row>
    <row r="93" spans="1:14" ht="23.7" customHeight="1" x14ac:dyDescent="0.25">
      <c r="A93" s="13" t="s">
        <v>1739</v>
      </c>
      <c r="B93" s="13" t="s">
        <v>2199</v>
      </c>
      <c r="C93" s="13" t="s">
        <v>2111</v>
      </c>
      <c r="D93" s="13" t="s">
        <v>1146</v>
      </c>
      <c r="E93" s="13" t="s">
        <v>1933</v>
      </c>
      <c r="F93" s="46" t="s">
        <v>260</v>
      </c>
      <c r="G93" s="46" t="s">
        <v>443</v>
      </c>
      <c r="H93" s="46" t="s">
        <v>612</v>
      </c>
      <c r="J93" s="46">
        <f t="shared" ca="1" si="1"/>
        <v>8.9</v>
      </c>
      <c r="N93" s="44" t="s">
        <v>1416</v>
      </c>
    </row>
    <row r="94" spans="1:14" ht="23.7" customHeight="1" x14ac:dyDescent="0.25">
      <c r="A94" s="13" t="s">
        <v>1740</v>
      </c>
      <c r="B94" s="13" t="s">
        <v>2200</v>
      </c>
      <c r="C94" s="13" t="s">
        <v>2111</v>
      </c>
      <c r="D94" s="13" t="s">
        <v>1150</v>
      </c>
      <c r="E94" s="13" t="s">
        <v>1934</v>
      </c>
      <c r="F94" s="46" t="s">
        <v>318</v>
      </c>
      <c r="G94" s="46" t="s">
        <v>843</v>
      </c>
      <c r="H94" s="46" t="s">
        <v>133</v>
      </c>
      <c r="I94" s="46" t="s">
        <v>117</v>
      </c>
      <c r="J94" s="46">
        <f t="shared" ca="1" si="1"/>
        <v>8.1999999999999993</v>
      </c>
      <c r="N94" s="44" t="s">
        <v>1417</v>
      </c>
    </row>
    <row r="95" spans="1:14" ht="23.7" customHeight="1" x14ac:dyDescent="0.25">
      <c r="A95" s="13" t="s">
        <v>1741</v>
      </c>
      <c r="B95" s="13" t="s">
        <v>2201</v>
      </c>
      <c r="C95" s="13" t="s">
        <v>2107</v>
      </c>
      <c r="D95" s="13" t="s">
        <v>1135</v>
      </c>
      <c r="E95" s="13" t="s">
        <v>1935</v>
      </c>
      <c r="F95" s="46" t="s">
        <v>481</v>
      </c>
      <c r="J95" s="46">
        <f t="shared" ca="1" si="1"/>
        <v>4.8</v>
      </c>
      <c r="N95" s="44" t="s">
        <v>481</v>
      </c>
    </row>
    <row r="96" spans="1:14" ht="23.7" customHeight="1" x14ac:dyDescent="0.25">
      <c r="A96" s="13" t="s">
        <v>1742</v>
      </c>
      <c r="B96" s="13" t="s">
        <v>2202</v>
      </c>
      <c r="C96" s="13" t="s">
        <v>2107</v>
      </c>
      <c r="D96" s="13" t="s">
        <v>1139</v>
      </c>
      <c r="E96" s="13" t="s">
        <v>1896</v>
      </c>
      <c r="F96" s="46" t="s">
        <v>939</v>
      </c>
      <c r="G96" s="46" t="s">
        <v>498</v>
      </c>
      <c r="H96" s="46" t="s">
        <v>172</v>
      </c>
      <c r="I96" s="46" t="s">
        <v>57</v>
      </c>
      <c r="J96" s="46">
        <f t="shared" ca="1" si="1"/>
        <v>5.4</v>
      </c>
      <c r="N96" s="44" t="s">
        <v>1418</v>
      </c>
    </row>
    <row r="97" spans="1:14" ht="23.7" customHeight="1" x14ac:dyDescent="0.25">
      <c r="A97" s="13" t="s">
        <v>1743</v>
      </c>
      <c r="B97" s="13" t="s">
        <v>2203</v>
      </c>
      <c r="C97" s="13" t="s">
        <v>2111</v>
      </c>
      <c r="D97" s="13" t="s">
        <v>1137</v>
      </c>
      <c r="E97" s="13" t="s">
        <v>1897</v>
      </c>
      <c r="F97" s="46" t="s">
        <v>201</v>
      </c>
      <c r="G97" s="46" t="s">
        <v>106</v>
      </c>
      <c r="J97" s="46">
        <f t="shared" ca="1" si="1"/>
        <v>8.8000000000000007</v>
      </c>
      <c r="N97" s="44" t="s">
        <v>1419</v>
      </c>
    </row>
    <row r="98" spans="1:14" ht="23.7" customHeight="1" x14ac:dyDescent="0.25">
      <c r="A98" s="13" t="s">
        <v>1744</v>
      </c>
      <c r="B98" s="13" t="s">
        <v>2204</v>
      </c>
      <c r="C98" s="13" t="s">
        <v>2111</v>
      </c>
      <c r="D98" s="13" t="s">
        <v>1129</v>
      </c>
      <c r="E98" s="13" t="s">
        <v>1884</v>
      </c>
      <c r="F98" s="46" t="s">
        <v>739</v>
      </c>
      <c r="G98" s="46" t="s">
        <v>911</v>
      </c>
      <c r="H98" s="46" t="s">
        <v>448</v>
      </c>
      <c r="J98" s="46">
        <f t="shared" ca="1" si="1"/>
        <v>6</v>
      </c>
      <c r="N98" s="44" t="s">
        <v>1420</v>
      </c>
    </row>
    <row r="99" spans="1:14" ht="23.7" customHeight="1" x14ac:dyDescent="0.25">
      <c r="A99" s="13" t="s">
        <v>1745</v>
      </c>
      <c r="B99" s="13" t="s">
        <v>2205</v>
      </c>
      <c r="C99" s="13" t="s">
        <v>2107</v>
      </c>
      <c r="D99" s="13" t="s">
        <v>1129</v>
      </c>
      <c r="E99" s="13" t="s">
        <v>1936</v>
      </c>
      <c r="F99" s="46" t="s">
        <v>153</v>
      </c>
      <c r="G99" s="46" t="s">
        <v>819</v>
      </c>
      <c r="J99" s="46">
        <f t="shared" ca="1" si="1"/>
        <v>7.5</v>
      </c>
      <c r="N99" s="44" t="s">
        <v>1421</v>
      </c>
    </row>
    <row r="100" spans="1:14" ht="23.7" customHeight="1" x14ac:dyDescent="0.25">
      <c r="A100" s="13" t="s">
        <v>1746</v>
      </c>
      <c r="B100" s="13" t="s">
        <v>2206</v>
      </c>
      <c r="C100" s="13" t="s">
        <v>2107</v>
      </c>
      <c r="D100" s="13" t="s">
        <v>1873</v>
      </c>
      <c r="E100" s="13" t="s">
        <v>1937</v>
      </c>
      <c r="F100" s="46" t="s">
        <v>624</v>
      </c>
      <c r="G100" s="46" t="s">
        <v>799</v>
      </c>
      <c r="H100" s="46" t="s">
        <v>920</v>
      </c>
      <c r="J100" s="46">
        <f t="shared" ca="1" si="1"/>
        <v>5.4</v>
      </c>
      <c r="N100" s="44" t="s">
        <v>1422</v>
      </c>
    </row>
    <row r="101" spans="1:14" ht="23.7" customHeight="1" x14ac:dyDescent="0.25">
      <c r="A101" s="13" t="s">
        <v>1747</v>
      </c>
      <c r="B101" s="13" t="s">
        <v>2207</v>
      </c>
      <c r="C101" s="13" t="s">
        <v>2107</v>
      </c>
      <c r="D101" s="13" t="s">
        <v>1133</v>
      </c>
      <c r="E101" s="13" t="s">
        <v>1938</v>
      </c>
      <c r="F101" s="46" t="s">
        <v>708</v>
      </c>
      <c r="G101" s="46" t="s">
        <v>520</v>
      </c>
      <c r="J101" s="46">
        <f t="shared" ca="1" si="1"/>
        <v>8.6999999999999993</v>
      </c>
      <c r="N101" s="44" t="s">
        <v>1423</v>
      </c>
    </row>
    <row r="102" spans="1:14" ht="23.7" customHeight="1" x14ac:dyDescent="0.25">
      <c r="A102" s="13" t="s">
        <v>1748</v>
      </c>
      <c r="B102" s="13" t="s">
        <v>2208</v>
      </c>
      <c r="C102" s="13" t="s">
        <v>2111</v>
      </c>
      <c r="D102" s="13" t="s">
        <v>1127</v>
      </c>
      <c r="E102" s="13" t="s">
        <v>1884</v>
      </c>
      <c r="F102" s="46" t="s">
        <v>834</v>
      </c>
      <c r="G102" s="46" t="s">
        <v>1016</v>
      </c>
      <c r="H102" s="46" t="s">
        <v>1051</v>
      </c>
      <c r="I102" s="46" t="s">
        <v>895</v>
      </c>
      <c r="J102" s="46">
        <f t="shared" ca="1" si="1"/>
        <v>8.6999999999999993</v>
      </c>
      <c r="N102" s="44" t="s">
        <v>1424</v>
      </c>
    </row>
    <row r="103" spans="1:14" ht="23.7" customHeight="1" x14ac:dyDescent="0.25">
      <c r="A103" s="13" t="s">
        <v>1749</v>
      </c>
      <c r="B103" s="13" t="s">
        <v>2209</v>
      </c>
      <c r="C103" s="13" t="s">
        <v>2107</v>
      </c>
      <c r="D103" s="13" t="s">
        <v>1137</v>
      </c>
      <c r="E103" s="13" t="s">
        <v>1939</v>
      </c>
      <c r="F103" s="46" t="s">
        <v>1025</v>
      </c>
      <c r="G103" s="46" t="s">
        <v>348</v>
      </c>
      <c r="H103" s="46" t="s">
        <v>394</v>
      </c>
      <c r="J103" s="46">
        <f t="shared" ca="1" si="1"/>
        <v>7.4</v>
      </c>
      <c r="N103" s="44" t="s">
        <v>1425</v>
      </c>
    </row>
    <row r="104" spans="1:14" ht="23.7" customHeight="1" x14ac:dyDescent="0.25">
      <c r="A104" s="13" t="s">
        <v>1750</v>
      </c>
      <c r="B104" s="13" t="s">
        <v>2210</v>
      </c>
      <c r="C104" s="13" t="s">
        <v>2111</v>
      </c>
      <c r="D104" s="13" t="s">
        <v>1150</v>
      </c>
      <c r="E104" s="13" t="s">
        <v>1927</v>
      </c>
      <c r="F104" s="46" t="s">
        <v>530</v>
      </c>
      <c r="J104" s="46">
        <f t="shared" ca="1" si="1"/>
        <v>6.8</v>
      </c>
      <c r="N104" s="44" t="s">
        <v>530</v>
      </c>
    </row>
    <row r="105" spans="1:14" ht="23.7" customHeight="1" x14ac:dyDescent="0.25">
      <c r="A105" s="13" t="s">
        <v>1751</v>
      </c>
      <c r="B105" s="13" t="s">
        <v>2211</v>
      </c>
      <c r="C105" s="13" t="s">
        <v>2111</v>
      </c>
      <c r="D105" s="13" t="s">
        <v>1157</v>
      </c>
      <c r="E105" s="13" t="s">
        <v>1865</v>
      </c>
      <c r="F105" s="46" t="s">
        <v>745</v>
      </c>
      <c r="G105" s="46" t="s">
        <v>376</v>
      </c>
      <c r="H105" s="46" t="s">
        <v>1005</v>
      </c>
      <c r="I105" s="46" t="s">
        <v>550</v>
      </c>
      <c r="J105" s="46">
        <f t="shared" ca="1" si="1"/>
        <v>9.4</v>
      </c>
      <c r="N105" s="44" t="s">
        <v>1426</v>
      </c>
    </row>
    <row r="106" spans="1:14" ht="23.7" customHeight="1" x14ac:dyDescent="0.25">
      <c r="A106" s="13" t="s">
        <v>1752</v>
      </c>
      <c r="B106" s="13" t="s">
        <v>2212</v>
      </c>
      <c r="C106" s="13" t="s">
        <v>2111</v>
      </c>
      <c r="D106" s="13" t="s">
        <v>1143</v>
      </c>
      <c r="E106" s="13" t="s">
        <v>1909</v>
      </c>
      <c r="F106" s="46" t="s">
        <v>1054</v>
      </c>
      <c r="G106" s="46" t="s">
        <v>772</v>
      </c>
      <c r="J106" s="46">
        <f t="shared" ca="1" si="1"/>
        <v>5.8</v>
      </c>
      <c r="N106" s="44" t="s">
        <v>1427</v>
      </c>
    </row>
    <row r="107" spans="1:14" ht="23.7" customHeight="1" x14ac:dyDescent="0.25">
      <c r="A107" s="13" t="s">
        <v>1753</v>
      </c>
      <c r="B107" s="13" t="s">
        <v>2213</v>
      </c>
      <c r="C107" s="13" t="s">
        <v>2111</v>
      </c>
      <c r="D107" s="13" t="s">
        <v>1137</v>
      </c>
      <c r="E107" s="13" t="s">
        <v>1940</v>
      </c>
      <c r="F107" s="46" t="s">
        <v>667</v>
      </c>
      <c r="G107" s="46" t="s">
        <v>842</v>
      </c>
      <c r="H107" s="46" t="s">
        <v>823</v>
      </c>
      <c r="J107" s="46">
        <f t="shared" ca="1" si="1"/>
        <v>6</v>
      </c>
      <c r="N107" s="44" t="s">
        <v>1428</v>
      </c>
    </row>
    <row r="108" spans="1:14" ht="23.7" customHeight="1" x14ac:dyDescent="0.25">
      <c r="A108" s="13" t="s">
        <v>1754</v>
      </c>
      <c r="B108" s="13" t="s">
        <v>2214</v>
      </c>
      <c r="C108" s="13" t="s">
        <v>2111</v>
      </c>
      <c r="D108" s="13" t="s">
        <v>1139</v>
      </c>
      <c r="E108" s="13" t="s">
        <v>1941</v>
      </c>
      <c r="F108" s="46" t="s">
        <v>801</v>
      </c>
      <c r="J108" s="46">
        <f t="shared" ca="1" si="1"/>
        <v>9.9</v>
      </c>
      <c r="N108" s="44" t="s">
        <v>801</v>
      </c>
    </row>
    <row r="109" spans="1:14" ht="23.7" customHeight="1" x14ac:dyDescent="0.25">
      <c r="A109" s="13" t="s">
        <v>1755</v>
      </c>
      <c r="B109" s="13" t="s">
        <v>2215</v>
      </c>
      <c r="C109" s="13" t="s">
        <v>2107</v>
      </c>
      <c r="D109" s="13" t="s">
        <v>1146</v>
      </c>
      <c r="E109" s="13" t="s">
        <v>1942</v>
      </c>
      <c r="F109" s="46" t="s">
        <v>675</v>
      </c>
      <c r="G109" s="46" t="s">
        <v>436</v>
      </c>
      <c r="H109" s="46" t="s">
        <v>1048</v>
      </c>
      <c r="J109" s="46">
        <f t="shared" ca="1" si="1"/>
        <v>8.8000000000000007</v>
      </c>
      <c r="N109" s="44" t="s">
        <v>1429</v>
      </c>
    </row>
    <row r="110" spans="1:14" ht="23.7" customHeight="1" x14ac:dyDescent="0.25">
      <c r="A110" s="13" t="s">
        <v>1756</v>
      </c>
      <c r="B110" s="13" t="s">
        <v>2216</v>
      </c>
      <c r="C110" s="13" t="s">
        <v>2111</v>
      </c>
      <c r="D110" s="13" t="s">
        <v>1171</v>
      </c>
      <c r="E110" s="13" t="s">
        <v>1943</v>
      </c>
      <c r="F110" s="46" t="s">
        <v>763</v>
      </c>
      <c r="G110" s="46" t="s">
        <v>969</v>
      </c>
      <c r="H110" s="46" t="s">
        <v>319</v>
      </c>
      <c r="I110" s="46" t="s">
        <v>288</v>
      </c>
      <c r="J110" s="46">
        <f t="shared" ca="1" si="1"/>
        <v>7</v>
      </c>
      <c r="N110" s="44" t="s">
        <v>1430</v>
      </c>
    </row>
    <row r="111" spans="1:14" ht="23.7" customHeight="1" x14ac:dyDescent="0.25">
      <c r="A111" s="13" t="s">
        <v>1757</v>
      </c>
      <c r="B111" s="13" t="s">
        <v>2217</v>
      </c>
      <c r="C111" s="13" t="s">
        <v>2107</v>
      </c>
      <c r="D111" s="13" t="s">
        <v>1157</v>
      </c>
      <c r="E111" s="13" t="s">
        <v>1944</v>
      </c>
      <c r="F111" s="46" t="s">
        <v>270</v>
      </c>
      <c r="G111" s="46" t="s">
        <v>77</v>
      </c>
      <c r="H111" s="46" t="s">
        <v>363</v>
      </c>
      <c r="J111" s="46">
        <f t="shared" ca="1" si="1"/>
        <v>5.8</v>
      </c>
      <c r="N111" s="44" t="s">
        <v>1431</v>
      </c>
    </row>
    <row r="112" spans="1:14" ht="23.7" customHeight="1" x14ac:dyDescent="0.25">
      <c r="A112" s="13" t="s">
        <v>1758</v>
      </c>
      <c r="B112" s="13" t="s">
        <v>2218</v>
      </c>
      <c r="C112" s="13" t="s">
        <v>2111</v>
      </c>
      <c r="D112" s="13" t="s">
        <v>1171</v>
      </c>
      <c r="E112" s="13" t="s">
        <v>1945</v>
      </c>
      <c r="F112" s="46" t="s">
        <v>554</v>
      </c>
      <c r="G112" s="46" t="s">
        <v>555</v>
      </c>
      <c r="H112" s="46" t="s">
        <v>841</v>
      </c>
      <c r="I112" s="46" t="s">
        <v>379</v>
      </c>
      <c r="J112" s="46">
        <f t="shared" ca="1" si="1"/>
        <v>7.2</v>
      </c>
      <c r="N112" s="44" t="s">
        <v>1432</v>
      </c>
    </row>
    <row r="113" spans="1:14" ht="23.7" customHeight="1" x14ac:dyDescent="0.25">
      <c r="A113" s="13" t="s">
        <v>1759</v>
      </c>
      <c r="B113" s="13" t="s">
        <v>2219</v>
      </c>
      <c r="C113" s="13" t="s">
        <v>2111</v>
      </c>
      <c r="D113" s="13" t="s">
        <v>1849</v>
      </c>
      <c r="E113" s="13" t="s">
        <v>1946</v>
      </c>
      <c r="F113" s="46" t="s">
        <v>252</v>
      </c>
      <c r="G113" s="46" t="s">
        <v>733</v>
      </c>
      <c r="H113" s="46" t="s">
        <v>770</v>
      </c>
      <c r="J113" s="46">
        <f t="shared" ca="1" si="1"/>
        <v>9.1</v>
      </c>
      <c r="N113" s="44" t="s">
        <v>1433</v>
      </c>
    </row>
    <row r="114" spans="1:14" ht="23.7" customHeight="1" x14ac:dyDescent="0.25">
      <c r="A114" s="13" t="s">
        <v>1760</v>
      </c>
      <c r="B114" s="13" t="s">
        <v>2220</v>
      </c>
      <c r="C114" s="13" t="s">
        <v>2111</v>
      </c>
      <c r="D114" s="13" t="s">
        <v>1855</v>
      </c>
      <c r="E114" s="13" t="s">
        <v>1947</v>
      </c>
      <c r="F114" s="46" t="s">
        <v>180</v>
      </c>
      <c r="G114" s="46" t="s">
        <v>136</v>
      </c>
      <c r="H114" s="46" t="s">
        <v>844</v>
      </c>
      <c r="I114" s="46" t="s">
        <v>647</v>
      </c>
      <c r="J114" s="46">
        <f t="shared" ca="1" si="1"/>
        <v>7.6</v>
      </c>
      <c r="N114" s="44" t="s">
        <v>1434</v>
      </c>
    </row>
    <row r="115" spans="1:14" ht="23.7" customHeight="1" x14ac:dyDescent="0.25">
      <c r="A115" s="13" t="s">
        <v>1761</v>
      </c>
      <c r="B115" s="13" t="s">
        <v>2221</v>
      </c>
      <c r="C115" s="13" t="s">
        <v>2107</v>
      </c>
      <c r="D115" s="13" t="s">
        <v>1150</v>
      </c>
      <c r="E115" s="13" t="s">
        <v>1948</v>
      </c>
      <c r="F115" s="46" t="s">
        <v>611</v>
      </c>
      <c r="G115" s="46" t="s">
        <v>359</v>
      </c>
      <c r="H115" s="46" t="s">
        <v>327</v>
      </c>
      <c r="I115" s="46" t="s">
        <v>800</v>
      </c>
      <c r="J115" s="46">
        <f t="shared" ca="1" si="1"/>
        <v>9.1</v>
      </c>
      <c r="N115" s="44" t="s">
        <v>1435</v>
      </c>
    </row>
    <row r="116" spans="1:14" ht="23.7" customHeight="1" x14ac:dyDescent="0.25">
      <c r="A116" s="13" t="s">
        <v>1762</v>
      </c>
      <c r="B116" s="13" t="s">
        <v>2222</v>
      </c>
      <c r="C116" s="13" t="s">
        <v>2107</v>
      </c>
      <c r="D116" s="13" t="s">
        <v>1139</v>
      </c>
      <c r="E116" s="13" t="s">
        <v>1949</v>
      </c>
      <c r="F116" s="46" t="s">
        <v>951</v>
      </c>
      <c r="G116" s="46" t="s">
        <v>752</v>
      </c>
      <c r="J116" s="46">
        <f t="shared" ca="1" si="1"/>
        <v>6.1</v>
      </c>
      <c r="N116" s="44" t="s">
        <v>1436</v>
      </c>
    </row>
    <row r="117" spans="1:14" ht="23.7" customHeight="1" x14ac:dyDescent="0.25">
      <c r="A117" s="13" t="s">
        <v>1763</v>
      </c>
      <c r="B117" s="13" t="s">
        <v>2223</v>
      </c>
      <c r="C117" s="13" t="s">
        <v>2107</v>
      </c>
      <c r="D117" s="13" t="s">
        <v>1855</v>
      </c>
      <c r="E117" s="13" t="s">
        <v>1950</v>
      </c>
      <c r="F117" s="46" t="s">
        <v>1006</v>
      </c>
      <c r="G117" s="46" t="s">
        <v>429</v>
      </c>
      <c r="H117" s="46" t="s">
        <v>420</v>
      </c>
      <c r="J117" s="46">
        <f t="shared" ca="1" si="1"/>
        <v>6.5</v>
      </c>
      <c r="N117" s="44" t="s">
        <v>1437</v>
      </c>
    </row>
    <row r="118" spans="1:14" ht="23.7" customHeight="1" x14ac:dyDescent="0.25">
      <c r="A118" s="13" t="s">
        <v>1764</v>
      </c>
      <c r="B118" s="13" t="s">
        <v>2224</v>
      </c>
      <c r="C118" s="13" t="s">
        <v>2107</v>
      </c>
      <c r="D118" s="13" t="s">
        <v>1139</v>
      </c>
      <c r="E118" s="13" t="s">
        <v>1951</v>
      </c>
      <c r="F118" s="46" t="s">
        <v>73</v>
      </c>
      <c r="G118" s="46" t="s">
        <v>209</v>
      </c>
      <c r="H118" s="46" t="s">
        <v>687</v>
      </c>
      <c r="I118" s="46" t="s">
        <v>149</v>
      </c>
      <c r="J118" s="46">
        <f t="shared" ca="1" si="1"/>
        <v>4.5999999999999996</v>
      </c>
      <c r="N118" s="44" t="s">
        <v>1438</v>
      </c>
    </row>
    <row r="119" spans="1:14" ht="23.7" customHeight="1" x14ac:dyDescent="0.25">
      <c r="A119" s="13" t="s">
        <v>1765</v>
      </c>
      <c r="B119" s="13" t="s">
        <v>2225</v>
      </c>
      <c r="C119" s="13" t="s">
        <v>2107</v>
      </c>
      <c r="D119" s="13" t="s">
        <v>1148</v>
      </c>
      <c r="E119" s="13" t="s">
        <v>1906</v>
      </c>
      <c r="F119" s="46" t="s">
        <v>267</v>
      </c>
      <c r="J119" s="46">
        <f t="shared" ca="1" si="1"/>
        <v>8.1</v>
      </c>
      <c r="N119" s="44" t="s">
        <v>267</v>
      </c>
    </row>
    <row r="120" spans="1:14" ht="23.7" customHeight="1" x14ac:dyDescent="0.25">
      <c r="A120" s="13" t="s">
        <v>1766</v>
      </c>
      <c r="B120" s="13" t="s">
        <v>2226</v>
      </c>
      <c r="C120" s="13" t="s">
        <v>2111</v>
      </c>
      <c r="D120" s="13" t="s">
        <v>1137</v>
      </c>
      <c r="E120" s="13" t="s">
        <v>1952</v>
      </c>
      <c r="F120" s="46" t="s">
        <v>61</v>
      </c>
      <c r="G120" s="46" t="s">
        <v>290</v>
      </c>
      <c r="J120" s="46">
        <f t="shared" ca="1" si="1"/>
        <v>8.9</v>
      </c>
      <c r="N120" s="44" t="s">
        <v>1439</v>
      </c>
    </row>
    <row r="121" spans="1:14" ht="23.7" customHeight="1" x14ac:dyDescent="0.25">
      <c r="A121" s="13" t="s">
        <v>1767</v>
      </c>
      <c r="B121" s="13" t="s">
        <v>2227</v>
      </c>
      <c r="C121" s="13" t="s">
        <v>2111</v>
      </c>
      <c r="D121" s="13" t="s">
        <v>1150</v>
      </c>
      <c r="E121" s="13" t="s">
        <v>1953</v>
      </c>
      <c r="F121" s="46" t="s">
        <v>926</v>
      </c>
      <c r="G121" s="46" t="s">
        <v>451</v>
      </c>
      <c r="J121" s="46">
        <f t="shared" ca="1" si="1"/>
        <v>8.9</v>
      </c>
      <c r="N121" s="44" t="s">
        <v>1440</v>
      </c>
    </row>
    <row r="122" spans="1:14" ht="23.7" customHeight="1" x14ac:dyDescent="0.25">
      <c r="A122" s="13" t="s">
        <v>1768</v>
      </c>
      <c r="B122" s="13" t="s">
        <v>2228</v>
      </c>
      <c r="C122" s="13" t="s">
        <v>2107</v>
      </c>
      <c r="D122" s="13" t="s">
        <v>1131</v>
      </c>
      <c r="E122" s="13" t="s">
        <v>1949</v>
      </c>
      <c r="F122" s="46" t="s">
        <v>732</v>
      </c>
      <c r="J122" s="46">
        <f t="shared" ca="1" si="1"/>
        <v>7.8</v>
      </c>
      <c r="N122" s="44" t="s">
        <v>732</v>
      </c>
    </row>
    <row r="123" spans="1:14" ht="23.7" customHeight="1" x14ac:dyDescent="0.25">
      <c r="A123" s="13" t="s">
        <v>1769</v>
      </c>
      <c r="B123" s="13" t="s">
        <v>2229</v>
      </c>
      <c r="C123" s="13" t="s">
        <v>2111</v>
      </c>
      <c r="D123" s="13" t="s">
        <v>1150</v>
      </c>
      <c r="E123" s="13" t="s">
        <v>1954</v>
      </c>
      <c r="F123" s="46" t="s">
        <v>415</v>
      </c>
      <c r="G123" s="46" t="s">
        <v>683</v>
      </c>
      <c r="J123" s="46">
        <f t="shared" ca="1" si="1"/>
        <v>9.6999999999999993</v>
      </c>
      <c r="N123" s="44" t="s">
        <v>1441</v>
      </c>
    </row>
    <row r="124" spans="1:14" ht="23.7" customHeight="1" x14ac:dyDescent="0.25">
      <c r="A124" s="13" t="s">
        <v>1770</v>
      </c>
      <c r="B124" s="13" t="s">
        <v>2230</v>
      </c>
      <c r="C124" s="13" t="s">
        <v>2111</v>
      </c>
      <c r="D124" s="13" t="s">
        <v>1157</v>
      </c>
      <c r="E124" s="13" t="s">
        <v>1955</v>
      </c>
      <c r="F124" s="46" t="s">
        <v>1049</v>
      </c>
      <c r="J124" s="46">
        <f t="shared" ca="1" si="1"/>
        <v>5.4</v>
      </c>
      <c r="N124" s="44" t="s">
        <v>1049</v>
      </c>
    </row>
    <row r="125" spans="1:14" ht="23.7" customHeight="1" x14ac:dyDescent="0.25">
      <c r="A125" s="13" t="s">
        <v>1771</v>
      </c>
      <c r="B125" s="13" t="s">
        <v>2231</v>
      </c>
      <c r="C125" s="13" t="s">
        <v>2107</v>
      </c>
      <c r="D125" s="13" t="s">
        <v>1129</v>
      </c>
      <c r="E125" s="13" t="s">
        <v>1956</v>
      </c>
      <c r="F125" s="46" t="s">
        <v>186</v>
      </c>
      <c r="J125" s="46">
        <f t="shared" ca="1" si="1"/>
        <v>4.8</v>
      </c>
      <c r="N125" s="44" t="s">
        <v>186</v>
      </c>
    </row>
    <row r="126" spans="1:14" ht="23.7" customHeight="1" x14ac:dyDescent="0.25">
      <c r="A126" s="13" t="s">
        <v>1772</v>
      </c>
      <c r="B126" s="13" t="s">
        <v>2232</v>
      </c>
      <c r="C126" s="13" t="s">
        <v>2111</v>
      </c>
      <c r="D126" s="13" t="s">
        <v>1133</v>
      </c>
      <c r="E126" s="13" t="s">
        <v>1957</v>
      </c>
      <c r="F126" s="46" t="s">
        <v>273</v>
      </c>
      <c r="J126" s="46">
        <f t="shared" ca="1" si="1"/>
        <v>9.8000000000000007</v>
      </c>
      <c r="N126" s="44" t="s">
        <v>273</v>
      </c>
    </row>
    <row r="127" spans="1:14" ht="23.7" customHeight="1" x14ac:dyDescent="0.25">
      <c r="A127" s="13" t="s">
        <v>1773</v>
      </c>
      <c r="B127" s="13" t="s">
        <v>2233</v>
      </c>
      <c r="C127" s="13" t="s">
        <v>2111</v>
      </c>
      <c r="D127" s="13" t="s">
        <v>1148</v>
      </c>
      <c r="E127" s="13" t="s">
        <v>1958</v>
      </c>
      <c r="F127" s="46" t="s">
        <v>232</v>
      </c>
      <c r="G127" s="46" t="s">
        <v>905</v>
      </c>
      <c r="H127" s="46" t="s">
        <v>433</v>
      </c>
      <c r="I127" s="46" t="s">
        <v>635</v>
      </c>
      <c r="J127" s="46">
        <f t="shared" ca="1" si="1"/>
        <v>5.6</v>
      </c>
      <c r="N127" s="44" t="s">
        <v>1442</v>
      </c>
    </row>
    <row r="128" spans="1:14" ht="23.7" customHeight="1" x14ac:dyDescent="0.25">
      <c r="A128" s="13" t="s">
        <v>1774</v>
      </c>
      <c r="B128" s="13" t="s">
        <v>2234</v>
      </c>
      <c r="C128" s="13" t="s">
        <v>2111</v>
      </c>
      <c r="D128" s="13" t="s">
        <v>1135</v>
      </c>
      <c r="E128" s="13" t="s">
        <v>1959</v>
      </c>
      <c r="F128" s="46" t="s">
        <v>1027</v>
      </c>
      <c r="G128" s="46" t="s">
        <v>392</v>
      </c>
      <c r="H128" s="46" t="s">
        <v>414</v>
      </c>
      <c r="J128" s="46">
        <f t="shared" ca="1" si="1"/>
        <v>6.6</v>
      </c>
      <c r="N128" s="44" t="s">
        <v>1443</v>
      </c>
    </row>
    <row r="129" spans="1:14" ht="23.7" customHeight="1" x14ac:dyDescent="0.25">
      <c r="A129" s="13" t="s">
        <v>1775</v>
      </c>
      <c r="B129" s="13" t="s">
        <v>2235</v>
      </c>
      <c r="C129" s="13" t="s">
        <v>2107</v>
      </c>
      <c r="D129" s="13" t="s">
        <v>1146</v>
      </c>
      <c r="E129" s="13" t="s">
        <v>1882</v>
      </c>
      <c r="F129" s="46" t="s">
        <v>622</v>
      </c>
      <c r="G129" s="46" t="s">
        <v>250</v>
      </c>
      <c r="H129" s="46" t="s">
        <v>952</v>
      </c>
      <c r="J129" s="46">
        <f t="shared" ca="1" si="1"/>
        <v>9.1</v>
      </c>
      <c r="N129" s="44" t="s">
        <v>1444</v>
      </c>
    </row>
    <row r="130" spans="1:14" ht="23.7" customHeight="1" x14ac:dyDescent="0.25">
      <c r="A130" s="13" t="s">
        <v>1776</v>
      </c>
      <c r="B130" s="13" t="s">
        <v>2236</v>
      </c>
      <c r="C130" s="13" t="s">
        <v>2111</v>
      </c>
      <c r="D130" s="13" t="s">
        <v>1127</v>
      </c>
      <c r="E130" s="13" t="s">
        <v>1960</v>
      </c>
      <c r="F130" s="46" t="s">
        <v>728</v>
      </c>
      <c r="G130" s="46" t="s">
        <v>1013</v>
      </c>
      <c r="J130" s="46">
        <f t="shared" ref="J130:J193" ca="1" si="2">RANDBETWEEN(45,100)/10</f>
        <v>7.9</v>
      </c>
      <c r="N130" s="44" t="s">
        <v>1445</v>
      </c>
    </row>
    <row r="131" spans="1:14" ht="23.7" customHeight="1" x14ac:dyDescent="0.25">
      <c r="A131" s="13" t="s">
        <v>1777</v>
      </c>
      <c r="B131" s="13" t="s">
        <v>2237</v>
      </c>
      <c r="C131" s="13" t="s">
        <v>2111</v>
      </c>
      <c r="D131" s="13" t="s">
        <v>1873</v>
      </c>
      <c r="E131" s="13" t="s">
        <v>1961</v>
      </c>
      <c r="F131" s="46" t="s">
        <v>121</v>
      </c>
      <c r="G131" s="46" t="s">
        <v>161</v>
      </c>
      <c r="H131" s="46" t="s">
        <v>372</v>
      </c>
      <c r="J131" s="46">
        <f t="shared" ca="1" si="2"/>
        <v>6.9</v>
      </c>
      <c r="N131" s="44" t="s">
        <v>1446</v>
      </c>
    </row>
    <row r="132" spans="1:14" ht="23.7" customHeight="1" x14ac:dyDescent="0.25">
      <c r="A132" s="13" t="s">
        <v>1778</v>
      </c>
      <c r="B132" s="13" t="s">
        <v>2238</v>
      </c>
      <c r="C132" s="13" t="s">
        <v>2111</v>
      </c>
      <c r="D132" s="13" t="s">
        <v>1133</v>
      </c>
      <c r="E132" s="13" t="s">
        <v>1905</v>
      </c>
      <c r="F132" s="46" t="s">
        <v>861</v>
      </c>
      <c r="G132" s="46" t="s">
        <v>619</v>
      </c>
      <c r="H132" s="46" t="s">
        <v>317</v>
      </c>
      <c r="I132" s="46" t="s">
        <v>141</v>
      </c>
      <c r="J132" s="46">
        <f t="shared" ca="1" si="2"/>
        <v>9.1999999999999993</v>
      </c>
      <c r="N132" s="44" t="s">
        <v>1447</v>
      </c>
    </row>
    <row r="133" spans="1:14" ht="23.7" customHeight="1" x14ac:dyDescent="0.25">
      <c r="A133" s="13" t="s">
        <v>1779</v>
      </c>
      <c r="B133" s="13" t="s">
        <v>2239</v>
      </c>
      <c r="C133" s="13" t="s">
        <v>2107</v>
      </c>
      <c r="D133" s="13" t="s">
        <v>1148</v>
      </c>
      <c r="E133" s="13" t="s">
        <v>1962</v>
      </c>
      <c r="F133" s="46" t="s">
        <v>563</v>
      </c>
      <c r="J133" s="46">
        <f t="shared" ca="1" si="2"/>
        <v>9.6999999999999993</v>
      </c>
      <c r="N133" s="44" t="s">
        <v>563</v>
      </c>
    </row>
    <row r="134" spans="1:14" ht="23.7" customHeight="1" x14ac:dyDescent="0.25">
      <c r="A134" s="13" t="s">
        <v>1780</v>
      </c>
      <c r="B134" s="13" t="s">
        <v>2240</v>
      </c>
      <c r="C134" s="13" t="s">
        <v>2111</v>
      </c>
      <c r="D134" s="13" t="s">
        <v>1857</v>
      </c>
      <c r="E134" s="13" t="s">
        <v>1963</v>
      </c>
      <c r="F134" s="46" t="s">
        <v>489</v>
      </c>
      <c r="G134" s="46" t="s">
        <v>142</v>
      </c>
      <c r="H134" s="46" t="s">
        <v>710</v>
      </c>
      <c r="I134" s="46" t="s">
        <v>685</v>
      </c>
      <c r="J134" s="46">
        <f t="shared" ca="1" si="2"/>
        <v>4.7</v>
      </c>
      <c r="N134" s="44" t="s">
        <v>1448</v>
      </c>
    </row>
    <row r="135" spans="1:14" ht="23.7" customHeight="1" x14ac:dyDescent="0.25">
      <c r="A135" s="13" t="s">
        <v>1781</v>
      </c>
      <c r="B135" s="13" t="s">
        <v>2241</v>
      </c>
      <c r="C135" s="13" t="s">
        <v>2111</v>
      </c>
      <c r="D135" s="13" t="s">
        <v>1141</v>
      </c>
      <c r="E135" s="13" t="s">
        <v>1895</v>
      </c>
      <c r="F135" s="46" t="s">
        <v>166</v>
      </c>
      <c r="G135" s="46" t="s">
        <v>103</v>
      </c>
      <c r="H135" s="46" t="s">
        <v>228</v>
      </c>
      <c r="I135" s="46" t="s">
        <v>312</v>
      </c>
      <c r="J135" s="46">
        <f t="shared" ca="1" si="2"/>
        <v>5.7</v>
      </c>
      <c r="N135" s="44" t="s">
        <v>1449</v>
      </c>
    </row>
    <row r="136" spans="1:14" ht="23.7" customHeight="1" x14ac:dyDescent="0.25">
      <c r="A136" s="13" t="s">
        <v>1782</v>
      </c>
      <c r="B136" s="13" t="s">
        <v>2242</v>
      </c>
      <c r="C136" s="13" t="s">
        <v>2111</v>
      </c>
      <c r="D136" s="13" t="s">
        <v>1137</v>
      </c>
      <c r="E136" s="13" t="s">
        <v>1964</v>
      </c>
      <c r="F136" s="46" t="s">
        <v>707</v>
      </c>
      <c r="G136" s="46" t="s">
        <v>940</v>
      </c>
      <c r="H136" s="46" t="s">
        <v>164</v>
      </c>
      <c r="J136" s="46">
        <f t="shared" ca="1" si="2"/>
        <v>7.3</v>
      </c>
      <c r="N136" s="44" t="s">
        <v>1450</v>
      </c>
    </row>
    <row r="137" spans="1:14" ht="23.7" customHeight="1" x14ac:dyDescent="0.25">
      <c r="A137" s="13" t="s">
        <v>1783</v>
      </c>
      <c r="B137" s="13" t="s">
        <v>2243</v>
      </c>
      <c r="C137" s="13" t="s">
        <v>2111</v>
      </c>
      <c r="D137" s="13" t="s">
        <v>1133</v>
      </c>
      <c r="E137" s="13" t="s">
        <v>1929</v>
      </c>
      <c r="F137" s="46" t="s">
        <v>646</v>
      </c>
      <c r="G137" s="46" t="s">
        <v>346</v>
      </c>
      <c r="J137" s="46">
        <f t="shared" ca="1" si="2"/>
        <v>5.0999999999999996</v>
      </c>
      <c r="N137" s="44" t="s">
        <v>1451</v>
      </c>
    </row>
    <row r="138" spans="1:14" ht="23.7" customHeight="1" x14ac:dyDescent="0.25">
      <c r="A138" s="13" t="s">
        <v>1784</v>
      </c>
      <c r="B138" s="13" t="s">
        <v>2244</v>
      </c>
      <c r="C138" s="13" t="s">
        <v>2107</v>
      </c>
      <c r="D138" s="13" t="s">
        <v>1131</v>
      </c>
      <c r="E138" s="13" t="s">
        <v>1965</v>
      </c>
      <c r="F138" s="46" t="s">
        <v>168</v>
      </c>
      <c r="G138" s="46" t="s">
        <v>1017</v>
      </c>
      <c r="H138" s="46" t="s">
        <v>509</v>
      </c>
      <c r="J138" s="46">
        <f t="shared" ca="1" si="2"/>
        <v>6.3</v>
      </c>
      <c r="N138" s="44" t="s">
        <v>1452</v>
      </c>
    </row>
    <row r="139" spans="1:14" ht="23.7" customHeight="1" x14ac:dyDescent="0.25">
      <c r="A139" s="13" t="s">
        <v>1785</v>
      </c>
      <c r="B139" s="13" t="s">
        <v>2245</v>
      </c>
      <c r="C139" s="13" t="s">
        <v>2107</v>
      </c>
      <c r="D139" s="13" t="s">
        <v>1890</v>
      </c>
      <c r="E139" s="13" t="s">
        <v>1920</v>
      </c>
      <c r="F139" s="46" t="s">
        <v>949</v>
      </c>
      <c r="J139" s="46">
        <f t="shared" ca="1" si="2"/>
        <v>6.8</v>
      </c>
      <c r="N139" s="44" t="s">
        <v>949</v>
      </c>
    </row>
    <row r="140" spans="1:14" ht="23.7" customHeight="1" x14ac:dyDescent="0.25">
      <c r="A140" s="13" t="s">
        <v>1786</v>
      </c>
      <c r="B140" s="13" t="s">
        <v>2246</v>
      </c>
      <c r="C140" s="13" t="s">
        <v>2107</v>
      </c>
      <c r="D140" s="13" t="s">
        <v>1135</v>
      </c>
      <c r="E140" s="13" t="s">
        <v>1884</v>
      </c>
      <c r="F140" s="46" t="s">
        <v>691</v>
      </c>
      <c r="G140" s="46" t="s">
        <v>93</v>
      </c>
      <c r="H140" s="46" t="s">
        <v>99</v>
      </c>
      <c r="I140" s="46" t="s">
        <v>876</v>
      </c>
      <c r="J140" s="46">
        <f t="shared" ca="1" si="2"/>
        <v>5.4</v>
      </c>
      <c r="N140" s="44" t="s">
        <v>1453</v>
      </c>
    </row>
    <row r="141" spans="1:14" ht="23.7" customHeight="1" x14ac:dyDescent="0.25">
      <c r="A141" s="13" t="s">
        <v>1787</v>
      </c>
      <c r="B141" s="13" t="s">
        <v>2247</v>
      </c>
      <c r="C141" s="13" t="s">
        <v>2111</v>
      </c>
      <c r="D141" s="13" t="s">
        <v>1154</v>
      </c>
      <c r="E141" s="13" t="s">
        <v>1966</v>
      </c>
      <c r="F141" s="46" t="s">
        <v>472</v>
      </c>
      <c r="G141" s="46" t="s">
        <v>437</v>
      </c>
      <c r="H141" s="46" t="s">
        <v>467</v>
      </c>
      <c r="J141" s="46">
        <f t="shared" ca="1" si="2"/>
        <v>5</v>
      </c>
      <c r="N141" s="44" t="s">
        <v>1454</v>
      </c>
    </row>
    <row r="142" spans="1:14" ht="23.7" customHeight="1" x14ac:dyDescent="0.25">
      <c r="A142" s="13" t="s">
        <v>1788</v>
      </c>
      <c r="B142" s="13" t="s">
        <v>2248</v>
      </c>
      <c r="C142" s="13" t="s">
        <v>2111</v>
      </c>
      <c r="D142" s="13" t="s">
        <v>1129</v>
      </c>
      <c r="E142" s="13" t="s">
        <v>1954</v>
      </c>
      <c r="F142" s="46" t="s">
        <v>724</v>
      </c>
      <c r="G142" s="46" t="s">
        <v>655</v>
      </c>
      <c r="H142" s="46" t="s">
        <v>605</v>
      </c>
      <c r="I142" s="46" t="s">
        <v>373</v>
      </c>
      <c r="J142" s="46">
        <f t="shared" ca="1" si="2"/>
        <v>7</v>
      </c>
      <c r="N142" s="44" t="s">
        <v>1455</v>
      </c>
    </row>
    <row r="143" spans="1:14" ht="23.7" customHeight="1" x14ac:dyDescent="0.25">
      <c r="A143" s="13" t="s">
        <v>1789</v>
      </c>
      <c r="B143" s="13" t="s">
        <v>2249</v>
      </c>
      <c r="C143" s="13" t="s">
        <v>2107</v>
      </c>
      <c r="D143" s="13" t="s">
        <v>1873</v>
      </c>
      <c r="E143" s="13" t="s">
        <v>1959</v>
      </c>
      <c r="F143" s="46" t="s">
        <v>604</v>
      </c>
      <c r="G143" s="46" t="s">
        <v>936</v>
      </c>
      <c r="H143" s="46" t="s">
        <v>434</v>
      </c>
      <c r="I143" s="46" t="s">
        <v>731</v>
      </c>
      <c r="J143" s="46">
        <f t="shared" ca="1" si="2"/>
        <v>10</v>
      </c>
      <c r="N143" s="44" t="s">
        <v>1456</v>
      </c>
    </row>
    <row r="144" spans="1:14" ht="23.7" customHeight="1" x14ac:dyDescent="0.25">
      <c r="A144" s="13" t="s">
        <v>1790</v>
      </c>
      <c r="B144" s="13" t="s">
        <v>2250</v>
      </c>
      <c r="C144" s="13" t="s">
        <v>2107</v>
      </c>
      <c r="D144" s="13" t="s">
        <v>1849</v>
      </c>
      <c r="E144" s="13" t="s">
        <v>1964</v>
      </c>
      <c r="F144" s="46" t="s">
        <v>639</v>
      </c>
      <c r="G144" s="46" t="s">
        <v>471</v>
      </c>
      <c r="J144" s="46">
        <f t="shared" ca="1" si="2"/>
        <v>9.5</v>
      </c>
      <c r="N144" s="44" t="s">
        <v>1457</v>
      </c>
    </row>
    <row r="145" spans="1:14" ht="23.7" customHeight="1" x14ac:dyDescent="0.25">
      <c r="A145" s="13" t="s">
        <v>1791</v>
      </c>
      <c r="B145" s="13" t="s">
        <v>2251</v>
      </c>
      <c r="C145" s="13" t="s">
        <v>2111</v>
      </c>
      <c r="D145" s="13" t="s">
        <v>1849</v>
      </c>
      <c r="E145" s="13" t="s">
        <v>1889</v>
      </c>
      <c r="F145" s="46" t="s">
        <v>729</v>
      </c>
      <c r="J145" s="46">
        <f t="shared" ca="1" si="2"/>
        <v>6.5</v>
      </c>
      <c r="N145" s="44" t="s">
        <v>729</v>
      </c>
    </row>
    <row r="146" spans="1:14" ht="23.7" customHeight="1" x14ac:dyDescent="0.25">
      <c r="A146" s="13" t="s">
        <v>1792</v>
      </c>
      <c r="B146" s="13" t="s">
        <v>2252</v>
      </c>
      <c r="C146" s="13" t="s">
        <v>2111</v>
      </c>
      <c r="D146" s="13" t="s">
        <v>1154</v>
      </c>
      <c r="E146" s="13" t="s">
        <v>1964</v>
      </c>
      <c r="F146" s="46" t="s">
        <v>784</v>
      </c>
      <c r="G146" s="46" t="s">
        <v>1002</v>
      </c>
      <c r="H146" s="46" t="s">
        <v>388</v>
      </c>
      <c r="J146" s="46">
        <f t="shared" ca="1" si="2"/>
        <v>6.5</v>
      </c>
      <c r="N146" s="44" t="s">
        <v>1458</v>
      </c>
    </row>
    <row r="147" spans="1:14" ht="23.7" customHeight="1" x14ac:dyDescent="0.25">
      <c r="A147" s="13" t="s">
        <v>1793</v>
      </c>
      <c r="B147" s="13" t="s">
        <v>2253</v>
      </c>
      <c r="C147" s="13" t="s">
        <v>2111</v>
      </c>
      <c r="D147" s="13" t="s">
        <v>1154</v>
      </c>
      <c r="E147" s="13" t="s">
        <v>1967</v>
      </c>
      <c r="F147" s="46" t="s">
        <v>447</v>
      </c>
      <c r="J147" s="46">
        <f t="shared" ca="1" si="2"/>
        <v>5.9</v>
      </c>
      <c r="N147" s="44" t="s">
        <v>447</v>
      </c>
    </row>
    <row r="148" spans="1:14" ht="23.7" customHeight="1" x14ac:dyDescent="0.25">
      <c r="A148" s="13" t="s">
        <v>1794</v>
      </c>
      <c r="B148" s="13" t="s">
        <v>2254</v>
      </c>
      <c r="C148" s="13" t="s">
        <v>2111</v>
      </c>
      <c r="D148" s="13" t="s">
        <v>1855</v>
      </c>
      <c r="E148" s="13" t="s">
        <v>1858</v>
      </c>
      <c r="F148" s="46" t="s">
        <v>859</v>
      </c>
      <c r="G148" s="46" t="s">
        <v>271</v>
      </c>
      <c r="H148" s="46" t="s">
        <v>1046</v>
      </c>
      <c r="J148" s="46">
        <f t="shared" ca="1" si="2"/>
        <v>8.8000000000000007</v>
      </c>
      <c r="N148" s="44" t="s">
        <v>1459</v>
      </c>
    </row>
    <row r="149" spans="1:14" ht="23.7" customHeight="1" x14ac:dyDescent="0.25">
      <c r="A149" s="13" t="s">
        <v>1795</v>
      </c>
      <c r="B149" s="13" t="s">
        <v>2255</v>
      </c>
      <c r="C149" s="13" t="s">
        <v>2111</v>
      </c>
      <c r="D149" s="13" t="s">
        <v>1135</v>
      </c>
      <c r="E149" s="13" t="s">
        <v>1968</v>
      </c>
      <c r="F149" s="46" t="s">
        <v>709</v>
      </c>
      <c r="G149" s="46" t="s">
        <v>76</v>
      </c>
      <c r="H149" s="46" t="s">
        <v>163</v>
      </c>
      <c r="J149" s="46">
        <f t="shared" ca="1" si="2"/>
        <v>9.4</v>
      </c>
      <c r="N149" s="44" t="s">
        <v>1460</v>
      </c>
    </row>
    <row r="150" spans="1:14" ht="23.7" customHeight="1" x14ac:dyDescent="0.25">
      <c r="A150" s="13" t="s">
        <v>1796</v>
      </c>
      <c r="B150" s="13" t="s">
        <v>2256</v>
      </c>
      <c r="C150" s="13" t="s">
        <v>2107</v>
      </c>
      <c r="D150" s="13" t="s">
        <v>1171</v>
      </c>
      <c r="E150" s="13" t="s">
        <v>1969</v>
      </c>
      <c r="F150" s="46" t="s">
        <v>191</v>
      </c>
      <c r="J150" s="46">
        <f t="shared" ca="1" si="2"/>
        <v>8.9</v>
      </c>
      <c r="N150" s="44" t="s">
        <v>191</v>
      </c>
    </row>
    <row r="151" spans="1:14" ht="23.7" customHeight="1" x14ac:dyDescent="0.25">
      <c r="A151" s="13" t="s">
        <v>1797</v>
      </c>
      <c r="B151" s="13" t="s">
        <v>2257</v>
      </c>
      <c r="C151" s="13" t="s">
        <v>2111</v>
      </c>
      <c r="D151" s="13" t="s">
        <v>1127</v>
      </c>
      <c r="E151" s="13" t="s">
        <v>1970</v>
      </c>
      <c r="F151" s="46" t="s">
        <v>430</v>
      </c>
      <c r="G151" s="46" t="s">
        <v>279</v>
      </c>
      <c r="H151" s="46" t="s">
        <v>275</v>
      </c>
      <c r="J151" s="46">
        <f t="shared" ca="1" si="2"/>
        <v>9.9</v>
      </c>
      <c r="N151" s="44" t="s">
        <v>1461</v>
      </c>
    </row>
    <row r="152" spans="1:14" ht="23.7" customHeight="1" x14ac:dyDescent="0.25">
      <c r="A152" s="13" t="s">
        <v>1798</v>
      </c>
      <c r="B152" s="13" t="s">
        <v>2258</v>
      </c>
      <c r="C152" s="13" t="s">
        <v>2107</v>
      </c>
      <c r="D152" s="13" t="s">
        <v>1141</v>
      </c>
      <c r="E152" s="13" t="s">
        <v>1971</v>
      </c>
      <c r="F152" s="46" t="s">
        <v>158</v>
      </c>
      <c r="G152" s="46" t="s">
        <v>577</v>
      </c>
      <c r="J152" s="46">
        <f t="shared" ca="1" si="2"/>
        <v>7.6</v>
      </c>
      <c r="N152" s="44" t="s">
        <v>1462</v>
      </c>
    </row>
    <row r="153" spans="1:14" ht="23.7" customHeight="1" x14ac:dyDescent="0.25">
      <c r="A153" s="13" t="s">
        <v>1799</v>
      </c>
      <c r="B153" s="13" t="s">
        <v>2259</v>
      </c>
      <c r="C153" s="13" t="s">
        <v>2111</v>
      </c>
      <c r="D153" s="13" t="s">
        <v>1137</v>
      </c>
      <c r="E153" s="13" t="s">
        <v>1972</v>
      </c>
      <c r="F153" s="46" t="s">
        <v>397</v>
      </c>
      <c r="J153" s="46">
        <f t="shared" ca="1" si="2"/>
        <v>9.4</v>
      </c>
      <c r="N153" s="44" t="s">
        <v>397</v>
      </c>
    </row>
    <row r="154" spans="1:14" ht="23.7" customHeight="1" x14ac:dyDescent="0.25">
      <c r="A154" s="13" t="s">
        <v>1800</v>
      </c>
      <c r="B154" s="13" t="s">
        <v>2260</v>
      </c>
      <c r="C154" s="13" t="s">
        <v>2111</v>
      </c>
      <c r="D154" s="13" t="s">
        <v>1143</v>
      </c>
      <c r="E154" s="13" t="s">
        <v>1973</v>
      </c>
      <c r="F154" s="46" t="s">
        <v>1007</v>
      </c>
      <c r="G154" s="46" t="s">
        <v>229</v>
      </c>
      <c r="J154" s="46">
        <f t="shared" ca="1" si="2"/>
        <v>6.2</v>
      </c>
      <c r="N154" s="44" t="s">
        <v>1463</v>
      </c>
    </row>
    <row r="155" spans="1:14" ht="23.7" customHeight="1" x14ac:dyDescent="0.25">
      <c r="A155" s="13" t="s">
        <v>1801</v>
      </c>
      <c r="B155" s="13" t="s">
        <v>2261</v>
      </c>
      <c r="C155" s="13" t="s">
        <v>2111</v>
      </c>
      <c r="D155" s="13" t="s">
        <v>1154</v>
      </c>
      <c r="E155" s="13" t="s">
        <v>1974</v>
      </c>
      <c r="F155" s="46" t="s">
        <v>565</v>
      </c>
      <c r="J155" s="46">
        <f t="shared" ca="1" si="2"/>
        <v>8.1999999999999993</v>
      </c>
      <c r="N155" s="44" t="s">
        <v>565</v>
      </c>
    </row>
    <row r="156" spans="1:14" ht="23.7" customHeight="1" x14ac:dyDescent="0.25">
      <c r="A156" s="13" t="s">
        <v>1802</v>
      </c>
      <c r="B156" s="13" t="s">
        <v>2262</v>
      </c>
      <c r="C156" s="13" t="s">
        <v>2107</v>
      </c>
      <c r="D156" s="13" t="s">
        <v>1150</v>
      </c>
      <c r="E156" s="13" t="s">
        <v>1975</v>
      </c>
      <c r="F156" s="46" t="s">
        <v>70</v>
      </c>
      <c r="G156" s="46" t="s">
        <v>316</v>
      </c>
      <c r="J156" s="46">
        <f t="shared" ca="1" si="2"/>
        <v>6.9</v>
      </c>
      <c r="N156" s="44" t="s">
        <v>1464</v>
      </c>
    </row>
    <row r="157" spans="1:14" ht="23.7" customHeight="1" x14ac:dyDescent="0.25">
      <c r="A157" s="13" t="s">
        <v>1803</v>
      </c>
      <c r="B157" s="13" t="s">
        <v>2263</v>
      </c>
      <c r="C157" s="13" t="s">
        <v>2111</v>
      </c>
      <c r="D157" s="13" t="s">
        <v>1146</v>
      </c>
      <c r="E157" s="13" t="s">
        <v>1976</v>
      </c>
      <c r="F157" s="46" t="s">
        <v>508</v>
      </c>
      <c r="G157" s="46" t="s">
        <v>59</v>
      </c>
      <c r="H157" s="46" t="s">
        <v>959</v>
      </c>
      <c r="J157" s="46">
        <f t="shared" ca="1" si="2"/>
        <v>9</v>
      </c>
      <c r="N157" s="44" t="s">
        <v>1465</v>
      </c>
    </row>
    <row r="158" spans="1:14" ht="23.7" customHeight="1" x14ac:dyDescent="0.25">
      <c r="A158" s="13" t="s">
        <v>1804</v>
      </c>
      <c r="B158" s="13" t="s">
        <v>2264</v>
      </c>
      <c r="C158" s="13" t="s">
        <v>2107</v>
      </c>
      <c r="D158" s="13" t="s">
        <v>1146</v>
      </c>
      <c r="E158" s="13" t="s">
        <v>1915</v>
      </c>
      <c r="F158" s="46" t="s">
        <v>297</v>
      </c>
      <c r="G158" s="46" t="s">
        <v>726</v>
      </c>
      <c r="H158" s="46" t="s">
        <v>817</v>
      </c>
      <c r="I158" s="46" t="s">
        <v>973</v>
      </c>
      <c r="J158" s="46">
        <f t="shared" ca="1" si="2"/>
        <v>5</v>
      </c>
      <c r="N158" s="44" t="s">
        <v>1466</v>
      </c>
    </row>
    <row r="159" spans="1:14" ht="23.7" customHeight="1" x14ac:dyDescent="0.25">
      <c r="A159" s="13" t="s">
        <v>1805</v>
      </c>
      <c r="B159" s="13" t="s">
        <v>2265</v>
      </c>
      <c r="C159" s="13" t="s">
        <v>2107</v>
      </c>
      <c r="D159" s="13" t="s">
        <v>1150</v>
      </c>
      <c r="E159" s="13" t="s">
        <v>1977</v>
      </c>
      <c r="F159" s="46" t="s">
        <v>804</v>
      </c>
      <c r="J159" s="46">
        <f t="shared" ca="1" si="2"/>
        <v>6.2</v>
      </c>
      <c r="N159" s="44" t="s">
        <v>804</v>
      </c>
    </row>
    <row r="160" spans="1:14" ht="23.7" customHeight="1" x14ac:dyDescent="0.25">
      <c r="A160" s="13" t="s">
        <v>1806</v>
      </c>
      <c r="B160" s="13" t="s">
        <v>2266</v>
      </c>
      <c r="C160" s="13" t="s">
        <v>2111</v>
      </c>
      <c r="D160" s="13" t="s">
        <v>1857</v>
      </c>
      <c r="E160" s="13" t="s">
        <v>1978</v>
      </c>
      <c r="F160" s="46" t="s">
        <v>64</v>
      </c>
      <c r="G160" s="46" t="s">
        <v>189</v>
      </c>
      <c r="J160" s="46">
        <f t="shared" ca="1" si="2"/>
        <v>5</v>
      </c>
      <c r="N160" s="44" t="s">
        <v>1467</v>
      </c>
    </row>
    <row r="161" spans="1:14" ht="23.7" customHeight="1" x14ac:dyDescent="0.25">
      <c r="A161" s="13" t="s">
        <v>1807</v>
      </c>
      <c r="B161" s="13" t="s">
        <v>2267</v>
      </c>
      <c r="C161" s="13" t="s">
        <v>2107</v>
      </c>
      <c r="D161" s="13" t="s">
        <v>1129</v>
      </c>
      <c r="E161" s="13" t="s">
        <v>1906</v>
      </c>
      <c r="F161" s="46" t="s">
        <v>190</v>
      </c>
      <c r="G161" s="46" t="s">
        <v>463</v>
      </c>
      <c r="H161" s="46" t="s">
        <v>482</v>
      </c>
      <c r="I161" s="46" t="s">
        <v>208</v>
      </c>
      <c r="J161" s="46">
        <f t="shared" ca="1" si="2"/>
        <v>7.7</v>
      </c>
      <c r="N161" s="44" t="s">
        <v>1468</v>
      </c>
    </row>
    <row r="162" spans="1:14" ht="23.7" customHeight="1" x14ac:dyDescent="0.25">
      <c r="A162" s="13" t="s">
        <v>1808</v>
      </c>
      <c r="B162" s="13" t="s">
        <v>2268</v>
      </c>
      <c r="C162" s="13" t="s">
        <v>2107</v>
      </c>
      <c r="D162" s="13" t="s">
        <v>1855</v>
      </c>
      <c r="E162" s="13" t="s">
        <v>1863</v>
      </c>
      <c r="F162" s="46" t="s">
        <v>375</v>
      </c>
      <c r="J162" s="46">
        <f t="shared" ca="1" si="2"/>
        <v>4.9000000000000004</v>
      </c>
      <c r="N162" s="44" t="s">
        <v>375</v>
      </c>
    </row>
    <row r="163" spans="1:14" ht="23.7" customHeight="1" x14ac:dyDescent="0.25">
      <c r="A163" s="13" t="s">
        <v>1809</v>
      </c>
      <c r="B163" s="13" t="s">
        <v>2269</v>
      </c>
      <c r="C163" s="13" t="s">
        <v>2107</v>
      </c>
      <c r="D163" s="13" t="s">
        <v>1135</v>
      </c>
      <c r="E163" s="13" t="s">
        <v>1979</v>
      </c>
      <c r="F163" s="46" t="s">
        <v>256</v>
      </c>
      <c r="G163" s="46" t="s">
        <v>160</v>
      </c>
      <c r="H163" s="46" t="s">
        <v>725</v>
      </c>
      <c r="J163" s="46">
        <f t="shared" ca="1" si="2"/>
        <v>9.5</v>
      </c>
      <c r="N163" s="44" t="s">
        <v>1469</v>
      </c>
    </row>
    <row r="164" spans="1:14" ht="23.7" customHeight="1" x14ac:dyDescent="0.25">
      <c r="A164" s="13" t="s">
        <v>1810</v>
      </c>
      <c r="B164" s="13" t="s">
        <v>2270</v>
      </c>
      <c r="C164" s="13" t="s">
        <v>2107</v>
      </c>
      <c r="D164" s="13" t="s">
        <v>1855</v>
      </c>
      <c r="E164" s="13" t="s">
        <v>1980</v>
      </c>
      <c r="F164" s="46" t="s">
        <v>351</v>
      </c>
      <c r="G164" s="46" t="s">
        <v>846</v>
      </c>
      <c r="H164" s="46" t="s">
        <v>129</v>
      </c>
      <c r="J164" s="46">
        <f t="shared" ca="1" si="2"/>
        <v>8.6999999999999993</v>
      </c>
      <c r="N164" s="44" t="s">
        <v>1470</v>
      </c>
    </row>
    <row r="165" spans="1:14" ht="23.7" customHeight="1" x14ac:dyDescent="0.25">
      <c r="A165" s="13" t="s">
        <v>1811</v>
      </c>
      <c r="B165" s="13" t="s">
        <v>2271</v>
      </c>
      <c r="C165" s="13" t="s">
        <v>2111</v>
      </c>
      <c r="D165" s="13" t="s">
        <v>1143</v>
      </c>
      <c r="E165" s="13" t="s">
        <v>1981</v>
      </c>
      <c r="F165" s="46" t="s">
        <v>837</v>
      </c>
      <c r="G165" s="46" t="s">
        <v>207</v>
      </c>
      <c r="H165" s="46" t="s">
        <v>78</v>
      </c>
      <c r="J165" s="46">
        <f t="shared" ca="1" si="2"/>
        <v>8.5</v>
      </c>
      <c r="N165" s="44" t="s">
        <v>1471</v>
      </c>
    </row>
    <row r="166" spans="1:14" ht="23.7" customHeight="1" x14ac:dyDescent="0.25">
      <c r="A166" s="13" t="s">
        <v>1812</v>
      </c>
      <c r="B166" s="13" t="s">
        <v>2272</v>
      </c>
      <c r="C166" s="13" t="s">
        <v>2107</v>
      </c>
      <c r="D166" s="13" t="s">
        <v>1139</v>
      </c>
      <c r="E166" s="13" t="s">
        <v>1982</v>
      </c>
      <c r="F166" s="46" t="s">
        <v>126</v>
      </c>
      <c r="J166" s="46">
        <f t="shared" ca="1" si="2"/>
        <v>7</v>
      </c>
      <c r="N166" s="44" t="s">
        <v>126</v>
      </c>
    </row>
    <row r="167" spans="1:14" ht="23.7" customHeight="1" x14ac:dyDescent="0.25">
      <c r="A167" s="13" t="s">
        <v>1813</v>
      </c>
      <c r="B167" s="13" t="s">
        <v>2273</v>
      </c>
      <c r="C167" s="13" t="s">
        <v>2107</v>
      </c>
      <c r="D167" s="13" t="s">
        <v>1157</v>
      </c>
      <c r="E167" s="13" t="s">
        <v>1983</v>
      </c>
      <c r="F167" s="46" t="s">
        <v>152</v>
      </c>
      <c r="G167" s="46" t="s">
        <v>203</v>
      </c>
      <c r="H167" s="46" t="s">
        <v>356</v>
      </c>
      <c r="J167" s="46">
        <f t="shared" ca="1" si="2"/>
        <v>6</v>
      </c>
      <c r="N167" s="44" t="s">
        <v>1472</v>
      </c>
    </row>
    <row r="168" spans="1:14" ht="23.7" customHeight="1" x14ac:dyDescent="0.25">
      <c r="A168" s="13" t="s">
        <v>1814</v>
      </c>
      <c r="B168" s="13" t="s">
        <v>2274</v>
      </c>
      <c r="C168" s="13" t="s">
        <v>2111</v>
      </c>
      <c r="D168" s="13" t="s">
        <v>1131</v>
      </c>
      <c r="E168" s="13" t="s">
        <v>1946</v>
      </c>
      <c r="F168" s="46" t="s">
        <v>610</v>
      </c>
      <c r="G168" s="46" t="s">
        <v>247</v>
      </c>
      <c r="H168" s="46" t="s">
        <v>457</v>
      </c>
      <c r="I168" s="46" t="s">
        <v>890</v>
      </c>
      <c r="J168" s="46">
        <f t="shared" ca="1" si="2"/>
        <v>9.6</v>
      </c>
      <c r="N168" s="44" t="s">
        <v>1473</v>
      </c>
    </row>
    <row r="169" spans="1:14" ht="23.7" customHeight="1" x14ac:dyDescent="0.25">
      <c r="A169" s="13" t="s">
        <v>1815</v>
      </c>
      <c r="B169" s="13" t="s">
        <v>2275</v>
      </c>
      <c r="C169" s="13" t="s">
        <v>2107</v>
      </c>
      <c r="D169" s="13" t="s">
        <v>1855</v>
      </c>
      <c r="E169" s="13" t="s">
        <v>1984</v>
      </c>
      <c r="F169" s="46" t="s">
        <v>341</v>
      </c>
      <c r="G169" s="46" t="s">
        <v>292</v>
      </c>
      <c r="H169" s="46" t="s">
        <v>490</v>
      </c>
      <c r="I169" s="46" t="s">
        <v>847</v>
      </c>
      <c r="J169" s="46">
        <f t="shared" ca="1" si="2"/>
        <v>7.4</v>
      </c>
      <c r="N169" s="44" t="s">
        <v>1474</v>
      </c>
    </row>
    <row r="170" spans="1:14" ht="23.7" customHeight="1" x14ac:dyDescent="0.25">
      <c r="A170" s="13" t="s">
        <v>1816</v>
      </c>
      <c r="B170" s="13" t="s">
        <v>2276</v>
      </c>
      <c r="C170" s="13" t="s">
        <v>2111</v>
      </c>
      <c r="D170" s="13" t="s">
        <v>1141</v>
      </c>
      <c r="E170" s="13" t="s">
        <v>1985</v>
      </c>
      <c r="F170" s="46" t="s">
        <v>867</v>
      </c>
      <c r="G170" s="46" t="s">
        <v>574</v>
      </c>
      <c r="H170" s="46" t="s">
        <v>764</v>
      </c>
      <c r="I170" s="46" t="s">
        <v>1020</v>
      </c>
      <c r="J170" s="46">
        <f t="shared" ca="1" si="2"/>
        <v>5.9</v>
      </c>
      <c r="N170" s="44" t="s">
        <v>1475</v>
      </c>
    </row>
    <row r="171" spans="1:14" ht="23.7" customHeight="1" x14ac:dyDescent="0.25">
      <c r="A171" s="13" t="s">
        <v>1817</v>
      </c>
      <c r="B171" s="13" t="s">
        <v>2277</v>
      </c>
      <c r="C171" s="13" t="s">
        <v>2111</v>
      </c>
      <c r="D171" s="13" t="s">
        <v>1157</v>
      </c>
      <c r="E171" s="13" t="s">
        <v>1986</v>
      </c>
      <c r="F171" s="46" t="s">
        <v>236</v>
      </c>
      <c r="J171" s="46">
        <f t="shared" ca="1" si="2"/>
        <v>5.6</v>
      </c>
      <c r="N171" s="44" t="s">
        <v>236</v>
      </c>
    </row>
    <row r="172" spans="1:14" ht="23.7" customHeight="1" x14ac:dyDescent="0.25">
      <c r="A172" s="13" t="s">
        <v>1818</v>
      </c>
      <c r="B172" s="13" t="s">
        <v>2278</v>
      </c>
      <c r="C172" s="13" t="s">
        <v>2111</v>
      </c>
      <c r="D172" s="13" t="s">
        <v>1148</v>
      </c>
      <c r="E172" s="13" t="s">
        <v>1987</v>
      </c>
      <c r="F172" s="46" t="s">
        <v>1035</v>
      </c>
      <c r="G172" s="46" t="s">
        <v>450</v>
      </c>
      <c r="H172" s="46" t="s">
        <v>992</v>
      </c>
      <c r="J172" s="46">
        <f t="shared" ca="1" si="2"/>
        <v>7</v>
      </c>
      <c r="N172" s="44" t="s">
        <v>1476</v>
      </c>
    </row>
    <row r="173" spans="1:14" ht="23.7" customHeight="1" x14ac:dyDescent="0.25">
      <c r="A173" s="13" t="s">
        <v>1819</v>
      </c>
      <c r="B173" s="13" t="s">
        <v>2279</v>
      </c>
      <c r="C173" s="13" t="s">
        <v>2107</v>
      </c>
      <c r="D173" s="13" t="s">
        <v>1171</v>
      </c>
      <c r="E173" s="13" t="s">
        <v>1988</v>
      </c>
      <c r="F173" s="46" t="s">
        <v>296</v>
      </c>
      <c r="J173" s="46">
        <f t="shared" ca="1" si="2"/>
        <v>8.6</v>
      </c>
      <c r="N173" s="44" t="s">
        <v>296</v>
      </c>
    </row>
    <row r="174" spans="1:14" ht="23.7" customHeight="1" x14ac:dyDescent="0.25">
      <c r="A174" s="13" t="s">
        <v>1820</v>
      </c>
      <c r="B174" s="13" t="s">
        <v>2280</v>
      </c>
      <c r="C174" s="13" t="s">
        <v>2111</v>
      </c>
      <c r="D174" s="13" t="s">
        <v>1855</v>
      </c>
      <c r="E174" s="13" t="s">
        <v>1989</v>
      </c>
      <c r="F174" s="46" t="s">
        <v>330</v>
      </c>
      <c r="G174" s="46" t="s">
        <v>108</v>
      </c>
      <c r="J174" s="46">
        <f t="shared" ca="1" si="2"/>
        <v>9.9</v>
      </c>
      <c r="N174" s="44" t="s">
        <v>1477</v>
      </c>
    </row>
    <row r="175" spans="1:14" ht="23.7" customHeight="1" x14ac:dyDescent="0.25">
      <c r="A175" s="13" t="s">
        <v>1821</v>
      </c>
      <c r="B175" s="13" t="s">
        <v>2281</v>
      </c>
      <c r="C175" s="13" t="s">
        <v>2111</v>
      </c>
      <c r="D175" s="13" t="s">
        <v>1143</v>
      </c>
      <c r="E175" s="13" t="s">
        <v>1985</v>
      </c>
      <c r="F175" s="46" t="s">
        <v>580</v>
      </c>
      <c r="G175" s="46" t="s">
        <v>632</v>
      </c>
      <c r="H175" s="46" t="s">
        <v>654</v>
      </c>
      <c r="J175" s="46">
        <f t="shared" ca="1" si="2"/>
        <v>4.5999999999999996</v>
      </c>
      <c r="N175" s="44" t="s">
        <v>1478</v>
      </c>
    </row>
    <row r="176" spans="1:14" ht="23.7" customHeight="1" x14ac:dyDescent="0.25">
      <c r="A176" s="13" t="s">
        <v>1822</v>
      </c>
      <c r="B176" s="13" t="s">
        <v>2282</v>
      </c>
      <c r="C176" s="13" t="s">
        <v>2111</v>
      </c>
      <c r="D176" s="13" t="s">
        <v>1133</v>
      </c>
      <c r="E176" s="13" t="s">
        <v>1977</v>
      </c>
      <c r="F176" s="46" t="s">
        <v>104</v>
      </c>
      <c r="J176" s="46">
        <f t="shared" ca="1" si="2"/>
        <v>9.4</v>
      </c>
      <c r="N176" s="44" t="s">
        <v>104</v>
      </c>
    </row>
    <row r="177" spans="1:14" ht="23.7" customHeight="1" x14ac:dyDescent="0.25">
      <c r="A177" s="13" t="s">
        <v>1823</v>
      </c>
      <c r="B177" s="13" t="s">
        <v>2283</v>
      </c>
      <c r="C177" s="13" t="s">
        <v>2107</v>
      </c>
      <c r="D177" s="13" t="s">
        <v>1855</v>
      </c>
      <c r="E177" s="13" t="s">
        <v>1990</v>
      </c>
      <c r="F177" s="46" t="s">
        <v>805</v>
      </c>
      <c r="G177" s="46" t="s">
        <v>738</v>
      </c>
      <c r="H177" s="46" t="s">
        <v>793</v>
      </c>
      <c r="I177" s="46" t="s">
        <v>692</v>
      </c>
      <c r="J177" s="46">
        <f t="shared" ca="1" si="2"/>
        <v>9.5</v>
      </c>
      <c r="N177" s="44" t="s">
        <v>1479</v>
      </c>
    </row>
    <row r="178" spans="1:14" ht="23.7" customHeight="1" x14ac:dyDescent="0.25">
      <c r="A178" s="13" t="s">
        <v>1824</v>
      </c>
      <c r="B178" s="13" t="s">
        <v>2284</v>
      </c>
      <c r="C178" s="13" t="s">
        <v>2111</v>
      </c>
      <c r="D178" s="13" t="s">
        <v>1135</v>
      </c>
      <c r="E178" s="13" t="s">
        <v>1991</v>
      </c>
      <c r="F178" s="46" t="s">
        <v>986</v>
      </c>
      <c r="J178" s="46">
        <f t="shared" ca="1" si="2"/>
        <v>6.7</v>
      </c>
      <c r="N178" s="44" t="s">
        <v>986</v>
      </c>
    </row>
    <row r="179" spans="1:14" ht="23.7" customHeight="1" x14ac:dyDescent="0.25">
      <c r="A179" s="13" t="s">
        <v>1825</v>
      </c>
      <c r="B179" s="13" t="s">
        <v>2285</v>
      </c>
      <c r="C179" s="13" t="s">
        <v>2111</v>
      </c>
      <c r="D179" s="13" t="s">
        <v>1141</v>
      </c>
      <c r="E179" s="13" t="s">
        <v>1940</v>
      </c>
      <c r="F179" s="46" t="s">
        <v>891</v>
      </c>
      <c r="J179" s="46">
        <f t="shared" ca="1" si="2"/>
        <v>6.1</v>
      </c>
      <c r="N179" s="44" t="s">
        <v>891</v>
      </c>
    </row>
    <row r="180" spans="1:14" ht="23.7" customHeight="1" x14ac:dyDescent="0.25">
      <c r="A180" s="13" t="s">
        <v>1826</v>
      </c>
      <c r="B180" s="13" t="s">
        <v>2286</v>
      </c>
      <c r="C180" s="13" t="s">
        <v>2107</v>
      </c>
      <c r="D180" s="13" t="s">
        <v>1849</v>
      </c>
      <c r="E180" s="13" t="s">
        <v>1854</v>
      </c>
      <c r="F180" s="46" t="s">
        <v>128</v>
      </c>
      <c r="J180" s="46">
        <f t="shared" ca="1" si="2"/>
        <v>9.8000000000000007</v>
      </c>
      <c r="N180" s="44" t="s">
        <v>128</v>
      </c>
    </row>
    <row r="181" spans="1:14" ht="23.7" customHeight="1" x14ac:dyDescent="0.25">
      <c r="A181" s="13" t="s">
        <v>1827</v>
      </c>
      <c r="B181" s="13" t="s">
        <v>2287</v>
      </c>
      <c r="C181" s="13" t="s">
        <v>2107</v>
      </c>
      <c r="D181" s="13" t="s">
        <v>1131</v>
      </c>
      <c r="E181" s="13" t="s">
        <v>1992</v>
      </c>
      <c r="F181" s="46" t="s">
        <v>674</v>
      </c>
      <c r="G181" s="46" t="s">
        <v>787</v>
      </c>
      <c r="H181" s="46" t="s">
        <v>595</v>
      </c>
      <c r="I181" s="46" t="s">
        <v>238</v>
      </c>
      <c r="J181" s="46">
        <f t="shared" ca="1" si="2"/>
        <v>9.6</v>
      </c>
      <c r="N181" s="44" t="s">
        <v>1480</v>
      </c>
    </row>
    <row r="182" spans="1:14" ht="23.7" customHeight="1" x14ac:dyDescent="0.25">
      <c r="A182" s="13" t="s">
        <v>1828</v>
      </c>
      <c r="B182" s="13" t="s">
        <v>2288</v>
      </c>
      <c r="C182" s="13" t="s">
        <v>2107</v>
      </c>
      <c r="D182" s="13" t="s">
        <v>1857</v>
      </c>
      <c r="E182" s="13" t="s">
        <v>1993</v>
      </c>
      <c r="F182" s="46" t="s">
        <v>602</v>
      </c>
      <c r="G182" s="46" t="s">
        <v>575</v>
      </c>
      <c r="J182" s="46">
        <f t="shared" ca="1" si="2"/>
        <v>6.1</v>
      </c>
      <c r="N182" s="44" t="s">
        <v>1481</v>
      </c>
    </row>
    <row r="183" spans="1:14" ht="23.7" customHeight="1" x14ac:dyDescent="0.25">
      <c r="A183" s="13" t="s">
        <v>1829</v>
      </c>
      <c r="B183" s="13" t="s">
        <v>2289</v>
      </c>
      <c r="C183" s="13" t="s">
        <v>2111</v>
      </c>
      <c r="D183" s="13" t="s">
        <v>1157</v>
      </c>
      <c r="E183" s="13" t="s">
        <v>1994</v>
      </c>
      <c r="F183" s="46" t="s">
        <v>364</v>
      </c>
      <c r="G183" s="46" t="s">
        <v>671</v>
      </c>
      <c r="J183" s="46">
        <f t="shared" ca="1" si="2"/>
        <v>8.6</v>
      </c>
      <c r="N183" s="44" t="s">
        <v>1482</v>
      </c>
    </row>
    <row r="184" spans="1:14" ht="23.7" customHeight="1" x14ac:dyDescent="0.25">
      <c r="A184" s="13" t="s">
        <v>1830</v>
      </c>
      <c r="B184" s="13" t="s">
        <v>2290</v>
      </c>
      <c r="C184" s="13" t="s">
        <v>2111</v>
      </c>
      <c r="D184" s="13" t="s">
        <v>1873</v>
      </c>
      <c r="E184" s="13" t="s">
        <v>1953</v>
      </c>
      <c r="F184" s="46" t="s">
        <v>564</v>
      </c>
      <c r="J184" s="46">
        <f t="shared" ca="1" si="2"/>
        <v>8.1</v>
      </c>
      <c r="N184" s="44" t="s">
        <v>564</v>
      </c>
    </row>
    <row r="185" spans="1:14" ht="23.7" customHeight="1" x14ac:dyDescent="0.25">
      <c r="A185" s="13" t="s">
        <v>1831</v>
      </c>
      <c r="B185" s="13" t="s">
        <v>2291</v>
      </c>
      <c r="C185" s="13" t="s">
        <v>2111</v>
      </c>
      <c r="D185" s="13" t="s">
        <v>1857</v>
      </c>
      <c r="E185" s="13" t="s">
        <v>1995</v>
      </c>
      <c r="F185" s="46" t="s">
        <v>480</v>
      </c>
      <c r="G185" s="46" t="s">
        <v>487</v>
      </c>
      <c r="H185" s="46" t="s">
        <v>519</v>
      </c>
      <c r="J185" s="46">
        <f t="shared" ca="1" si="2"/>
        <v>5</v>
      </c>
      <c r="N185" s="44" t="s">
        <v>1483</v>
      </c>
    </row>
    <row r="186" spans="1:14" ht="23.7" customHeight="1" x14ac:dyDescent="0.25">
      <c r="A186" s="13" t="s">
        <v>1832</v>
      </c>
      <c r="B186" s="13" t="s">
        <v>2292</v>
      </c>
      <c r="C186" s="13" t="s">
        <v>2107</v>
      </c>
      <c r="D186" s="13" t="s">
        <v>1133</v>
      </c>
      <c r="E186" s="13" t="s">
        <v>1948</v>
      </c>
      <c r="F186" s="46" t="s">
        <v>444</v>
      </c>
      <c r="G186" s="46" t="s">
        <v>438</v>
      </c>
      <c r="J186" s="46">
        <f t="shared" ca="1" si="2"/>
        <v>6.7</v>
      </c>
      <c r="N186" s="44" t="s">
        <v>1484</v>
      </c>
    </row>
    <row r="187" spans="1:14" ht="23.7" customHeight="1" x14ac:dyDescent="0.25">
      <c r="A187" s="13" t="s">
        <v>1833</v>
      </c>
      <c r="B187" s="13" t="s">
        <v>2293</v>
      </c>
      <c r="C187" s="13" t="s">
        <v>2111</v>
      </c>
      <c r="D187" s="13" t="s">
        <v>1148</v>
      </c>
      <c r="E187" s="13" t="s">
        <v>1959</v>
      </c>
      <c r="F187" s="46" t="s">
        <v>579</v>
      </c>
      <c r="J187" s="46">
        <f t="shared" ca="1" si="2"/>
        <v>7.1</v>
      </c>
      <c r="N187" s="44" t="s">
        <v>579</v>
      </c>
    </row>
    <row r="188" spans="1:14" ht="23.7" customHeight="1" x14ac:dyDescent="0.25">
      <c r="A188" s="13" t="s">
        <v>1834</v>
      </c>
      <c r="B188" s="13" t="s">
        <v>2294</v>
      </c>
      <c r="C188" s="13" t="s">
        <v>2107</v>
      </c>
      <c r="D188" s="13" t="s">
        <v>1133</v>
      </c>
      <c r="E188" s="13" t="s">
        <v>1996</v>
      </c>
      <c r="F188" s="46" t="s">
        <v>263</v>
      </c>
      <c r="J188" s="46">
        <f t="shared" ca="1" si="2"/>
        <v>9.8000000000000007</v>
      </c>
      <c r="N188" s="44" t="s">
        <v>263</v>
      </c>
    </row>
    <row r="189" spans="1:14" ht="23.7" customHeight="1" x14ac:dyDescent="0.25">
      <c r="A189" s="13" t="s">
        <v>1835</v>
      </c>
      <c r="B189" s="13" t="s">
        <v>2295</v>
      </c>
      <c r="C189" s="13" t="s">
        <v>2107</v>
      </c>
      <c r="D189" s="13" t="s">
        <v>1148</v>
      </c>
      <c r="E189" s="13" t="s">
        <v>1997</v>
      </c>
      <c r="F189" s="46" t="s">
        <v>254</v>
      </c>
      <c r="G189" s="46" t="s">
        <v>862</v>
      </c>
      <c r="H189" s="46" t="s">
        <v>771</v>
      </c>
      <c r="J189" s="46">
        <f t="shared" ca="1" si="2"/>
        <v>5.8</v>
      </c>
      <c r="N189" s="44" t="s">
        <v>1485</v>
      </c>
    </row>
    <row r="190" spans="1:14" ht="23.7" customHeight="1" x14ac:dyDescent="0.25">
      <c r="A190" s="13" t="s">
        <v>1836</v>
      </c>
      <c r="B190" s="13" t="s">
        <v>2296</v>
      </c>
      <c r="C190" s="13" t="s">
        <v>2111</v>
      </c>
      <c r="D190" s="13" t="s">
        <v>1146</v>
      </c>
      <c r="E190" s="13" t="s">
        <v>1975</v>
      </c>
      <c r="F190" s="46" t="s">
        <v>1021</v>
      </c>
      <c r="G190" s="46" t="s">
        <v>957</v>
      </c>
      <c r="H190" s="46" t="s">
        <v>274</v>
      </c>
      <c r="J190" s="46">
        <f t="shared" ca="1" si="2"/>
        <v>7.8</v>
      </c>
      <c r="N190" s="44" t="s">
        <v>1486</v>
      </c>
    </row>
    <row r="191" spans="1:14" ht="23.7" customHeight="1" x14ac:dyDescent="0.25">
      <c r="A191" s="13" t="s">
        <v>1837</v>
      </c>
      <c r="B191" s="13" t="s">
        <v>2297</v>
      </c>
      <c r="C191" s="13" t="s">
        <v>2111</v>
      </c>
      <c r="D191" s="13" t="s">
        <v>1131</v>
      </c>
      <c r="E191" s="13" t="s">
        <v>1876</v>
      </c>
      <c r="F191" s="46" t="s">
        <v>131</v>
      </c>
      <c r="G191" s="46" t="s">
        <v>387</v>
      </c>
      <c r="J191" s="46">
        <f t="shared" ca="1" si="2"/>
        <v>9</v>
      </c>
      <c r="N191" s="44" t="s">
        <v>1487</v>
      </c>
    </row>
    <row r="192" spans="1:14" ht="23.7" customHeight="1" x14ac:dyDescent="0.25">
      <c r="A192" s="13" t="s">
        <v>1838</v>
      </c>
      <c r="B192" s="13" t="s">
        <v>2298</v>
      </c>
      <c r="C192" s="13" t="s">
        <v>2107</v>
      </c>
      <c r="D192" s="13" t="s">
        <v>1141</v>
      </c>
      <c r="E192" s="13" t="s">
        <v>1998</v>
      </c>
      <c r="F192" s="46" t="s">
        <v>258</v>
      </c>
      <c r="G192" s="46" t="s">
        <v>896</v>
      </c>
      <c r="H192" s="46" t="s">
        <v>676</v>
      </c>
      <c r="I192" s="46" t="s">
        <v>816</v>
      </c>
      <c r="J192" s="46">
        <f t="shared" ca="1" si="2"/>
        <v>9.6999999999999993</v>
      </c>
      <c r="N192" s="44" t="s">
        <v>1488</v>
      </c>
    </row>
    <row r="193" spans="1:14" ht="23.7" customHeight="1" x14ac:dyDescent="0.25">
      <c r="A193" s="13" t="s">
        <v>1839</v>
      </c>
      <c r="B193" s="13" t="s">
        <v>2299</v>
      </c>
      <c r="C193" s="13" t="s">
        <v>2107</v>
      </c>
      <c r="D193" s="13" t="s">
        <v>1154</v>
      </c>
      <c r="E193" s="13" t="s">
        <v>1956</v>
      </c>
      <c r="F193" s="46" t="s">
        <v>306</v>
      </c>
      <c r="J193" s="46">
        <f t="shared" ca="1" si="2"/>
        <v>7.6</v>
      </c>
      <c r="N193" s="44" t="s">
        <v>306</v>
      </c>
    </row>
    <row r="194" spans="1:14" ht="23.7" customHeight="1" x14ac:dyDescent="0.25">
      <c r="A194" s="13" t="s">
        <v>1840</v>
      </c>
      <c r="B194" s="13" t="s">
        <v>2300</v>
      </c>
      <c r="C194" s="13" t="s">
        <v>2107</v>
      </c>
      <c r="D194" s="13" t="s">
        <v>1855</v>
      </c>
      <c r="E194" s="13" t="s">
        <v>1999</v>
      </c>
      <c r="F194" s="46" t="s">
        <v>625</v>
      </c>
      <c r="J194" s="46">
        <f t="shared" ref="J194:J257" ca="1" si="3">RANDBETWEEN(45,100)/10</f>
        <v>9.8000000000000007</v>
      </c>
      <c r="N194" s="44" t="s">
        <v>625</v>
      </c>
    </row>
    <row r="195" spans="1:14" ht="23.7" customHeight="1" x14ac:dyDescent="0.25">
      <c r="A195" s="13" t="s">
        <v>1841</v>
      </c>
      <c r="B195" s="13" t="s">
        <v>2301</v>
      </c>
      <c r="C195" s="13" t="s">
        <v>2107</v>
      </c>
      <c r="D195" s="13" t="s">
        <v>1133</v>
      </c>
      <c r="E195" s="13" t="s">
        <v>1932</v>
      </c>
      <c r="F195" s="46" t="s">
        <v>652</v>
      </c>
      <c r="J195" s="46">
        <f t="shared" ca="1" si="3"/>
        <v>4.8</v>
      </c>
      <c r="N195" s="44" t="s">
        <v>652</v>
      </c>
    </row>
    <row r="196" spans="1:14" ht="23.7" customHeight="1" x14ac:dyDescent="0.25">
      <c r="A196" s="13" t="s">
        <v>1842</v>
      </c>
      <c r="B196" s="13" t="s">
        <v>2302</v>
      </c>
      <c r="C196" s="13" t="s">
        <v>2111</v>
      </c>
      <c r="D196" s="13" t="s">
        <v>1139</v>
      </c>
      <c r="E196" s="13" t="s">
        <v>2000</v>
      </c>
      <c r="F196" s="46" t="s">
        <v>854</v>
      </c>
      <c r="J196" s="46">
        <f t="shared" ca="1" si="3"/>
        <v>6.9</v>
      </c>
      <c r="N196" s="44" t="s">
        <v>854</v>
      </c>
    </row>
    <row r="197" spans="1:14" ht="23.7" customHeight="1" x14ac:dyDescent="0.25">
      <c r="A197" s="13" t="s">
        <v>1843</v>
      </c>
      <c r="B197" s="13" t="s">
        <v>2303</v>
      </c>
      <c r="C197" s="13" t="s">
        <v>2107</v>
      </c>
      <c r="D197" s="13" t="s">
        <v>1139</v>
      </c>
      <c r="E197" s="13" t="s">
        <v>1958</v>
      </c>
      <c r="F197" s="46" t="s">
        <v>777</v>
      </c>
      <c r="J197" s="46">
        <f t="shared" ca="1" si="3"/>
        <v>8.6</v>
      </c>
      <c r="N197" s="44" t="s">
        <v>777</v>
      </c>
    </row>
    <row r="198" spans="1:14" ht="23.7" customHeight="1" x14ac:dyDescent="0.25">
      <c r="A198" s="13" t="s">
        <v>1844</v>
      </c>
      <c r="B198" s="13" t="s">
        <v>2304</v>
      </c>
      <c r="C198" s="13" t="s">
        <v>2111</v>
      </c>
      <c r="D198" s="13" t="s">
        <v>1129</v>
      </c>
      <c r="E198" s="13" t="s">
        <v>2001</v>
      </c>
      <c r="F198" s="46" t="s">
        <v>990</v>
      </c>
      <c r="J198" s="46">
        <f t="shared" ca="1" si="3"/>
        <v>5.4</v>
      </c>
      <c r="N198" s="44" t="s">
        <v>990</v>
      </c>
    </row>
    <row r="199" spans="1:14" ht="23.7" customHeight="1" x14ac:dyDescent="0.25">
      <c r="A199" s="13" t="s">
        <v>1845</v>
      </c>
      <c r="B199" s="13" t="s">
        <v>2305</v>
      </c>
      <c r="C199" s="13" t="s">
        <v>2111</v>
      </c>
      <c r="D199" s="13" t="s">
        <v>1890</v>
      </c>
      <c r="E199" s="13" t="s">
        <v>1946</v>
      </c>
      <c r="F199" s="46" t="s">
        <v>89</v>
      </c>
      <c r="J199" s="46">
        <f t="shared" ca="1" si="3"/>
        <v>8.9</v>
      </c>
      <c r="N199" s="44" t="s">
        <v>89</v>
      </c>
    </row>
    <row r="200" spans="1:14" ht="23.7" customHeight="1" x14ac:dyDescent="0.25">
      <c r="A200" s="13" t="s">
        <v>1846</v>
      </c>
      <c r="B200" s="13" t="s">
        <v>2306</v>
      </c>
      <c r="C200" s="13" t="s">
        <v>2107</v>
      </c>
      <c r="D200" s="13" t="s">
        <v>1143</v>
      </c>
      <c r="E200" s="13" t="s">
        <v>2002</v>
      </c>
      <c r="F200" s="46" t="s">
        <v>963</v>
      </c>
      <c r="G200" s="46" t="s">
        <v>626</v>
      </c>
      <c r="H200" s="46" t="s">
        <v>469</v>
      </c>
      <c r="J200" s="46">
        <f t="shared" ca="1" si="3"/>
        <v>7.8</v>
      </c>
      <c r="N200" s="44" t="s">
        <v>1489</v>
      </c>
    </row>
    <row r="201" spans="1:14" ht="23.7" customHeight="1" x14ac:dyDescent="0.25">
      <c r="A201" s="13" t="s">
        <v>1126</v>
      </c>
      <c r="B201" s="13" t="s">
        <v>2307</v>
      </c>
      <c r="C201" s="13" t="s">
        <v>2111</v>
      </c>
      <c r="D201" s="13" t="s">
        <v>1127</v>
      </c>
      <c r="E201" s="13" t="s">
        <v>1923</v>
      </c>
      <c r="F201" s="46" t="s">
        <v>598</v>
      </c>
      <c r="G201" s="46" t="s">
        <v>155</v>
      </c>
      <c r="J201" s="46">
        <f t="shared" ca="1" si="3"/>
        <v>7.9</v>
      </c>
      <c r="N201" s="44" t="s">
        <v>1490</v>
      </c>
    </row>
    <row r="202" spans="1:14" ht="23.7" customHeight="1" x14ac:dyDescent="0.25">
      <c r="A202" s="13" t="s">
        <v>1128</v>
      </c>
      <c r="B202" s="13" t="s">
        <v>2308</v>
      </c>
      <c r="C202" s="13" t="s">
        <v>2111</v>
      </c>
      <c r="D202" s="13" t="s">
        <v>1133</v>
      </c>
      <c r="E202" s="13" t="s">
        <v>2003</v>
      </c>
      <c r="F202" s="46" t="s">
        <v>344</v>
      </c>
      <c r="J202" s="46">
        <f t="shared" ca="1" si="3"/>
        <v>7.1</v>
      </c>
      <c r="N202" s="44" t="s">
        <v>344</v>
      </c>
    </row>
    <row r="203" spans="1:14" ht="23.7" customHeight="1" x14ac:dyDescent="0.25">
      <c r="A203" s="13" t="s">
        <v>1130</v>
      </c>
      <c r="B203" s="13" t="s">
        <v>2309</v>
      </c>
      <c r="C203" s="13" t="s">
        <v>2111</v>
      </c>
      <c r="D203" s="13" t="s">
        <v>1150</v>
      </c>
      <c r="E203" s="13" t="s">
        <v>1949</v>
      </c>
      <c r="F203" s="46" t="s">
        <v>797</v>
      </c>
      <c r="G203" s="46" t="s">
        <v>473</v>
      </c>
      <c r="H203" s="46" t="s">
        <v>548</v>
      </c>
      <c r="I203" s="46" t="s">
        <v>915</v>
      </c>
      <c r="J203" s="46">
        <f t="shared" ca="1" si="3"/>
        <v>5.3</v>
      </c>
      <c r="N203" s="44" t="s">
        <v>1491</v>
      </c>
    </row>
    <row r="204" spans="1:14" ht="23.7" customHeight="1" x14ac:dyDescent="0.25">
      <c r="A204" s="13" t="s">
        <v>1132</v>
      </c>
      <c r="B204" s="13" t="s">
        <v>2310</v>
      </c>
      <c r="C204" s="13" t="s">
        <v>2111</v>
      </c>
      <c r="D204" s="13" t="s">
        <v>1146</v>
      </c>
      <c r="E204" s="13" t="s">
        <v>2004</v>
      </c>
      <c r="F204" s="46" t="s">
        <v>790</v>
      </c>
      <c r="G204" s="46" t="s">
        <v>454</v>
      </c>
      <c r="H204" s="46" t="s">
        <v>614</v>
      </c>
      <c r="J204" s="46">
        <f t="shared" ca="1" si="3"/>
        <v>5.9</v>
      </c>
      <c r="N204" s="44" t="s">
        <v>1492</v>
      </c>
    </row>
    <row r="205" spans="1:14" ht="23.7" customHeight="1" x14ac:dyDescent="0.25">
      <c r="A205" s="13" t="s">
        <v>1134</v>
      </c>
      <c r="B205" s="13" t="s">
        <v>2311</v>
      </c>
      <c r="C205" s="13" t="s">
        <v>2107</v>
      </c>
      <c r="D205" s="13" t="s">
        <v>1131</v>
      </c>
      <c r="E205" s="13" t="s">
        <v>1958</v>
      </c>
      <c r="F205" s="46" t="s">
        <v>616</v>
      </c>
      <c r="G205" s="46" t="s">
        <v>559</v>
      </c>
      <c r="J205" s="46">
        <f t="shared" ca="1" si="3"/>
        <v>6.6</v>
      </c>
      <c r="N205" s="44" t="s">
        <v>1493</v>
      </c>
    </row>
    <row r="206" spans="1:14" ht="23.7" customHeight="1" x14ac:dyDescent="0.25">
      <c r="A206" s="13" t="s">
        <v>1136</v>
      </c>
      <c r="B206" s="13" t="s">
        <v>2312</v>
      </c>
      <c r="C206" s="13" t="s">
        <v>2111</v>
      </c>
      <c r="D206" s="13" t="s">
        <v>1890</v>
      </c>
      <c r="E206" s="13" t="s">
        <v>2005</v>
      </c>
      <c r="F206" s="46" t="s">
        <v>590</v>
      </c>
      <c r="G206" s="46" t="s">
        <v>889</v>
      </c>
      <c r="H206" s="46" t="s">
        <v>396</v>
      </c>
      <c r="I206" s="46" t="s">
        <v>230</v>
      </c>
      <c r="J206" s="46">
        <f t="shared" ca="1" si="3"/>
        <v>5.5</v>
      </c>
      <c r="N206" s="44" t="s">
        <v>1494</v>
      </c>
    </row>
    <row r="207" spans="1:14" ht="23.7" customHeight="1" x14ac:dyDescent="0.25">
      <c r="A207" s="13" t="s">
        <v>1138</v>
      </c>
      <c r="B207" s="13" t="s">
        <v>2313</v>
      </c>
      <c r="C207" s="13" t="s">
        <v>2107</v>
      </c>
      <c r="D207" s="13" t="s">
        <v>1157</v>
      </c>
      <c r="E207" s="13" t="s">
        <v>1886</v>
      </c>
      <c r="F207" s="46" t="s">
        <v>324</v>
      </c>
      <c r="G207" s="46" t="s">
        <v>672</v>
      </c>
      <c r="J207" s="46">
        <f t="shared" ca="1" si="3"/>
        <v>4.7</v>
      </c>
      <c r="N207" s="44" t="s">
        <v>1495</v>
      </c>
    </row>
    <row r="208" spans="1:14" ht="23.7" customHeight="1" x14ac:dyDescent="0.25">
      <c r="A208" s="13" t="s">
        <v>1140</v>
      </c>
      <c r="B208" s="13" t="s">
        <v>2314</v>
      </c>
      <c r="C208" s="13" t="s">
        <v>2107</v>
      </c>
      <c r="D208" s="13" t="s">
        <v>1141</v>
      </c>
      <c r="E208" s="13" t="s">
        <v>1859</v>
      </c>
      <c r="F208" s="46" t="s">
        <v>222</v>
      </c>
      <c r="G208" s="46" t="s">
        <v>815</v>
      </c>
      <c r="H208" s="46" t="s">
        <v>465</v>
      </c>
      <c r="J208" s="46">
        <f t="shared" ca="1" si="3"/>
        <v>5.9</v>
      </c>
      <c r="N208" s="44" t="s">
        <v>1496</v>
      </c>
    </row>
    <row r="209" spans="1:14" ht="23.7" customHeight="1" x14ac:dyDescent="0.25">
      <c r="A209" s="13" t="s">
        <v>1142</v>
      </c>
      <c r="B209" s="13" t="s">
        <v>2315</v>
      </c>
      <c r="C209" s="13" t="s">
        <v>2111</v>
      </c>
      <c r="D209" s="13" t="s">
        <v>1849</v>
      </c>
      <c r="E209" s="13" t="s">
        <v>2006</v>
      </c>
      <c r="F209" s="46" t="s">
        <v>459</v>
      </c>
      <c r="G209" s="46" t="s">
        <v>818</v>
      </c>
      <c r="H209" s="46" t="s">
        <v>1019</v>
      </c>
      <c r="J209" s="46">
        <f t="shared" ca="1" si="3"/>
        <v>8.5</v>
      </c>
      <c r="N209" s="44" t="s">
        <v>1497</v>
      </c>
    </row>
    <row r="210" spans="1:14" ht="23.7" customHeight="1" x14ac:dyDescent="0.25">
      <c r="A210" s="13" t="s">
        <v>1144</v>
      </c>
      <c r="B210" s="13" t="s">
        <v>2316</v>
      </c>
      <c r="C210" s="13" t="s">
        <v>2107</v>
      </c>
      <c r="D210" s="13" t="s">
        <v>1141</v>
      </c>
      <c r="E210" s="13" t="s">
        <v>2007</v>
      </c>
      <c r="F210" s="46" t="s">
        <v>947</v>
      </c>
      <c r="G210" s="46" t="s">
        <v>666</v>
      </c>
      <c r="H210" s="46" t="s">
        <v>145</v>
      </c>
      <c r="J210" s="46">
        <f t="shared" ca="1" si="3"/>
        <v>9.6999999999999993</v>
      </c>
      <c r="N210" s="44" t="s">
        <v>1498</v>
      </c>
    </row>
    <row r="211" spans="1:14" ht="23.7" customHeight="1" x14ac:dyDescent="0.25">
      <c r="A211" s="13" t="s">
        <v>1145</v>
      </c>
      <c r="B211" s="13" t="s">
        <v>2317</v>
      </c>
      <c r="C211" s="13" t="s">
        <v>2111</v>
      </c>
      <c r="D211" s="13" t="s">
        <v>1148</v>
      </c>
      <c r="E211" s="13" t="s">
        <v>1947</v>
      </c>
      <c r="F211" s="46" t="s">
        <v>500</v>
      </c>
      <c r="J211" s="46">
        <f t="shared" ca="1" si="3"/>
        <v>6</v>
      </c>
      <c r="N211" s="44" t="s">
        <v>500</v>
      </c>
    </row>
    <row r="212" spans="1:14" ht="23.7" customHeight="1" x14ac:dyDescent="0.25">
      <c r="A212" s="13" t="s">
        <v>1147</v>
      </c>
      <c r="B212" s="13" t="s">
        <v>2318</v>
      </c>
      <c r="C212" s="13" t="s">
        <v>2107</v>
      </c>
      <c r="D212" s="13" t="s">
        <v>1150</v>
      </c>
      <c r="E212" s="13" t="s">
        <v>2008</v>
      </c>
      <c r="F212" s="46" t="s">
        <v>657</v>
      </c>
      <c r="G212" s="46" t="s">
        <v>1011</v>
      </c>
      <c r="J212" s="46">
        <f t="shared" ca="1" si="3"/>
        <v>9.9</v>
      </c>
      <c r="N212" s="44" t="s">
        <v>1499</v>
      </c>
    </row>
    <row r="213" spans="1:14" ht="23.7" customHeight="1" x14ac:dyDescent="0.25">
      <c r="A213" s="13" t="s">
        <v>1149</v>
      </c>
      <c r="B213" s="13" t="s">
        <v>2319</v>
      </c>
      <c r="C213" s="13" t="s">
        <v>2107</v>
      </c>
      <c r="D213" s="13" t="s">
        <v>1157</v>
      </c>
      <c r="E213" s="13" t="s">
        <v>1941</v>
      </c>
      <c r="F213" s="46" t="s">
        <v>80</v>
      </c>
      <c r="G213" s="46" t="s">
        <v>124</v>
      </c>
      <c r="J213" s="46">
        <f t="shared" ca="1" si="3"/>
        <v>8.4</v>
      </c>
      <c r="N213" s="44" t="s">
        <v>1500</v>
      </c>
    </row>
    <row r="214" spans="1:14" ht="23.7" customHeight="1" x14ac:dyDescent="0.25">
      <c r="A214" s="13" t="s">
        <v>1151</v>
      </c>
      <c r="B214" s="13" t="s">
        <v>2320</v>
      </c>
      <c r="C214" s="13" t="s">
        <v>2107</v>
      </c>
      <c r="D214" s="13" t="s">
        <v>1127</v>
      </c>
      <c r="E214" s="13" t="s">
        <v>2009</v>
      </c>
      <c r="F214" s="46" t="s">
        <v>1010</v>
      </c>
      <c r="G214" s="46" t="s">
        <v>307</v>
      </c>
      <c r="H214" s="46" t="s">
        <v>329</v>
      </c>
      <c r="I214" s="46" t="s">
        <v>432</v>
      </c>
      <c r="J214" s="46">
        <f t="shared" ca="1" si="3"/>
        <v>6</v>
      </c>
      <c r="N214" s="44" t="s">
        <v>1501</v>
      </c>
    </row>
    <row r="215" spans="1:14" ht="23.7" customHeight="1" x14ac:dyDescent="0.25">
      <c r="A215" s="13" t="s">
        <v>1152</v>
      </c>
      <c r="B215" s="13" t="s">
        <v>2321</v>
      </c>
      <c r="C215" s="13" t="s">
        <v>2107</v>
      </c>
      <c r="D215" s="13" t="s">
        <v>1146</v>
      </c>
      <c r="E215" s="13" t="s">
        <v>2010</v>
      </c>
      <c r="F215" s="46" t="s">
        <v>338</v>
      </c>
      <c r="G215" s="46" t="s">
        <v>308</v>
      </c>
      <c r="H215" s="46" t="s">
        <v>794</v>
      </c>
      <c r="J215" s="46">
        <f t="shared" ca="1" si="3"/>
        <v>8</v>
      </c>
      <c r="N215" s="44" t="s">
        <v>1502</v>
      </c>
    </row>
    <row r="216" spans="1:14" ht="23.7" customHeight="1" x14ac:dyDescent="0.25">
      <c r="A216" s="13" t="s">
        <v>1153</v>
      </c>
      <c r="B216" s="13" t="s">
        <v>2322</v>
      </c>
      <c r="C216" s="13" t="s">
        <v>2107</v>
      </c>
      <c r="D216" s="13" t="s">
        <v>1143</v>
      </c>
      <c r="E216" s="13" t="s">
        <v>2011</v>
      </c>
      <c r="F216" s="46" t="s">
        <v>968</v>
      </c>
      <c r="G216" s="46" t="s">
        <v>572</v>
      </c>
      <c r="J216" s="46">
        <f t="shared" ca="1" si="3"/>
        <v>7.8</v>
      </c>
      <c r="N216" s="44" t="s">
        <v>1503</v>
      </c>
    </row>
    <row r="217" spans="1:14" ht="23.7" customHeight="1" x14ac:dyDescent="0.25">
      <c r="A217" s="13" t="s">
        <v>1155</v>
      </c>
      <c r="B217" s="13" t="s">
        <v>2323</v>
      </c>
      <c r="C217" s="13" t="s">
        <v>2107</v>
      </c>
      <c r="D217" s="13" t="s">
        <v>1154</v>
      </c>
      <c r="E217" s="13" t="s">
        <v>1880</v>
      </c>
      <c r="F217" s="46" t="s">
        <v>352</v>
      </c>
      <c r="G217" s="46" t="s">
        <v>98</v>
      </c>
      <c r="H217" s="46" t="s">
        <v>744</v>
      </c>
      <c r="I217" s="46" t="s">
        <v>331</v>
      </c>
      <c r="J217" s="46">
        <f t="shared" ca="1" si="3"/>
        <v>4.8</v>
      </c>
      <c r="N217" s="44" t="s">
        <v>1504</v>
      </c>
    </row>
    <row r="218" spans="1:14" ht="23.7" customHeight="1" x14ac:dyDescent="0.25">
      <c r="A218" s="13" t="s">
        <v>1156</v>
      </c>
      <c r="B218" s="13" t="s">
        <v>2324</v>
      </c>
      <c r="C218" s="13" t="s">
        <v>2107</v>
      </c>
      <c r="D218" s="13" t="s">
        <v>1154</v>
      </c>
      <c r="E218" s="13" t="s">
        <v>2012</v>
      </c>
      <c r="F218" s="46" t="s">
        <v>734</v>
      </c>
      <c r="G218" s="46" t="s">
        <v>266</v>
      </c>
      <c r="J218" s="46">
        <f t="shared" ca="1" si="3"/>
        <v>6.2</v>
      </c>
      <c r="N218" s="44" t="s">
        <v>1505</v>
      </c>
    </row>
    <row r="219" spans="1:14" ht="23.7" customHeight="1" x14ac:dyDescent="0.25">
      <c r="A219" s="13" t="s">
        <v>1158</v>
      </c>
      <c r="B219" s="13" t="s">
        <v>2325</v>
      </c>
      <c r="C219" s="13" t="s">
        <v>2107</v>
      </c>
      <c r="D219" s="13" t="s">
        <v>1131</v>
      </c>
      <c r="E219" s="13" t="s">
        <v>1897</v>
      </c>
      <c r="F219" s="46" t="s">
        <v>645</v>
      </c>
      <c r="G219" s="46" t="s">
        <v>824</v>
      </c>
      <c r="H219" s="46" t="s">
        <v>355</v>
      </c>
      <c r="J219" s="46">
        <f t="shared" ca="1" si="3"/>
        <v>6.7</v>
      </c>
      <c r="N219" s="44" t="s">
        <v>1506</v>
      </c>
    </row>
    <row r="220" spans="1:14" ht="23.7" customHeight="1" x14ac:dyDescent="0.25">
      <c r="A220" s="13" t="s">
        <v>1159</v>
      </c>
      <c r="B220" s="13" t="s">
        <v>2326</v>
      </c>
      <c r="C220" s="13" t="s">
        <v>2111</v>
      </c>
      <c r="D220" s="13" t="s">
        <v>1137</v>
      </c>
      <c r="E220" s="13" t="s">
        <v>1867</v>
      </c>
      <c r="F220" s="46" t="s">
        <v>183</v>
      </c>
      <c r="G220" s="46" t="s">
        <v>249</v>
      </c>
      <c r="J220" s="46">
        <f t="shared" ca="1" si="3"/>
        <v>9.1</v>
      </c>
      <c r="N220" s="44" t="s">
        <v>1507</v>
      </c>
    </row>
    <row r="221" spans="1:14" ht="23.7" customHeight="1" x14ac:dyDescent="0.25">
      <c r="A221" s="13" t="s">
        <v>1160</v>
      </c>
      <c r="B221" s="13" t="s">
        <v>2327</v>
      </c>
      <c r="C221" s="13" t="s">
        <v>2111</v>
      </c>
      <c r="D221" s="13" t="s">
        <v>1135</v>
      </c>
      <c r="E221" s="13" t="s">
        <v>1965</v>
      </c>
      <c r="F221" s="46" t="s">
        <v>410</v>
      </c>
      <c r="G221" s="46" t="s">
        <v>169</v>
      </c>
      <c r="J221" s="46">
        <f t="shared" ca="1" si="3"/>
        <v>6.8</v>
      </c>
      <c r="N221" s="44" t="s">
        <v>1508</v>
      </c>
    </row>
    <row r="222" spans="1:14" ht="23.7" customHeight="1" x14ac:dyDescent="0.25">
      <c r="A222" s="13" t="s">
        <v>1161</v>
      </c>
      <c r="B222" s="13" t="s">
        <v>2328</v>
      </c>
      <c r="C222" s="13" t="s">
        <v>2107</v>
      </c>
      <c r="D222" s="13" t="s">
        <v>1129</v>
      </c>
      <c r="E222" s="13" t="s">
        <v>2013</v>
      </c>
      <c r="F222" s="46" t="s">
        <v>642</v>
      </c>
      <c r="J222" s="46">
        <f t="shared" ca="1" si="3"/>
        <v>8.6999999999999993</v>
      </c>
      <c r="N222" s="44" t="s">
        <v>642</v>
      </c>
    </row>
    <row r="223" spans="1:14" ht="23.7" customHeight="1" x14ac:dyDescent="0.25">
      <c r="A223" s="13" t="s">
        <v>1162</v>
      </c>
      <c r="B223" s="13" t="s">
        <v>2329</v>
      </c>
      <c r="C223" s="13" t="s">
        <v>2107</v>
      </c>
      <c r="D223" s="13" t="s">
        <v>1849</v>
      </c>
      <c r="E223" s="13" t="s">
        <v>2014</v>
      </c>
      <c r="F223" s="46" t="s">
        <v>474</v>
      </c>
      <c r="G223" s="46" t="s">
        <v>682</v>
      </c>
      <c r="H223" s="46" t="s">
        <v>995</v>
      </c>
      <c r="J223" s="46">
        <f t="shared" ca="1" si="3"/>
        <v>7.1</v>
      </c>
      <c r="N223" s="44" t="s">
        <v>1509</v>
      </c>
    </row>
    <row r="224" spans="1:14" ht="23.7" customHeight="1" x14ac:dyDescent="0.25">
      <c r="A224" s="13" t="s">
        <v>1163</v>
      </c>
      <c r="B224" s="13" t="s">
        <v>2330</v>
      </c>
      <c r="C224" s="13" t="s">
        <v>2107</v>
      </c>
      <c r="D224" s="13" t="s">
        <v>1139</v>
      </c>
      <c r="E224" s="13" t="s">
        <v>1985</v>
      </c>
      <c r="F224" s="46" t="s">
        <v>470</v>
      </c>
      <c r="G224" s="46" t="s">
        <v>543</v>
      </c>
      <c r="H224" s="46" t="s">
        <v>569</v>
      </c>
      <c r="I224" s="46" t="s">
        <v>210</v>
      </c>
      <c r="J224" s="46">
        <f t="shared" ca="1" si="3"/>
        <v>5.2</v>
      </c>
      <c r="N224" s="44" t="s">
        <v>1510</v>
      </c>
    </row>
    <row r="225" spans="1:14" ht="23.7" customHeight="1" x14ac:dyDescent="0.25">
      <c r="A225" s="13" t="s">
        <v>1164</v>
      </c>
      <c r="B225" s="13" t="s">
        <v>2331</v>
      </c>
      <c r="C225" s="13" t="s">
        <v>2107</v>
      </c>
      <c r="D225" s="13" t="s">
        <v>1127</v>
      </c>
      <c r="E225" s="13" t="s">
        <v>2015</v>
      </c>
      <c r="F225" s="46" t="s">
        <v>910</v>
      </c>
      <c r="G225" s="46" t="s">
        <v>309</v>
      </c>
      <c r="H225" s="46" t="s">
        <v>596</v>
      </c>
      <c r="J225" s="46">
        <f t="shared" ca="1" si="3"/>
        <v>9.4</v>
      </c>
      <c r="N225" s="44" t="s">
        <v>1511</v>
      </c>
    </row>
    <row r="226" spans="1:14" ht="23.7" customHeight="1" x14ac:dyDescent="0.25">
      <c r="A226" s="13" t="s">
        <v>1165</v>
      </c>
      <c r="B226" s="13" t="s">
        <v>2332</v>
      </c>
      <c r="C226" s="13" t="s">
        <v>2111</v>
      </c>
      <c r="D226" s="13" t="s">
        <v>1131</v>
      </c>
      <c r="E226" s="13" t="s">
        <v>1972</v>
      </c>
      <c r="F226" s="46" t="s">
        <v>979</v>
      </c>
      <c r="J226" s="46">
        <f t="shared" ca="1" si="3"/>
        <v>9.9</v>
      </c>
      <c r="N226" s="44" t="s">
        <v>979</v>
      </c>
    </row>
    <row r="227" spans="1:14" ht="23.7" customHeight="1" x14ac:dyDescent="0.25">
      <c r="A227" s="13" t="s">
        <v>1166</v>
      </c>
      <c r="B227" s="13" t="s">
        <v>2333</v>
      </c>
      <c r="C227" s="13" t="s">
        <v>2107</v>
      </c>
      <c r="D227" s="13" t="s">
        <v>1148</v>
      </c>
      <c r="E227" s="13" t="s">
        <v>1937</v>
      </c>
      <c r="F227" s="46" t="s">
        <v>754</v>
      </c>
      <c r="G227" s="46" t="s">
        <v>960</v>
      </c>
      <c r="H227" s="46" t="s">
        <v>511</v>
      </c>
      <c r="J227" s="46">
        <f t="shared" ca="1" si="3"/>
        <v>5</v>
      </c>
      <c r="N227" s="44" t="s">
        <v>1512</v>
      </c>
    </row>
    <row r="228" spans="1:14" ht="23.7" customHeight="1" x14ac:dyDescent="0.25">
      <c r="A228" s="13" t="s">
        <v>1167</v>
      </c>
      <c r="B228" s="13" t="s">
        <v>2334</v>
      </c>
      <c r="C228" s="13" t="s">
        <v>2107</v>
      </c>
      <c r="D228" s="13" t="s">
        <v>1873</v>
      </c>
      <c r="E228" s="13" t="s">
        <v>2016</v>
      </c>
      <c r="F228" s="46" t="s">
        <v>332</v>
      </c>
      <c r="G228" s="46" t="s">
        <v>237</v>
      </c>
      <c r="H228" s="46" t="s">
        <v>240</v>
      </c>
      <c r="J228" s="46">
        <f t="shared" ca="1" si="3"/>
        <v>9.6</v>
      </c>
      <c r="N228" s="44" t="s">
        <v>1513</v>
      </c>
    </row>
    <row r="229" spans="1:14" ht="23.7" customHeight="1" x14ac:dyDescent="0.25">
      <c r="A229" s="13" t="s">
        <v>1168</v>
      </c>
      <c r="B229" s="13" t="s">
        <v>2335</v>
      </c>
      <c r="C229" s="13" t="s">
        <v>2111</v>
      </c>
      <c r="D229" s="13" t="s">
        <v>1849</v>
      </c>
      <c r="E229" s="13" t="s">
        <v>2017</v>
      </c>
      <c r="F229" s="46" t="s">
        <v>900</v>
      </c>
      <c r="G229" s="46" t="s">
        <v>426</v>
      </c>
      <c r="H229" s="46" t="s">
        <v>365</v>
      </c>
      <c r="J229" s="46">
        <f t="shared" ca="1" si="3"/>
        <v>8.5</v>
      </c>
      <c r="N229" s="44" t="s">
        <v>1514</v>
      </c>
    </row>
    <row r="230" spans="1:14" ht="23.7" customHeight="1" x14ac:dyDescent="0.25">
      <c r="A230" s="13" t="s">
        <v>1169</v>
      </c>
      <c r="B230" s="13" t="s">
        <v>2336</v>
      </c>
      <c r="C230" s="13" t="s">
        <v>2107</v>
      </c>
      <c r="D230" s="13" t="s">
        <v>1857</v>
      </c>
      <c r="E230" s="13" t="s">
        <v>2018</v>
      </c>
      <c r="F230" s="46" t="s">
        <v>294</v>
      </c>
      <c r="G230" s="46" t="s">
        <v>585</v>
      </c>
      <c r="H230" s="46" t="s">
        <v>899</v>
      </c>
      <c r="J230" s="46">
        <f t="shared" ca="1" si="3"/>
        <v>8.9</v>
      </c>
      <c r="N230" s="44" t="s">
        <v>1515</v>
      </c>
    </row>
    <row r="231" spans="1:14" ht="23.7" customHeight="1" x14ac:dyDescent="0.25">
      <c r="A231" s="13" t="s">
        <v>1170</v>
      </c>
      <c r="B231" s="13" t="s">
        <v>2337</v>
      </c>
      <c r="C231" s="13" t="s">
        <v>2107</v>
      </c>
      <c r="D231" s="13" t="s">
        <v>1157</v>
      </c>
      <c r="E231" s="13" t="s">
        <v>2019</v>
      </c>
      <c r="F231" s="46" t="s">
        <v>148</v>
      </c>
      <c r="G231" s="46" t="s">
        <v>553</v>
      </c>
      <c r="J231" s="46">
        <f t="shared" ca="1" si="3"/>
        <v>5.4</v>
      </c>
      <c r="N231" s="44" t="s">
        <v>1516</v>
      </c>
    </row>
    <row r="232" spans="1:14" ht="23.7" customHeight="1" x14ac:dyDescent="0.25">
      <c r="A232" s="13" t="s">
        <v>1172</v>
      </c>
      <c r="B232" s="13" t="s">
        <v>2338</v>
      </c>
      <c r="C232" s="13" t="s">
        <v>2107</v>
      </c>
      <c r="D232" s="13" t="s">
        <v>1154</v>
      </c>
      <c r="E232" s="13" t="s">
        <v>2020</v>
      </c>
      <c r="F232" s="46" t="s">
        <v>175</v>
      </c>
      <c r="G232" s="46" t="s">
        <v>736</v>
      </c>
      <c r="H232" s="46" t="s">
        <v>66</v>
      </c>
      <c r="J232" s="46">
        <f t="shared" ca="1" si="3"/>
        <v>4.5999999999999996</v>
      </c>
      <c r="N232" s="44" t="s">
        <v>1517</v>
      </c>
    </row>
    <row r="233" spans="1:14" ht="23.7" customHeight="1" x14ac:dyDescent="0.25">
      <c r="A233" s="13" t="s">
        <v>1173</v>
      </c>
      <c r="B233" s="13" t="s">
        <v>2339</v>
      </c>
      <c r="C233" s="13" t="s">
        <v>2111</v>
      </c>
      <c r="D233" s="13" t="s">
        <v>1873</v>
      </c>
      <c r="E233" s="13" t="s">
        <v>2021</v>
      </c>
      <c r="F233" s="46" t="s">
        <v>833</v>
      </c>
      <c r="G233" s="46" t="s">
        <v>597</v>
      </c>
      <c r="H233" s="46" t="s">
        <v>405</v>
      </c>
      <c r="J233" s="46">
        <f t="shared" ca="1" si="3"/>
        <v>7.4</v>
      </c>
      <c r="N233" s="44" t="s">
        <v>1518</v>
      </c>
    </row>
    <row r="234" spans="1:14" ht="23.7" customHeight="1" x14ac:dyDescent="0.25">
      <c r="A234" s="13" t="s">
        <v>1174</v>
      </c>
      <c r="B234" s="13" t="s">
        <v>2340</v>
      </c>
      <c r="C234" s="13" t="s">
        <v>2111</v>
      </c>
      <c r="D234" s="13" t="s">
        <v>1157</v>
      </c>
      <c r="E234" s="13" t="s">
        <v>2012</v>
      </c>
      <c r="F234" s="46" t="s">
        <v>248</v>
      </c>
      <c r="J234" s="46">
        <f t="shared" ca="1" si="3"/>
        <v>6.1</v>
      </c>
      <c r="N234" s="44" t="s">
        <v>248</v>
      </c>
    </row>
    <row r="235" spans="1:14" ht="23.7" customHeight="1" x14ac:dyDescent="0.25">
      <c r="A235" s="13" t="s">
        <v>1175</v>
      </c>
      <c r="B235" s="13" t="s">
        <v>2341</v>
      </c>
      <c r="C235" s="13" t="s">
        <v>2111</v>
      </c>
      <c r="D235" s="13" t="s">
        <v>1131</v>
      </c>
      <c r="E235" s="13" t="s">
        <v>1968</v>
      </c>
      <c r="F235" s="46" t="s">
        <v>298</v>
      </c>
      <c r="G235" s="46" t="s">
        <v>931</v>
      </c>
      <c r="J235" s="46">
        <f t="shared" ca="1" si="3"/>
        <v>5.5</v>
      </c>
      <c r="N235" s="44" t="s">
        <v>1519</v>
      </c>
    </row>
    <row r="236" spans="1:14" ht="23.7" customHeight="1" x14ac:dyDescent="0.25">
      <c r="A236" s="13" t="s">
        <v>1176</v>
      </c>
      <c r="B236" s="13" t="s">
        <v>2342</v>
      </c>
      <c r="C236" s="13" t="s">
        <v>2107</v>
      </c>
      <c r="D236" s="13" t="s">
        <v>1131</v>
      </c>
      <c r="E236" s="13" t="s">
        <v>1900</v>
      </c>
      <c r="F236" s="46" t="s">
        <v>740</v>
      </c>
      <c r="G236" s="46" t="s">
        <v>241</v>
      </c>
      <c r="H236" s="46" t="s">
        <v>1015</v>
      </c>
      <c r="J236" s="46">
        <f t="shared" ca="1" si="3"/>
        <v>7.6</v>
      </c>
      <c r="N236" s="44" t="s">
        <v>1520</v>
      </c>
    </row>
    <row r="237" spans="1:14" ht="23.7" customHeight="1" x14ac:dyDescent="0.25">
      <c r="A237" s="13" t="s">
        <v>1177</v>
      </c>
      <c r="B237" s="13" t="s">
        <v>2343</v>
      </c>
      <c r="C237" s="13" t="s">
        <v>2111</v>
      </c>
      <c r="D237" s="13" t="s">
        <v>1857</v>
      </c>
      <c r="E237" s="13" t="s">
        <v>1975</v>
      </c>
      <c r="F237" s="46" t="s">
        <v>280</v>
      </c>
      <c r="J237" s="46">
        <f t="shared" ca="1" si="3"/>
        <v>5.3</v>
      </c>
      <c r="N237" s="44" t="s">
        <v>280</v>
      </c>
    </row>
    <row r="238" spans="1:14" ht="23.7" customHeight="1" x14ac:dyDescent="0.25">
      <c r="A238" s="13" t="s">
        <v>1178</v>
      </c>
      <c r="B238" s="13" t="s">
        <v>2344</v>
      </c>
      <c r="C238" s="13" t="s">
        <v>2111</v>
      </c>
      <c r="D238" s="13" t="s">
        <v>1150</v>
      </c>
      <c r="E238" s="13" t="s">
        <v>2021</v>
      </c>
      <c r="F238" s="46" t="s">
        <v>134</v>
      </c>
      <c r="J238" s="46">
        <f t="shared" ca="1" si="3"/>
        <v>8.6</v>
      </c>
      <c r="N238" s="44" t="s">
        <v>134</v>
      </c>
    </row>
    <row r="239" spans="1:14" ht="23.7" customHeight="1" x14ac:dyDescent="0.25">
      <c r="A239" s="13" t="s">
        <v>1179</v>
      </c>
      <c r="B239" s="13" t="s">
        <v>2345</v>
      </c>
      <c r="C239" s="13" t="s">
        <v>2111</v>
      </c>
      <c r="D239" s="13" t="s">
        <v>1139</v>
      </c>
      <c r="E239" s="13" t="s">
        <v>2022</v>
      </c>
      <c r="F239" s="46" t="s">
        <v>864</v>
      </c>
      <c r="J239" s="46">
        <f t="shared" ca="1" si="3"/>
        <v>5.0999999999999996</v>
      </c>
      <c r="N239" s="44" t="s">
        <v>864</v>
      </c>
    </row>
    <row r="240" spans="1:14" ht="23.7" customHeight="1" x14ac:dyDescent="0.25">
      <c r="A240" s="13" t="s">
        <v>1180</v>
      </c>
      <c r="B240" s="13" t="s">
        <v>2346</v>
      </c>
      <c r="C240" s="13" t="s">
        <v>2107</v>
      </c>
      <c r="D240" s="13" t="s">
        <v>1146</v>
      </c>
      <c r="E240" s="13" t="s">
        <v>2023</v>
      </c>
      <c r="F240" s="46" t="s">
        <v>239</v>
      </c>
      <c r="G240" s="46" t="s">
        <v>419</v>
      </c>
      <c r="H240" s="46" t="s">
        <v>393</v>
      </c>
      <c r="J240" s="46">
        <f t="shared" ca="1" si="3"/>
        <v>4.9000000000000004</v>
      </c>
      <c r="N240" s="44" t="s">
        <v>1521</v>
      </c>
    </row>
    <row r="241" spans="1:14" ht="23.7" customHeight="1" x14ac:dyDescent="0.25">
      <c r="A241" s="13" t="s">
        <v>1181</v>
      </c>
      <c r="B241" s="13" t="s">
        <v>2347</v>
      </c>
      <c r="C241" s="13" t="s">
        <v>2107</v>
      </c>
      <c r="D241" s="13" t="s">
        <v>1157</v>
      </c>
      <c r="E241" s="13" t="s">
        <v>1987</v>
      </c>
      <c r="F241" s="46" t="s">
        <v>545</v>
      </c>
      <c r="G241" s="46" t="s">
        <v>389</v>
      </c>
      <c r="J241" s="46">
        <f t="shared" ca="1" si="3"/>
        <v>7.1</v>
      </c>
      <c r="N241" s="44" t="s">
        <v>1522</v>
      </c>
    </row>
    <row r="242" spans="1:14" ht="23.7" customHeight="1" x14ac:dyDescent="0.25">
      <c r="A242" s="13" t="s">
        <v>1182</v>
      </c>
      <c r="B242" s="13" t="s">
        <v>2348</v>
      </c>
      <c r="C242" s="13" t="s">
        <v>2107</v>
      </c>
      <c r="D242" s="13" t="s">
        <v>1150</v>
      </c>
      <c r="E242" s="13" t="s">
        <v>2024</v>
      </c>
      <c r="F242" s="46" t="s">
        <v>688</v>
      </c>
      <c r="G242" s="46" t="s">
        <v>181</v>
      </c>
      <c r="J242" s="46">
        <f t="shared" ca="1" si="3"/>
        <v>6.8</v>
      </c>
      <c r="N242" s="44" t="s">
        <v>1523</v>
      </c>
    </row>
    <row r="243" spans="1:14" ht="23.7" customHeight="1" x14ac:dyDescent="0.25">
      <c r="A243" s="13" t="s">
        <v>1183</v>
      </c>
      <c r="B243" s="13" t="s">
        <v>2349</v>
      </c>
      <c r="C243" s="13" t="s">
        <v>2107</v>
      </c>
      <c r="D243" s="13" t="s">
        <v>1171</v>
      </c>
      <c r="E243" s="13" t="s">
        <v>2025</v>
      </c>
      <c r="F243" s="46" t="s">
        <v>479</v>
      </c>
      <c r="G243" s="46" t="s">
        <v>231</v>
      </c>
      <c r="H243" s="46" t="s">
        <v>561</v>
      </c>
      <c r="J243" s="46">
        <f t="shared" ca="1" si="3"/>
        <v>6.5</v>
      </c>
      <c r="N243" s="44" t="s">
        <v>1524</v>
      </c>
    </row>
    <row r="244" spans="1:14" ht="23.7" customHeight="1" x14ac:dyDescent="0.25">
      <c r="A244" s="13" t="s">
        <v>1184</v>
      </c>
      <c r="B244" s="13" t="s">
        <v>2350</v>
      </c>
      <c r="C244" s="13" t="s">
        <v>2111</v>
      </c>
      <c r="D244" s="13" t="s">
        <v>1890</v>
      </c>
      <c r="E244" s="13" t="s">
        <v>2026</v>
      </c>
      <c r="F244" s="46" t="s">
        <v>483</v>
      </c>
      <c r="G244" s="46" t="s">
        <v>431</v>
      </c>
      <c r="H244" s="46" t="s">
        <v>807</v>
      </c>
      <c r="J244" s="46">
        <f t="shared" ca="1" si="3"/>
        <v>7.1</v>
      </c>
      <c r="N244" s="44" t="s">
        <v>1525</v>
      </c>
    </row>
    <row r="245" spans="1:14" ht="23.7" customHeight="1" x14ac:dyDescent="0.25">
      <c r="A245" s="13" t="s">
        <v>1185</v>
      </c>
      <c r="B245" s="13" t="s">
        <v>2351</v>
      </c>
      <c r="C245" s="13" t="s">
        <v>2111</v>
      </c>
      <c r="D245" s="13" t="s">
        <v>1129</v>
      </c>
      <c r="E245" s="13" t="s">
        <v>2027</v>
      </c>
      <c r="F245" s="46" t="s">
        <v>213</v>
      </c>
      <c r="G245" s="46" t="s">
        <v>187</v>
      </c>
      <c r="H245" s="46" t="s">
        <v>916</v>
      </c>
      <c r="J245" s="46">
        <f t="shared" ca="1" si="3"/>
        <v>6.6</v>
      </c>
      <c r="N245" s="44" t="s">
        <v>1526</v>
      </c>
    </row>
    <row r="246" spans="1:14" ht="23.7" customHeight="1" x14ac:dyDescent="0.25">
      <c r="A246" s="13" t="s">
        <v>1186</v>
      </c>
      <c r="B246" s="13" t="s">
        <v>2352</v>
      </c>
      <c r="C246" s="13" t="s">
        <v>2111</v>
      </c>
      <c r="D246" s="13" t="s">
        <v>1139</v>
      </c>
      <c r="E246" s="13" t="s">
        <v>2003</v>
      </c>
      <c r="F246" s="46" t="s">
        <v>848</v>
      </c>
      <c r="G246" s="46" t="s">
        <v>301</v>
      </c>
      <c r="H246" s="46" t="s">
        <v>562</v>
      </c>
      <c r="I246" s="46" t="s">
        <v>540</v>
      </c>
      <c r="J246" s="46">
        <f t="shared" ca="1" si="3"/>
        <v>5.9</v>
      </c>
      <c r="N246" s="44" t="s">
        <v>1527</v>
      </c>
    </row>
    <row r="247" spans="1:14" ht="23.7" customHeight="1" x14ac:dyDescent="0.25">
      <c r="A247" s="13" t="s">
        <v>1187</v>
      </c>
      <c r="B247" s="13" t="s">
        <v>2353</v>
      </c>
      <c r="C247" s="13" t="s">
        <v>2111</v>
      </c>
      <c r="D247" s="13" t="s">
        <v>1127</v>
      </c>
      <c r="E247" s="13" t="s">
        <v>2028</v>
      </c>
      <c r="F247" s="46" t="s">
        <v>713</v>
      </c>
      <c r="G247" s="46" t="s">
        <v>336</v>
      </c>
      <c r="J247" s="46">
        <f t="shared" ca="1" si="3"/>
        <v>5.8</v>
      </c>
      <c r="N247" s="44" t="s">
        <v>1528</v>
      </c>
    </row>
    <row r="248" spans="1:14" ht="23.7" customHeight="1" x14ac:dyDescent="0.25">
      <c r="A248" s="13" t="s">
        <v>1188</v>
      </c>
      <c r="B248" s="13" t="s">
        <v>2354</v>
      </c>
      <c r="C248" s="13" t="s">
        <v>2111</v>
      </c>
      <c r="D248" s="13" t="s">
        <v>1146</v>
      </c>
      <c r="E248" s="13" t="s">
        <v>1909</v>
      </c>
      <c r="F248" s="46" t="s">
        <v>109</v>
      </c>
      <c r="G248" s="46" t="s">
        <v>907</v>
      </c>
      <c r="J248" s="46">
        <f t="shared" ca="1" si="3"/>
        <v>4.9000000000000004</v>
      </c>
      <c r="N248" s="44" t="s">
        <v>1529</v>
      </c>
    </row>
    <row r="249" spans="1:14" ht="23.7" customHeight="1" x14ac:dyDescent="0.25">
      <c r="A249" s="13" t="s">
        <v>1189</v>
      </c>
      <c r="B249" s="13" t="s">
        <v>2355</v>
      </c>
      <c r="C249" s="13" t="s">
        <v>2107</v>
      </c>
      <c r="D249" s="13" t="s">
        <v>1890</v>
      </c>
      <c r="E249" s="13" t="s">
        <v>2029</v>
      </c>
      <c r="F249" s="46" t="s">
        <v>583</v>
      </c>
      <c r="G249" s="46" t="s">
        <v>87</v>
      </c>
      <c r="H249" s="46" t="s">
        <v>425</v>
      </c>
      <c r="J249" s="46">
        <f t="shared" ca="1" si="3"/>
        <v>7</v>
      </c>
      <c r="N249" s="44" t="s">
        <v>1530</v>
      </c>
    </row>
    <row r="250" spans="1:14" ht="23.7" customHeight="1" x14ac:dyDescent="0.25">
      <c r="A250" s="13" t="s">
        <v>1190</v>
      </c>
      <c r="B250" s="13" t="s">
        <v>2356</v>
      </c>
      <c r="C250" s="13" t="s">
        <v>2107</v>
      </c>
      <c r="D250" s="13" t="s">
        <v>1133</v>
      </c>
      <c r="E250" s="13" t="s">
        <v>1994</v>
      </c>
      <c r="F250" s="46" t="s">
        <v>1045</v>
      </c>
      <c r="G250" s="46" t="s">
        <v>748</v>
      </c>
      <c r="J250" s="46">
        <f t="shared" ca="1" si="3"/>
        <v>8.5</v>
      </c>
      <c r="N250" s="44" t="s">
        <v>1531</v>
      </c>
    </row>
    <row r="251" spans="1:14" ht="23.7" customHeight="1" x14ac:dyDescent="0.25">
      <c r="A251" s="13" t="s">
        <v>1191</v>
      </c>
      <c r="B251" s="13" t="s">
        <v>2357</v>
      </c>
      <c r="C251" s="13" t="s">
        <v>2107</v>
      </c>
      <c r="D251" s="13" t="s">
        <v>1129</v>
      </c>
      <c r="E251" s="13" t="s">
        <v>1863</v>
      </c>
      <c r="F251" s="46" t="s">
        <v>919</v>
      </c>
      <c r="G251" s="46" t="s">
        <v>536</v>
      </c>
      <c r="H251" s="46" t="s">
        <v>320</v>
      </c>
      <c r="J251" s="46">
        <f t="shared" ca="1" si="3"/>
        <v>8.5</v>
      </c>
      <c r="N251" s="44" t="s">
        <v>1532</v>
      </c>
    </row>
    <row r="252" spans="1:14" ht="23.7" customHeight="1" x14ac:dyDescent="0.25">
      <c r="A252" s="13" t="s">
        <v>1192</v>
      </c>
      <c r="B252" s="13" t="s">
        <v>2358</v>
      </c>
      <c r="C252" s="13" t="s">
        <v>2111</v>
      </c>
      <c r="D252" s="13" t="s">
        <v>1141</v>
      </c>
      <c r="E252" s="13" t="s">
        <v>2030</v>
      </c>
      <c r="F252" s="46" t="s">
        <v>892</v>
      </c>
      <c r="G252" s="46" t="s">
        <v>551</v>
      </c>
      <c r="J252" s="46">
        <f t="shared" ca="1" si="3"/>
        <v>5.0999999999999996</v>
      </c>
      <c r="N252" s="44" t="s">
        <v>1533</v>
      </c>
    </row>
    <row r="253" spans="1:14" ht="23.7" customHeight="1" x14ac:dyDescent="0.25">
      <c r="A253" s="13" t="s">
        <v>1193</v>
      </c>
      <c r="B253" s="13" t="s">
        <v>2359</v>
      </c>
      <c r="C253" s="13" t="s">
        <v>2111</v>
      </c>
      <c r="D253" s="13" t="s">
        <v>1171</v>
      </c>
      <c r="E253" s="13" t="s">
        <v>2031</v>
      </c>
      <c r="F253" s="46" t="s">
        <v>1012</v>
      </c>
      <c r="G253" s="46" t="s">
        <v>831</v>
      </c>
      <c r="J253" s="46">
        <f t="shared" ca="1" si="3"/>
        <v>9.8000000000000007</v>
      </c>
      <c r="N253" s="44" t="s">
        <v>1534</v>
      </c>
    </row>
    <row r="254" spans="1:14" ht="23.7" customHeight="1" x14ac:dyDescent="0.25">
      <c r="A254" s="13" t="s">
        <v>1194</v>
      </c>
      <c r="B254" s="13" t="s">
        <v>2360</v>
      </c>
      <c r="C254" s="13" t="s">
        <v>2111</v>
      </c>
      <c r="D254" s="13" t="s">
        <v>1141</v>
      </c>
      <c r="E254" s="13" t="s">
        <v>2032</v>
      </c>
      <c r="F254" s="46" t="s">
        <v>357</v>
      </c>
      <c r="G254" s="46" t="s">
        <v>157</v>
      </c>
      <c r="J254" s="46">
        <f t="shared" ca="1" si="3"/>
        <v>5.5</v>
      </c>
      <c r="N254" s="44" t="s">
        <v>1535</v>
      </c>
    </row>
    <row r="255" spans="1:14" ht="23.7" customHeight="1" x14ac:dyDescent="0.25">
      <c r="A255" s="13" t="s">
        <v>1195</v>
      </c>
      <c r="B255" s="13" t="s">
        <v>2361</v>
      </c>
      <c r="C255" s="13" t="s">
        <v>2107</v>
      </c>
      <c r="D255" s="13" t="s">
        <v>1148</v>
      </c>
      <c r="E255" s="13" t="s">
        <v>1910</v>
      </c>
      <c r="F255" s="46" t="s">
        <v>822</v>
      </c>
      <c r="G255" s="46" t="s">
        <v>257</v>
      </c>
      <c r="H255" s="46" t="s">
        <v>159</v>
      </c>
      <c r="I255" s="46" t="s">
        <v>340</v>
      </c>
      <c r="J255" s="46">
        <f t="shared" ca="1" si="3"/>
        <v>8</v>
      </c>
      <c r="N255" s="44" t="s">
        <v>1536</v>
      </c>
    </row>
    <row r="256" spans="1:14" ht="23.7" customHeight="1" x14ac:dyDescent="0.25">
      <c r="A256" s="13" t="s">
        <v>1196</v>
      </c>
      <c r="B256" s="13" t="s">
        <v>2362</v>
      </c>
      <c r="C256" s="13" t="s">
        <v>2107</v>
      </c>
      <c r="D256" s="13" t="s">
        <v>1890</v>
      </c>
      <c r="E256" s="13" t="s">
        <v>1892</v>
      </c>
      <c r="F256" s="46" t="s">
        <v>840</v>
      </c>
      <c r="G256" s="46" t="s">
        <v>741</v>
      </c>
      <c r="H256" s="46" t="s">
        <v>211</v>
      </c>
      <c r="I256" s="46" t="s">
        <v>374</v>
      </c>
      <c r="J256" s="46">
        <f t="shared" ca="1" si="3"/>
        <v>6.7</v>
      </c>
      <c r="N256" s="44" t="s">
        <v>1537</v>
      </c>
    </row>
    <row r="257" spans="1:14" ht="23.7" customHeight="1" x14ac:dyDescent="0.25">
      <c r="A257" s="13" t="s">
        <v>1197</v>
      </c>
      <c r="B257" s="13" t="s">
        <v>2363</v>
      </c>
      <c r="C257" s="13" t="s">
        <v>2111</v>
      </c>
      <c r="D257" s="13" t="s">
        <v>1148</v>
      </c>
      <c r="E257" s="13" t="s">
        <v>2033</v>
      </c>
      <c r="F257" s="46" t="s">
        <v>680</v>
      </c>
      <c r="G257" s="46" t="s">
        <v>663</v>
      </c>
      <c r="H257" s="46" t="s">
        <v>768</v>
      </c>
      <c r="I257" s="46" t="s">
        <v>993</v>
      </c>
      <c r="J257" s="46">
        <f t="shared" ca="1" si="3"/>
        <v>7.3</v>
      </c>
      <c r="N257" s="44" t="s">
        <v>1538</v>
      </c>
    </row>
    <row r="258" spans="1:14" ht="23.7" customHeight="1" x14ac:dyDescent="0.25">
      <c r="A258" s="13" t="s">
        <v>1198</v>
      </c>
      <c r="B258" s="13" t="s">
        <v>2364</v>
      </c>
      <c r="C258" s="13" t="s">
        <v>2111</v>
      </c>
      <c r="D258" s="13" t="s">
        <v>1154</v>
      </c>
      <c r="E258" s="13" t="s">
        <v>2015</v>
      </c>
      <c r="F258" s="46" t="s">
        <v>493</v>
      </c>
      <c r="J258" s="46">
        <f t="shared" ref="J258:J321" ca="1" si="4">RANDBETWEEN(45,100)/10</f>
        <v>9.6999999999999993</v>
      </c>
      <c r="N258" s="44" t="s">
        <v>493</v>
      </c>
    </row>
    <row r="259" spans="1:14" ht="23.7" customHeight="1" x14ac:dyDescent="0.25">
      <c r="A259" s="13" t="s">
        <v>1199</v>
      </c>
      <c r="B259" s="13" t="s">
        <v>2365</v>
      </c>
      <c r="C259" s="13" t="s">
        <v>2107</v>
      </c>
      <c r="D259" s="13" t="s">
        <v>1146</v>
      </c>
      <c r="E259" s="13" t="s">
        <v>2034</v>
      </c>
      <c r="F259" s="46" t="s">
        <v>177</v>
      </c>
      <c r="J259" s="46">
        <f t="shared" ca="1" si="4"/>
        <v>10</v>
      </c>
      <c r="N259" s="44" t="s">
        <v>177</v>
      </c>
    </row>
    <row r="260" spans="1:14" ht="23.7" customHeight="1" x14ac:dyDescent="0.25">
      <c r="A260" s="13" t="s">
        <v>1200</v>
      </c>
      <c r="B260" s="13" t="s">
        <v>2366</v>
      </c>
      <c r="C260" s="13" t="s">
        <v>2107</v>
      </c>
      <c r="D260" s="13" t="s">
        <v>1171</v>
      </c>
      <c r="E260" s="13" t="s">
        <v>2035</v>
      </c>
      <c r="F260" s="46" t="s">
        <v>544</v>
      </c>
      <c r="G260" s="46" t="s">
        <v>689</v>
      </c>
      <c r="H260" s="46" t="s">
        <v>81</v>
      </c>
      <c r="I260" s="46" t="s">
        <v>251</v>
      </c>
      <c r="J260" s="46">
        <f t="shared" ca="1" si="4"/>
        <v>9.4</v>
      </c>
      <c r="N260" s="44" t="s">
        <v>1539</v>
      </c>
    </row>
    <row r="261" spans="1:14" ht="23.7" customHeight="1" x14ac:dyDescent="0.25">
      <c r="A261" s="13" t="s">
        <v>1201</v>
      </c>
      <c r="B261" s="13" t="s">
        <v>2367</v>
      </c>
      <c r="C261" s="13" t="s">
        <v>2111</v>
      </c>
      <c r="D261" s="13" t="s">
        <v>1129</v>
      </c>
      <c r="E261" s="13" t="s">
        <v>2032</v>
      </c>
      <c r="F261" s="46" t="s">
        <v>193</v>
      </c>
      <c r="G261" s="46" t="s">
        <v>1052</v>
      </c>
      <c r="J261" s="46">
        <f t="shared" ca="1" si="4"/>
        <v>6.7</v>
      </c>
      <c r="N261" s="44" t="s">
        <v>1540</v>
      </c>
    </row>
    <row r="262" spans="1:14" ht="23.7" customHeight="1" x14ac:dyDescent="0.25">
      <c r="A262" s="13" t="s">
        <v>1202</v>
      </c>
      <c r="B262" s="13" t="s">
        <v>2368</v>
      </c>
      <c r="C262" s="13" t="s">
        <v>2107</v>
      </c>
      <c r="D262" s="13" t="s">
        <v>1171</v>
      </c>
      <c r="E262" s="13" t="s">
        <v>1877</v>
      </c>
      <c r="F262" s="46" t="s">
        <v>176</v>
      </c>
      <c r="J262" s="46">
        <f t="shared" ca="1" si="4"/>
        <v>5.7</v>
      </c>
      <c r="N262" s="44" t="s">
        <v>176</v>
      </c>
    </row>
    <row r="263" spans="1:14" ht="23.7" customHeight="1" x14ac:dyDescent="0.25">
      <c r="A263" s="13" t="s">
        <v>1203</v>
      </c>
      <c r="B263" s="13" t="s">
        <v>2369</v>
      </c>
      <c r="C263" s="13" t="s">
        <v>2107</v>
      </c>
      <c r="D263" s="13" t="s">
        <v>1127</v>
      </c>
      <c r="E263" s="13" t="s">
        <v>2036</v>
      </c>
      <c r="F263" s="46" t="s">
        <v>628</v>
      </c>
      <c r="G263" s="46" t="s">
        <v>58</v>
      </c>
      <c r="H263" s="46" t="s">
        <v>242</v>
      </c>
      <c r="I263" s="46" t="s">
        <v>227</v>
      </c>
      <c r="J263" s="46">
        <f t="shared" ca="1" si="4"/>
        <v>6.6</v>
      </c>
      <c r="N263" s="44" t="s">
        <v>1541</v>
      </c>
    </row>
    <row r="264" spans="1:14" ht="23.7" customHeight="1" x14ac:dyDescent="0.25">
      <c r="A264" s="13" t="s">
        <v>1204</v>
      </c>
      <c r="B264" s="13" t="s">
        <v>2370</v>
      </c>
      <c r="C264" s="13" t="s">
        <v>2107</v>
      </c>
      <c r="D264" s="13" t="s">
        <v>1150</v>
      </c>
      <c r="E264" s="13" t="s">
        <v>1850</v>
      </c>
      <c r="F264" s="46" t="s">
        <v>67</v>
      </c>
      <c r="G264" s="46" t="s">
        <v>806</v>
      </c>
      <c r="J264" s="46">
        <f t="shared" ca="1" si="4"/>
        <v>7.9</v>
      </c>
      <c r="N264" s="44" t="s">
        <v>1542</v>
      </c>
    </row>
    <row r="265" spans="1:14" ht="23.7" customHeight="1" x14ac:dyDescent="0.25">
      <c r="A265" s="13" t="s">
        <v>1205</v>
      </c>
      <c r="B265" s="13" t="s">
        <v>2371</v>
      </c>
      <c r="C265" s="13" t="s">
        <v>2107</v>
      </c>
      <c r="D265" s="13" t="s">
        <v>1133</v>
      </c>
      <c r="E265" s="13" t="s">
        <v>2037</v>
      </c>
      <c r="F265" s="46" t="s">
        <v>122</v>
      </c>
      <c r="G265" s="46" t="s">
        <v>412</v>
      </c>
      <c r="H265" s="46" t="s">
        <v>866</v>
      </c>
      <c r="J265" s="46">
        <f t="shared" ca="1" si="4"/>
        <v>9.9</v>
      </c>
      <c r="N265" s="44" t="s">
        <v>1543</v>
      </c>
    </row>
    <row r="266" spans="1:14" ht="23.7" customHeight="1" x14ac:dyDescent="0.25">
      <c r="A266" s="13" t="s">
        <v>1206</v>
      </c>
      <c r="B266" s="13" t="s">
        <v>2372</v>
      </c>
      <c r="C266" s="13" t="s">
        <v>2107</v>
      </c>
      <c r="D266" s="13" t="s">
        <v>1139</v>
      </c>
      <c r="E266" s="13" t="s">
        <v>1880</v>
      </c>
      <c r="F266" s="46" t="s">
        <v>144</v>
      </c>
      <c r="G266" s="46" t="s">
        <v>677</v>
      </c>
      <c r="J266" s="46">
        <f t="shared" ca="1" si="4"/>
        <v>10</v>
      </c>
      <c r="N266" s="44" t="s">
        <v>1544</v>
      </c>
    </row>
    <row r="267" spans="1:14" ht="23.7" customHeight="1" x14ac:dyDescent="0.25">
      <c r="A267" s="13" t="s">
        <v>1207</v>
      </c>
      <c r="B267" s="13" t="s">
        <v>2373</v>
      </c>
      <c r="C267" s="13" t="s">
        <v>2107</v>
      </c>
      <c r="D267" s="13" t="s">
        <v>1148</v>
      </c>
      <c r="E267" s="13" t="s">
        <v>2038</v>
      </c>
      <c r="F267" s="46" t="s">
        <v>695</v>
      </c>
      <c r="G267" s="46" t="s">
        <v>923</v>
      </c>
      <c r="H267" s="46" t="s">
        <v>404</v>
      </c>
      <c r="J267" s="46">
        <f t="shared" ca="1" si="4"/>
        <v>6.6</v>
      </c>
      <c r="N267" s="44" t="s">
        <v>1545</v>
      </c>
    </row>
    <row r="268" spans="1:14" ht="23.7" customHeight="1" x14ac:dyDescent="0.25">
      <c r="A268" s="13" t="s">
        <v>1208</v>
      </c>
      <c r="B268" s="13" t="s">
        <v>2374</v>
      </c>
      <c r="C268" s="13" t="s">
        <v>2107</v>
      </c>
      <c r="D268" s="13" t="s">
        <v>1127</v>
      </c>
      <c r="E268" s="13" t="s">
        <v>2039</v>
      </c>
      <c r="F268" s="46" t="s">
        <v>60</v>
      </c>
      <c r="G268" s="46" t="s">
        <v>812</v>
      </c>
      <c r="J268" s="46">
        <f t="shared" ca="1" si="4"/>
        <v>8.3000000000000007</v>
      </c>
      <c r="N268" s="44" t="s">
        <v>1546</v>
      </c>
    </row>
    <row r="269" spans="1:14" ht="23.7" customHeight="1" x14ac:dyDescent="0.25">
      <c r="A269" s="13" t="s">
        <v>1209</v>
      </c>
      <c r="B269" s="13" t="s">
        <v>2375</v>
      </c>
      <c r="C269" s="13" t="s">
        <v>2107</v>
      </c>
      <c r="D269" s="13" t="s">
        <v>1137</v>
      </c>
      <c r="E269" s="13" t="s">
        <v>1999</v>
      </c>
      <c r="F269" s="46" t="s">
        <v>422</v>
      </c>
      <c r="G269" s="46" t="s">
        <v>552</v>
      </c>
      <c r="H269" s="46" t="s">
        <v>246</v>
      </c>
      <c r="J269" s="46">
        <f t="shared" ca="1" si="4"/>
        <v>7</v>
      </c>
      <c r="N269" s="44" t="s">
        <v>1547</v>
      </c>
    </row>
    <row r="270" spans="1:14" ht="23.7" customHeight="1" x14ac:dyDescent="0.25">
      <c r="A270" s="13" t="s">
        <v>1210</v>
      </c>
      <c r="B270" s="13" t="s">
        <v>2376</v>
      </c>
      <c r="C270" s="13" t="s">
        <v>2107</v>
      </c>
      <c r="D270" s="13" t="s">
        <v>1137</v>
      </c>
      <c r="E270" s="13" t="s">
        <v>2027</v>
      </c>
      <c r="F270" s="46" t="s">
        <v>884</v>
      </c>
      <c r="J270" s="46">
        <f t="shared" ca="1" si="4"/>
        <v>7.9</v>
      </c>
      <c r="N270" s="44" t="s">
        <v>884</v>
      </c>
    </row>
    <row r="271" spans="1:14" ht="23.7" customHeight="1" x14ac:dyDescent="0.25">
      <c r="A271" s="13" t="s">
        <v>1211</v>
      </c>
      <c r="B271" s="13" t="s">
        <v>2377</v>
      </c>
      <c r="C271" s="13" t="s">
        <v>2111</v>
      </c>
      <c r="D271" s="13" t="s">
        <v>1131</v>
      </c>
      <c r="E271" s="13" t="s">
        <v>2036</v>
      </c>
      <c r="F271" s="46" t="s">
        <v>1008</v>
      </c>
      <c r="G271" s="46" t="s">
        <v>302</v>
      </c>
      <c r="H271" s="46" t="s">
        <v>1026</v>
      </c>
      <c r="J271" s="46">
        <f t="shared" ca="1" si="4"/>
        <v>7</v>
      </c>
      <c r="N271" s="44" t="s">
        <v>1548</v>
      </c>
    </row>
    <row r="272" spans="1:14" ht="23.7" customHeight="1" x14ac:dyDescent="0.25">
      <c r="A272" s="13" t="s">
        <v>1212</v>
      </c>
      <c r="B272" s="13" t="s">
        <v>2378</v>
      </c>
      <c r="C272" s="13" t="s">
        <v>2111</v>
      </c>
      <c r="D272" s="13" t="s">
        <v>1146</v>
      </c>
      <c r="E272" s="13" t="s">
        <v>2002</v>
      </c>
      <c r="F272" s="46" t="s">
        <v>337</v>
      </c>
      <c r="G272" s="46" t="s">
        <v>378</v>
      </c>
      <c r="H272" s="46" t="s">
        <v>65</v>
      </c>
      <c r="J272" s="46">
        <f t="shared" ca="1" si="4"/>
        <v>9.8000000000000007</v>
      </c>
      <c r="N272" s="44" t="s">
        <v>1549</v>
      </c>
    </row>
    <row r="273" spans="1:14" ht="23.7" customHeight="1" x14ac:dyDescent="0.25">
      <c r="A273" s="13" t="s">
        <v>1213</v>
      </c>
      <c r="B273" s="13" t="s">
        <v>2379</v>
      </c>
      <c r="C273" s="13" t="s">
        <v>2111</v>
      </c>
      <c r="D273" s="13" t="s">
        <v>1131</v>
      </c>
      <c r="E273" s="13" t="s">
        <v>2040</v>
      </c>
      <c r="F273" s="46" t="s">
        <v>194</v>
      </c>
      <c r="G273" s="46" t="s">
        <v>978</v>
      </c>
      <c r="H273" s="46" t="s">
        <v>1041</v>
      </c>
      <c r="J273" s="46">
        <f t="shared" ca="1" si="4"/>
        <v>4.8</v>
      </c>
      <c r="N273" s="44" t="s">
        <v>1550</v>
      </c>
    </row>
    <row r="274" spans="1:14" ht="23.7" customHeight="1" x14ac:dyDescent="0.25">
      <c r="A274" s="13" t="s">
        <v>1214</v>
      </c>
      <c r="B274" s="13" t="s">
        <v>2380</v>
      </c>
      <c r="C274" s="13" t="s">
        <v>2111</v>
      </c>
      <c r="D274" s="13" t="s">
        <v>1148</v>
      </c>
      <c r="E274" s="13" t="s">
        <v>1966</v>
      </c>
      <c r="F274" s="46" t="s">
        <v>56</v>
      </c>
      <c r="G274" s="46" t="s">
        <v>527</v>
      </c>
      <c r="H274" s="46" t="s">
        <v>581</v>
      </c>
      <c r="J274" s="46">
        <f t="shared" ca="1" si="4"/>
        <v>9.5</v>
      </c>
      <c r="N274" s="44" t="s">
        <v>1551</v>
      </c>
    </row>
    <row r="275" spans="1:14" ht="23.7" customHeight="1" x14ac:dyDescent="0.25">
      <c r="A275" s="13" t="s">
        <v>1215</v>
      </c>
      <c r="B275" s="13" t="s">
        <v>2381</v>
      </c>
      <c r="C275" s="13" t="s">
        <v>2111</v>
      </c>
      <c r="D275" s="13" t="s">
        <v>1148</v>
      </c>
      <c r="E275" s="13" t="s">
        <v>1920</v>
      </c>
      <c r="F275" s="46" t="s">
        <v>494</v>
      </c>
      <c r="J275" s="46">
        <f t="shared" ca="1" si="4"/>
        <v>6.7</v>
      </c>
      <c r="N275" s="44" t="s">
        <v>494</v>
      </c>
    </row>
    <row r="276" spans="1:14" ht="23.7" customHeight="1" x14ac:dyDescent="0.25">
      <c r="A276" s="13" t="s">
        <v>1216</v>
      </c>
      <c r="B276" s="13" t="s">
        <v>2382</v>
      </c>
      <c r="C276" s="13" t="s">
        <v>2111</v>
      </c>
      <c r="D276" s="13" t="s">
        <v>1131</v>
      </c>
      <c r="E276" s="13" t="s">
        <v>2041</v>
      </c>
      <c r="F276" s="46" t="s">
        <v>403</v>
      </c>
      <c r="G276" s="46" t="s">
        <v>877</v>
      </c>
      <c r="H276" s="46" t="s">
        <v>860</v>
      </c>
      <c r="I276" s="46" t="s">
        <v>850</v>
      </c>
      <c r="J276" s="46">
        <f t="shared" ca="1" si="4"/>
        <v>5</v>
      </c>
      <c r="N276" s="44" t="s">
        <v>1552</v>
      </c>
    </row>
    <row r="277" spans="1:14" ht="23.7" customHeight="1" x14ac:dyDescent="0.25">
      <c r="A277" s="13" t="s">
        <v>1217</v>
      </c>
      <c r="B277" s="13" t="s">
        <v>2383</v>
      </c>
      <c r="C277" s="13" t="s">
        <v>2111</v>
      </c>
      <c r="D277" s="13" t="s">
        <v>1139</v>
      </c>
      <c r="E277" s="13" t="s">
        <v>2042</v>
      </c>
      <c r="F277" s="46" t="s">
        <v>132</v>
      </c>
      <c r="J277" s="46">
        <f t="shared" ca="1" si="4"/>
        <v>8.8000000000000007</v>
      </c>
      <c r="N277" s="44" t="s">
        <v>132</v>
      </c>
    </row>
    <row r="278" spans="1:14" ht="23.7" customHeight="1" x14ac:dyDescent="0.25">
      <c r="A278" s="13" t="s">
        <v>1218</v>
      </c>
      <c r="B278" s="13" t="s">
        <v>2384</v>
      </c>
      <c r="C278" s="13" t="s">
        <v>2111</v>
      </c>
      <c r="D278" s="13" t="s">
        <v>1171</v>
      </c>
      <c r="E278" s="13" t="s">
        <v>1927</v>
      </c>
      <c r="F278" s="46" t="s">
        <v>753</v>
      </c>
      <c r="G278" s="46" t="s">
        <v>512</v>
      </c>
      <c r="H278" s="46" t="s">
        <v>182</v>
      </c>
      <c r="I278" s="46" t="s">
        <v>69</v>
      </c>
      <c r="J278" s="46">
        <f t="shared" ca="1" si="4"/>
        <v>6</v>
      </c>
      <c r="N278" s="44" t="s">
        <v>1553</v>
      </c>
    </row>
    <row r="279" spans="1:14" ht="23.7" customHeight="1" x14ac:dyDescent="0.25">
      <c r="A279" s="13" t="s">
        <v>1219</v>
      </c>
      <c r="B279" s="13" t="s">
        <v>2385</v>
      </c>
      <c r="C279" s="13" t="s">
        <v>2111</v>
      </c>
      <c r="D279" s="13" t="s">
        <v>1171</v>
      </c>
      <c r="E279" s="13" t="s">
        <v>2043</v>
      </c>
      <c r="F279" s="46" t="s">
        <v>398</v>
      </c>
      <c r="J279" s="46">
        <f t="shared" ca="1" si="4"/>
        <v>4.5</v>
      </c>
      <c r="N279" s="44" t="s">
        <v>398</v>
      </c>
    </row>
    <row r="280" spans="1:14" ht="23.7" customHeight="1" x14ac:dyDescent="0.25">
      <c r="A280" s="13" t="s">
        <v>1220</v>
      </c>
      <c r="B280" s="13" t="s">
        <v>2386</v>
      </c>
      <c r="C280" s="13" t="s">
        <v>2107</v>
      </c>
      <c r="D280" s="13" t="s">
        <v>1148</v>
      </c>
      <c r="E280" s="13" t="s">
        <v>1964</v>
      </c>
      <c r="F280" s="46" t="s">
        <v>759</v>
      </c>
      <c r="J280" s="46">
        <f t="shared" ca="1" si="4"/>
        <v>8.1</v>
      </c>
      <c r="N280" s="44" t="s">
        <v>759</v>
      </c>
    </row>
    <row r="281" spans="1:14" ht="23.7" customHeight="1" x14ac:dyDescent="0.25">
      <c r="A281" s="13" t="s">
        <v>1221</v>
      </c>
      <c r="B281" s="13" t="s">
        <v>2387</v>
      </c>
      <c r="C281" s="13" t="s">
        <v>2107</v>
      </c>
      <c r="D281" s="13" t="s">
        <v>1146</v>
      </c>
      <c r="E281" s="13" t="s">
        <v>2044</v>
      </c>
      <c r="F281" s="46" t="s">
        <v>586</v>
      </c>
      <c r="G281" s="46" t="s">
        <v>694</v>
      </c>
      <c r="H281" s="46" t="s">
        <v>167</v>
      </c>
      <c r="I281" s="46" t="s">
        <v>584</v>
      </c>
      <c r="J281" s="46">
        <f t="shared" ca="1" si="4"/>
        <v>8.8000000000000007</v>
      </c>
      <c r="N281" s="44" t="s">
        <v>1554</v>
      </c>
    </row>
    <row r="282" spans="1:14" ht="23.7" customHeight="1" x14ac:dyDescent="0.25">
      <c r="A282" s="13" t="s">
        <v>1222</v>
      </c>
      <c r="B282" s="13" t="s">
        <v>2388</v>
      </c>
      <c r="C282" s="13" t="s">
        <v>2111</v>
      </c>
      <c r="D282" s="13" t="s">
        <v>1849</v>
      </c>
      <c r="E282" s="13" t="s">
        <v>1889</v>
      </c>
      <c r="F282" s="46" t="s">
        <v>698</v>
      </c>
      <c r="G282" s="46" t="s">
        <v>390</v>
      </c>
      <c r="J282" s="46">
        <f t="shared" ca="1" si="4"/>
        <v>7.2</v>
      </c>
      <c r="N282" s="44" t="s">
        <v>1555</v>
      </c>
    </row>
    <row r="283" spans="1:14" ht="23.7" customHeight="1" x14ac:dyDescent="0.25">
      <c r="A283" s="13" t="s">
        <v>1223</v>
      </c>
      <c r="B283" s="13" t="s">
        <v>2389</v>
      </c>
      <c r="C283" s="13" t="s">
        <v>2111</v>
      </c>
      <c r="D283" s="13" t="s">
        <v>1131</v>
      </c>
      <c r="E283" s="13" t="s">
        <v>1880</v>
      </c>
      <c r="F283" s="46" t="s">
        <v>262</v>
      </c>
      <c r="J283" s="46">
        <f t="shared" ca="1" si="4"/>
        <v>5.7</v>
      </c>
      <c r="N283" s="44" t="s">
        <v>262</v>
      </c>
    </row>
    <row r="284" spans="1:14" ht="23.7" customHeight="1" x14ac:dyDescent="0.25">
      <c r="A284" s="13" t="s">
        <v>1224</v>
      </c>
      <c r="B284" s="13" t="s">
        <v>2390</v>
      </c>
      <c r="C284" s="13" t="s">
        <v>2107</v>
      </c>
      <c r="D284" s="13" t="s">
        <v>1139</v>
      </c>
      <c r="E284" s="13" t="s">
        <v>1881</v>
      </c>
      <c r="F284" s="46" t="s">
        <v>268</v>
      </c>
      <c r="G284" s="46" t="s">
        <v>975</v>
      </c>
      <c r="H284" s="46" t="s">
        <v>120</v>
      </c>
      <c r="I284" s="46" t="s">
        <v>496</v>
      </c>
      <c r="J284" s="46">
        <f t="shared" ca="1" si="4"/>
        <v>5.4</v>
      </c>
      <c r="N284" s="44" t="s">
        <v>1556</v>
      </c>
    </row>
    <row r="285" spans="1:14" ht="23.7" customHeight="1" x14ac:dyDescent="0.25">
      <c r="A285" s="13" t="s">
        <v>1225</v>
      </c>
      <c r="B285" s="13" t="s">
        <v>2391</v>
      </c>
      <c r="C285" s="13" t="s">
        <v>2107</v>
      </c>
      <c r="D285" s="13" t="s">
        <v>1131</v>
      </c>
      <c r="E285" s="13" t="s">
        <v>2045</v>
      </c>
      <c r="F285" s="46" t="s">
        <v>1050</v>
      </c>
      <c r="G285" s="46" t="s">
        <v>349</v>
      </c>
      <c r="J285" s="46">
        <f t="shared" ca="1" si="4"/>
        <v>6.1</v>
      </c>
      <c r="N285" s="44" t="s">
        <v>1557</v>
      </c>
    </row>
    <row r="286" spans="1:14" ht="23.7" customHeight="1" x14ac:dyDescent="0.25">
      <c r="A286" s="13" t="s">
        <v>1226</v>
      </c>
      <c r="B286" s="13" t="s">
        <v>2392</v>
      </c>
      <c r="C286" s="13" t="s">
        <v>2107</v>
      </c>
      <c r="D286" s="13" t="s">
        <v>1873</v>
      </c>
      <c r="E286" s="13" t="s">
        <v>1847</v>
      </c>
      <c r="F286" s="46" t="s">
        <v>535</v>
      </c>
      <c r="J286" s="46">
        <f t="shared" ca="1" si="4"/>
        <v>5</v>
      </c>
      <c r="N286" s="44" t="s">
        <v>535</v>
      </c>
    </row>
    <row r="287" spans="1:14" ht="23.7" customHeight="1" x14ac:dyDescent="0.25">
      <c r="A287" s="13" t="s">
        <v>1227</v>
      </c>
      <c r="B287" s="13" t="s">
        <v>2393</v>
      </c>
      <c r="C287" s="13" t="s">
        <v>2107</v>
      </c>
      <c r="D287" s="13" t="s">
        <v>1148</v>
      </c>
      <c r="E287" s="13" t="s">
        <v>2046</v>
      </c>
      <c r="F287" s="46" t="s">
        <v>743</v>
      </c>
      <c r="G287" s="46" t="s">
        <v>549</v>
      </c>
      <c r="H287" s="46" t="s">
        <v>932</v>
      </c>
      <c r="J287" s="46">
        <f t="shared" ca="1" si="4"/>
        <v>8.9</v>
      </c>
      <c r="N287" s="44" t="s">
        <v>1558</v>
      </c>
    </row>
    <row r="288" spans="1:14" ht="23.7" customHeight="1" x14ac:dyDescent="0.25">
      <c r="A288" s="13" t="s">
        <v>1228</v>
      </c>
      <c r="B288" s="13" t="s">
        <v>2394</v>
      </c>
      <c r="C288" s="13" t="s">
        <v>2107</v>
      </c>
      <c r="D288" s="13" t="s">
        <v>1139</v>
      </c>
      <c r="E288" s="13" t="s">
        <v>1885</v>
      </c>
      <c r="F288" s="46" t="s">
        <v>439</v>
      </c>
      <c r="G288" s="46" t="s">
        <v>345</v>
      </c>
      <c r="H288" s="46" t="s">
        <v>542</v>
      </c>
      <c r="J288" s="46">
        <f t="shared" ca="1" si="4"/>
        <v>6.7</v>
      </c>
      <c r="N288" s="44" t="s">
        <v>1559</v>
      </c>
    </row>
    <row r="289" spans="1:14" ht="23.7" customHeight="1" x14ac:dyDescent="0.25">
      <c r="A289" s="13" t="s">
        <v>1229</v>
      </c>
      <c r="B289" s="13" t="s">
        <v>2395</v>
      </c>
      <c r="C289" s="13" t="s">
        <v>2107</v>
      </c>
      <c r="D289" s="13" t="s">
        <v>1141</v>
      </c>
      <c r="E289" s="13" t="s">
        <v>1879</v>
      </c>
      <c r="F289" s="46" t="s">
        <v>989</v>
      </c>
      <c r="G289" s="46" t="s">
        <v>171</v>
      </c>
      <c r="H289" s="46" t="s">
        <v>216</v>
      </c>
      <c r="J289" s="46">
        <f t="shared" ca="1" si="4"/>
        <v>4.9000000000000004</v>
      </c>
      <c r="N289" s="44" t="s">
        <v>1560</v>
      </c>
    </row>
    <row r="290" spans="1:14" ht="23.7" customHeight="1" x14ac:dyDescent="0.25">
      <c r="A290" s="13" t="s">
        <v>1230</v>
      </c>
      <c r="B290" s="13" t="s">
        <v>2396</v>
      </c>
      <c r="C290" s="13" t="s">
        <v>2107</v>
      </c>
      <c r="D290" s="13" t="s">
        <v>1150</v>
      </c>
      <c r="E290" s="13" t="s">
        <v>1916</v>
      </c>
      <c r="F290" s="46" t="s">
        <v>781</v>
      </c>
      <c r="G290" s="46" t="s">
        <v>942</v>
      </c>
      <c r="H290" s="46" t="s">
        <v>591</v>
      </c>
      <c r="J290" s="46">
        <f t="shared" ca="1" si="4"/>
        <v>8.1999999999999993</v>
      </c>
      <c r="N290" s="44" t="s">
        <v>1561</v>
      </c>
    </row>
    <row r="291" spans="1:14" ht="23.7" customHeight="1" x14ac:dyDescent="0.25">
      <c r="A291" s="13" t="s">
        <v>1231</v>
      </c>
      <c r="B291" s="13" t="s">
        <v>2397</v>
      </c>
      <c r="C291" s="13" t="s">
        <v>2107</v>
      </c>
      <c r="D291" s="13" t="s">
        <v>1855</v>
      </c>
      <c r="E291" s="13" t="s">
        <v>2047</v>
      </c>
      <c r="F291" s="46" t="s">
        <v>255</v>
      </c>
      <c r="J291" s="46">
        <f t="shared" ca="1" si="4"/>
        <v>8.6999999999999993</v>
      </c>
      <c r="N291" s="44" t="s">
        <v>255</v>
      </c>
    </row>
    <row r="292" spans="1:14" ht="23.7" customHeight="1" x14ac:dyDescent="0.25">
      <c r="A292" s="13" t="s">
        <v>1232</v>
      </c>
      <c r="B292" s="13" t="s">
        <v>2398</v>
      </c>
      <c r="C292" s="13" t="s">
        <v>2111</v>
      </c>
      <c r="D292" s="13" t="s">
        <v>1157</v>
      </c>
      <c r="E292" s="13" t="s">
        <v>1936</v>
      </c>
      <c r="F292" s="46" t="s">
        <v>517</v>
      </c>
      <c r="G292" s="46" t="s">
        <v>224</v>
      </c>
      <c r="H292" s="46" t="s">
        <v>179</v>
      </c>
      <c r="J292" s="46">
        <f t="shared" ca="1" si="4"/>
        <v>5.0999999999999996</v>
      </c>
      <c r="N292" s="44" t="s">
        <v>1562</v>
      </c>
    </row>
    <row r="293" spans="1:14" ht="23.7" customHeight="1" x14ac:dyDescent="0.25">
      <c r="A293" s="13" t="s">
        <v>1233</v>
      </c>
      <c r="B293" s="13" t="s">
        <v>2399</v>
      </c>
      <c r="C293" s="13" t="s">
        <v>2107</v>
      </c>
      <c r="D293" s="13" t="s">
        <v>1157</v>
      </c>
      <c r="E293" s="13" t="s">
        <v>2048</v>
      </c>
      <c r="F293" s="46" t="s">
        <v>921</v>
      </c>
      <c r="G293" s="46" t="s">
        <v>525</v>
      </c>
      <c r="H293" s="46" t="s">
        <v>984</v>
      </c>
      <c r="I293" s="46" t="s">
        <v>690</v>
      </c>
      <c r="J293" s="46">
        <f t="shared" ca="1" si="4"/>
        <v>8.6999999999999993</v>
      </c>
      <c r="N293" s="44" t="s">
        <v>1563</v>
      </c>
    </row>
    <row r="294" spans="1:14" ht="23.7" customHeight="1" x14ac:dyDescent="0.25">
      <c r="A294" s="13" t="s">
        <v>1234</v>
      </c>
      <c r="B294" s="13" t="s">
        <v>2400</v>
      </c>
      <c r="C294" s="13" t="s">
        <v>2111</v>
      </c>
      <c r="D294" s="13" t="s">
        <v>1855</v>
      </c>
      <c r="E294" s="13" t="s">
        <v>1959</v>
      </c>
      <c r="F294" s="46" t="s">
        <v>1038</v>
      </c>
      <c r="J294" s="46">
        <f t="shared" ca="1" si="4"/>
        <v>5.8</v>
      </c>
      <c r="N294" s="44" t="s">
        <v>1038</v>
      </c>
    </row>
    <row r="295" spans="1:14" ht="23.7" customHeight="1" x14ac:dyDescent="0.25">
      <c r="A295" s="13" t="s">
        <v>1235</v>
      </c>
      <c r="B295" s="13" t="s">
        <v>2401</v>
      </c>
      <c r="C295" s="13" t="s">
        <v>2107</v>
      </c>
      <c r="D295" s="13" t="s">
        <v>1154</v>
      </c>
      <c r="E295" s="13" t="s">
        <v>1892</v>
      </c>
      <c r="F295" s="46" t="s">
        <v>353</v>
      </c>
      <c r="G295" s="46" t="s">
        <v>779</v>
      </c>
      <c r="H295" s="46" t="s">
        <v>97</v>
      </c>
      <c r="J295" s="46">
        <f t="shared" ca="1" si="4"/>
        <v>9.6</v>
      </c>
      <c r="N295" s="44" t="s">
        <v>1564</v>
      </c>
    </row>
    <row r="296" spans="1:14" ht="23.7" customHeight="1" x14ac:dyDescent="0.25">
      <c r="A296" s="13" t="s">
        <v>1236</v>
      </c>
      <c r="B296" s="13" t="s">
        <v>2402</v>
      </c>
      <c r="C296" s="13" t="s">
        <v>2107</v>
      </c>
      <c r="D296" s="13" t="s">
        <v>1129</v>
      </c>
      <c r="E296" s="13" t="s">
        <v>2049</v>
      </c>
      <c r="F296" s="46" t="s">
        <v>495</v>
      </c>
      <c r="J296" s="46">
        <f t="shared" ca="1" si="4"/>
        <v>6.7</v>
      </c>
      <c r="N296" s="44" t="s">
        <v>495</v>
      </c>
    </row>
    <row r="297" spans="1:14" ht="23.7" customHeight="1" x14ac:dyDescent="0.25">
      <c r="A297" s="13" t="s">
        <v>1237</v>
      </c>
      <c r="B297" s="13" t="s">
        <v>2403</v>
      </c>
      <c r="C297" s="13" t="s">
        <v>2107</v>
      </c>
      <c r="D297" s="13" t="s">
        <v>1131</v>
      </c>
      <c r="E297" s="13" t="s">
        <v>2050</v>
      </c>
      <c r="F297" s="46" t="s">
        <v>985</v>
      </c>
      <c r="G297" s="46" t="s">
        <v>607</v>
      </c>
      <c r="J297" s="46">
        <f t="shared" ca="1" si="4"/>
        <v>8.5</v>
      </c>
      <c r="N297" s="44" t="s">
        <v>1565</v>
      </c>
    </row>
    <row r="298" spans="1:14" ht="23.7" customHeight="1" x14ac:dyDescent="0.25">
      <c r="A298" s="13" t="s">
        <v>1238</v>
      </c>
      <c r="B298" s="13" t="s">
        <v>2404</v>
      </c>
      <c r="C298" s="13" t="s">
        <v>2107</v>
      </c>
      <c r="D298" s="13" t="s">
        <v>1857</v>
      </c>
      <c r="E298" s="13" t="s">
        <v>1884</v>
      </c>
      <c r="F298" s="46" t="s">
        <v>792</v>
      </c>
      <c r="G298" s="46" t="s">
        <v>755</v>
      </c>
      <c r="H298" s="46" t="s">
        <v>976</v>
      </c>
      <c r="I298" s="46" t="s">
        <v>442</v>
      </c>
      <c r="J298" s="46">
        <f t="shared" ca="1" si="4"/>
        <v>7.2</v>
      </c>
      <c r="N298" s="44" t="s">
        <v>1566</v>
      </c>
    </row>
    <row r="299" spans="1:14" ht="23.7" customHeight="1" x14ac:dyDescent="0.25">
      <c r="A299" s="13" t="s">
        <v>1239</v>
      </c>
      <c r="B299" s="13" t="s">
        <v>2405</v>
      </c>
      <c r="C299" s="13" t="s">
        <v>2111</v>
      </c>
      <c r="D299" s="13" t="s">
        <v>1857</v>
      </c>
      <c r="E299" s="13" t="s">
        <v>2051</v>
      </c>
      <c r="F299" s="46" t="s">
        <v>795</v>
      </c>
      <c r="G299" s="46" t="s">
        <v>935</v>
      </c>
      <c r="H299" s="46" t="s">
        <v>86</v>
      </c>
      <c r="I299" s="46" t="s">
        <v>313</v>
      </c>
      <c r="J299" s="46">
        <f t="shared" ca="1" si="4"/>
        <v>5.9</v>
      </c>
      <c r="N299" s="44" t="s">
        <v>1567</v>
      </c>
    </row>
    <row r="300" spans="1:14" ht="23.7" customHeight="1" x14ac:dyDescent="0.25">
      <c r="A300" s="13" t="s">
        <v>1240</v>
      </c>
      <c r="B300" s="13" t="s">
        <v>2406</v>
      </c>
      <c r="C300" s="13" t="s">
        <v>2107</v>
      </c>
      <c r="D300" s="13" t="s">
        <v>1143</v>
      </c>
      <c r="E300" s="13" t="s">
        <v>1901</v>
      </c>
      <c r="F300" s="46" t="s">
        <v>381</v>
      </c>
      <c r="G300" s="46" t="s">
        <v>851</v>
      </c>
      <c r="H300" s="46" t="s">
        <v>407</v>
      </c>
      <c r="I300" s="46" t="s">
        <v>513</v>
      </c>
      <c r="J300" s="46">
        <f t="shared" ca="1" si="4"/>
        <v>6.5</v>
      </c>
      <c r="N300" s="44" t="s">
        <v>1568</v>
      </c>
    </row>
    <row r="301" spans="1:14" ht="23.7" customHeight="1" x14ac:dyDescent="0.25">
      <c r="A301" s="13" t="s">
        <v>1241</v>
      </c>
      <c r="B301" s="13" t="s">
        <v>2407</v>
      </c>
      <c r="C301" s="13" t="s">
        <v>2107</v>
      </c>
      <c r="D301" s="13" t="s">
        <v>1129</v>
      </c>
      <c r="E301" s="13" t="s">
        <v>2052</v>
      </c>
      <c r="F301" s="46" t="s">
        <v>917</v>
      </c>
      <c r="G301" s="46" t="s">
        <v>1044</v>
      </c>
      <c r="J301" s="46">
        <f t="shared" ca="1" si="4"/>
        <v>8.3000000000000007</v>
      </c>
      <c r="N301" s="44" t="s">
        <v>1569</v>
      </c>
    </row>
    <row r="302" spans="1:14" ht="23.7" customHeight="1" x14ac:dyDescent="0.25">
      <c r="A302" s="13" t="s">
        <v>1242</v>
      </c>
      <c r="B302" s="13" t="s">
        <v>2408</v>
      </c>
      <c r="C302" s="13" t="s">
        <v>2111</v>
      </c>
      <c r="D302" s="13" t="s">
        <v>1154</v>
      </c>
      <c r="E302" s="13" t="s">
        <v>1972</v>
      </c>
      <c r="F302" s="46" t="s">
        <v>570</v>
      </c>
      <c r="G302" s="46" t="s">
        <v>560</v>
      </c>
      <c r="J302" s="46">
        <f t="shared" ca="1" si="4"/>
        <v>9.3000000000000007</v>
      </c>
      <c r="N302" s="44" t="s">
        <v>1570</v>
      </c>
    </row>
    <row r="303" spans="1:14" ht="23.7" customHeight="1" x14ac:dyDescent="0.25">
      <c r="A303" s="13" t="s">
        <v>1243</v>
      </c>
      <c r="B303" s="13" t="s">
        <v>2409</v>
      </c>
      <c r="C303" s="13" t="s">
        <v>2111</v>
      </c>
      <c r="D303" s="13" t="s">
        <v>1137</v>
      </c>
      <c r="E303" s="13" t="s">
        <v>2053</v>
      </c>
      <c r="F303" s="46" t="s">
        <v>79</v>
      </c>
      <c r="J303" s="46">
        <f t="shared" ca="1" si="4"/>
        <v>7.7</v>
      </c>
      <c r="N303" s="44" t="s">
        <v>79</v>
      </c>
    </row>
    <row r="304" spans="1:14" ht="23.7" customHeight="1" x14ac:dyDescent="0.25">
      <c r="A304" s="13" t="s">
        <v>1244</v>
      </c>
      <c r="B304" s="13" t="s">
        <v>2410</v>
      </c>
      <c r="C304" s="13" t="s">
        <v>2107</v>
      </c>
      <c r="D304" s="13" t="s">
        <v>1143</v>
      </c>
      <c r="E304" s="13" t="s">
        <v>2054</v>
      </c>
      <c r="F304" s="46" t="s">
        <v>361</v>
      </c>
      <c r="G304" s="46" t="s">
        <v>497</v>
      </c>
      <c r="H304" s="46" t="s">
        <v>368</v>
      </c>
      <c r="I304" s="46" t="s">
        <v>934</v>
      </c>
      <c r="J304" s="46">
        <f t="shared" ca="1" si="4"/>
        <v>4.5</v>
      </c>
      <c r="N304" s="44" t="s">
        <v>1571</v>
      </c>
    </row>
    <row r="305" spans="1:14" ht="23.7" customHeight="1" x14ac:dyDescent="0.25">
      <c r="A305" s="13" t="s">
        <v>1245</v>
      </c>
      <c r="B305" s="13" t="s">
        <v>2411</v>
      </c>
      <c r="C305" s="13" t="s">
        <v>2111</v>
      </c>
      <c r="D305" s="13" t="s">
        <v>1849</v>
      </c>
      <c r="E305" s="13" t="s">
        <v>1868</v>
      </c>
      <c r="F305" s="46" t="s">
        <v>334</v>
      </c>
      <c r="G305" s="46" t="s">
        <v>455</v>
      </c>
      <c r="H305" s="46" t="s">
        <v>810</v>
      </c>
      <c r="I305" s="46" t="s">
        <v>342</v>
      </c>
      <c r="J305" s="46">
        <f t="shared" ca="1" si="4"/>
        <v>6.3</v>
      </c>
      <c r="N305" s="44" t="s">
        <v>1572</v>
      </c>
    </row>
    <row r="306" spans="1:14" ht="23.7" customHeight="1" x14ac:dyDescent="0.25">
      <c r="A306" s="13" t="s">
        <v>1246</v>
      </c>
      <c r="B306" s="13" t="s">
        <v>2412</v>
      </c>
      <c r="C306" s="13" t="s">
        <v>2111</v>
      </c>
      <c r="D306" s="13" t="s">
        <v>1873</v>
      </c>
      <c r="E306" s="13" t="s">
        <v>2055</v>
      </c>
      <c r="F306" s="46" t="s">
        <v>485</v>
      </c>
      <c r="J306" s="46">
        <f t="shared" ca="1" si="4"/>
        <v>7</v>
      </c>
      <c r="N306" s="44" t="s">
        <v>485</v>
      </c>
    </row>
    <row r="307" spans="1:14" ht="23.7" customHeight="1" x14ac:dyDescent="0.25">
      <c r="A307" s="13" t="s">
        <v>1247</v>
      </c>
      <c r="B307" s="13" t="s">
        <v>2413</v>
      </c>
      <c r="C307" s="13" t="s">
        <v>2107</v>
      </c>
      <c r="D307" s="13" t="s">
        <v>1157</v>
      </c>
      <c r="E307" s="13" t="s">
        <v>1895</v>
      </c>
      <c r="F307" s="46" t="s">
        <v>922</v>
      </c>
      <c r="G307" s="46" t="s">
        <v>623</v>
      </c>
      <c r="H307" s="46" t="s">
        <v>417</v>
      </c>
      <c r="J307" s="46">
        <f t="shared" ca="1" si="4"/>
        <v>8.4</v>
      </c>
      <c r="N307" s="44" t="s">
        <v>1573</v>
      </c>
    </row>
    <row r="308" spans="1:14" ht="23.7" customHeight="1" x14ac:dyDescent="0.25">
      <c r="A308" s="13" t="s">
        <v>1248</v>
      </c>
      <c r="B308" s="13" t="s">
        <v>2414</v>
      </c>
      <c r="C308" s="13" t="s">
        <v>2111</v>
      </c>
      <c r="D308" s="13" t="s">
        <v>1855</v>
      </c>
      <c r="E308" s="13" t="s">
        <v>2018</v>
      </c>
      <c r="F308" s="46" t="s">
        <v>1036</v>
      </c>
      <c r="G308" s="46" t="s">
        <v>335</v>
      </c>
      <c r="H308" s="46" t="s">
        <v>668</v>
      </c>
      <c r="J308" s="46">
        <f t="shared" ca="1" si="4"/>
        <v>5.2</v>
      </c>
      <c r="N308" s="44" t="s">
        <v>1574</v>
      </c>
    </row>
    <row r="309" spans="1:14" ht="23.7" customHeight="1" x14ac:dyDescent="0.25">
      <c r="A309" s="13" t="s">
        <v>1249</v>
      </c>
      <c r="B309" s="13" t="s">
        <v>2415</v>
      </c>
      <c r="C309" s="13" t="s">
        <v>2111</v>
      </c>
      <c r="D309" s="13" t="s">
        <v>1154</v>
      </c>
      <c r="E309" s="13" t="s">
        <v>2056</v>
      </c>
      <c r="F309" s="46" t="s">
        <v>531</v>
      </c>
      <c r="G309" s="46" t="s">
        <v>418</v>
      </c>
      <c r="H309" s="46" t="s">
        <v>253</v>
      </c>
      <c r="I309" s="46" t="s">
        <v>988</v>
      </c>
      <c r="J309" s="46">
        <f t="shared" ca="1" si="4"/>
        <v>4.8</v>
      </c>
      <c r="N309" s="44" t="s">
        <v>1575</v>
      </c>
    </row>
    <row r="310" spans="1:14" ht="23.7" customHeight="1" x14ac:dyDescent="0.25">
      <c r="A310" s="13" t="s">
        <v>1250</v>
      </c>
      <c r="B310" s="13" t="s">
        <v>2416</v>
      </c>
      <c r="C310" s="13" t="s">
        <v>2111</v>
      </c>
      <c r="D310" s="13" t="s">
        <v>1129</v>
      </c>
      <c r="E310" s="13" t="s">
        <v>2057</v>
      </c>
      <c r="F310" s="46" t="s">
        <v>766</v>
      </c>
      <c r="J310" s="46">
        <f t="shared" ca="1" si="4"/>
        <v>9.5</v>
      </c>
      <c r="N310" s="44" t="s">
        <v>766</v>
      </c>
    </row>
    <row r="311" spans="1:14" ht="23.7" customHeight="1" x14ac:dyDescent="0.25">
      <c r="A311" s="13" t="s">
        <v>1251</v>
      </c>
      <c r="B311" s="13" t="s">
        <v>2417</v>
      </c>
      <c r="C311" s="13" t="s">
        <v>2107</v>
      </c>
      <c r="D311" s="13" t="s">
        <v>1135</v>
      </c>
      <c r="E311" s="13" t="s">
        <v>2058</v>
      </c>
      <c r="F311" s="46" t="s">
        <v>223</v>
      </c>
      <c r="J311" s="46">
        <f t="shared" ca="1" si="4"/>
        <v>5.6</v>
      </c>
      <c r="N311" s="44" t="s">
        <v>223</v>
      </c>
    </row>
    <row r="312" spans="1:14" ht="23.7" customHeight="1" x14ac:dyDescent="0.25">
      <c r="A312" s="13" t="s">
        <v>1252</v>
      </c>
      <c r="B312" s="13" t="s">
        <v>2418</v>
      </c>
      <c r="C312" s="13" t="s">
        <v>2107</v>
      </c>
      <c r="D312" s="13" t="s">
        <v>1157</v>
      </c>
      <c r="E312" s="13" t="s">
        <v>2059</v>
      </c>
      <c r="F312" s="46" t="s">
        <v>873</v>
      </c>
      <c r="G312" s="46" t="s">
        <v>1029</v>
      </c>
      <c r="J312" s="46">
        <f t="shared" ca="1" si="4"/>
        <v>4.5999999999999996</v>
      </c>
      <c r="N312" s="44" t="s">
        <v>1576</v>
      </c>
    </row>
    <row r="313" spans="1:14" ht="23.7" customHeight="1" x14ac:dyDescent="0.25">
      <c r="A313" s="13" t="s">
        <v>1253</v>
      </c>
      <c r="B313" s="13" t="s">
        <v>2419</v>
      </c>
      <c r="C313" s="13" t="s">
        <v>2107</v>
      </c>
      <c r="D313" s="13" t="s">
        <v>1137</v>
      </c>
      <c r="E313" s="13" t="s">
        <v>1856</v>
      </c>
      <c r="F313" s="46" t="s">
        <v>406</v>
      </c>
      <c r="G313" s="46" t="s">
        <v>948</v>
      </c>
      <c r="H313" s="46" t="s">
        <v>529</v>
      </c>
      <c r="J313" s="46">
        <f t="shared" ca="1" si="4"/>
        <v>5.9</v>
      </c>
      <c r="N313" s="44" t="s">
        <v>1577</v>
      </c>
    </row>
    <row r="314" spans="1:14" ht="23.7" customHeight="1" x14ac:dyDescent="0.25">
      <c r="A314" s="13" t="s">
        <v>1254</v>
      </c>
      <c r="B314" s="13" t="s">
        <v>2420</v>
      </c>
      <c r="C314" s="13" t="s">
        <v>2107</v>
      </c>
      <c r="D314" s="13" t="s">
        <v>1141</v>
      </c>
      <c r="E314" s="13" t="s">
        <v>2060</v>
      </c>
      <c r="F314" s="46" t="s">
        <v>1033</v>
      </c>
      <c r="G314" s="46" t="s">
        <v>72</v>
      </c>
      <c r="H314" s="46" t="s">
        <v>633</v>
      </c>
      <c r="J314" s="46">
        <f t="shared" ca="1" si="4"/>
        <v>4.5999999999999996</v>
      </c>
      <c r="N314" s="44" t="s">
        <v>1578</v>
      </c>
    </row>
    <row r="315" spans="1:14" ht="23.7" customHeight="1" x14ac:dyDescent="0.25">
      <c r="A315" s="13" t="s">
        <v>1255</v>
      </c>
      <c r="B315" s="13" t="s">
        <v>2421</v>
      </c>
      <c r="C315" s="13" t="s">
        <v>2111</v>
      </c>
      <c r="D315" s="13" t="s">
        <v>1135</v>
      </c>
      <c r="E315" s="13" t="s">
        <v>1870</v>
      </c>
      <c r="F315" s="46" t="s">
        <v>886</v>
      </c>
      <c r="G315" s="46" t="s">
        <v>712</v>
      </c>
      <c r="J315" s="46">
        <f t="shared" ca="1" si="4"/>
        <v>5</v>
      </c>
      <c r="N315" s="44" t="s">
        <v>1579</v>
      </c>
    </row>
    <row r="316" spans="1:14" ht="23.7" customHeight="1" x14ac:dyDescent="0.25">
      <c r="A316" s="13" t="s">
        <v>1256</v>
      </c>
      <c r="B316" s="13" t="s">
        <v>2422</v>
      </c>
      <c r="C316" s="13" t="s">
        <v>2107</v>
      </c>
      <c r="D316" s="13" t="s">
        <v>1131</v>
      </c>
      <c r="E316" s="13" t="s">
        <v>2061</v>
      </c>
      <c r="F316" s="46" t="s">
        <v>832</v>
      </c>
      <c r="G316" s="46" t="s">
        <v>538</v>
      </c>
      <c r="H316" s="46" t="s">
        <v>1023</v>
      </c>
      <c r="I316" s="46" t="s">
        <v>401</v>
      </c>
      <c r="J316" s="46">
        <f t="shared" ca="1" si="4"/>
        <v>8.8000000000000007</v>
      </c>
      <c r="N316" s="44" t="s">
        <v>1580</v>
      </c>
    </row>
    <row r="317" spans="1:14" ht="23.7" customHeight="1" x14ac:dyDescent="0.25">
      <c r="A317" s="13" t="s">
        <v>1257</v>
      </c>
      <c r="B317" s="13" t="s">
        <v>2423</v>
      </c>
      <c r="C317" s="13" t="s">
        <v>2111</v>
      </c>
      <c r="D317" s="13" t="s">
        <v>1135</v>
      </c>
      <c r="E317" s="13" t="s">
        <v>2062</v>
      </c>
      <c r="F317" s="46" t="s">
        <v>749</v>
      </c>
      <c r="G317" s="46" t="s">
        <v>333</v>
      </c>
      <c r="H317" s="46" t="s">
        <v>634</v>
      </c>
      <c r="I317" s="46" t="s">
        <v>277</v>
      </c>
      <c r="J317" s="46">
        <f t="shared" ca="1" si="4"/>
        <v>7.1</v>
      </c>
      <c r="N317" s="44" t="s">
        <v>1581</v>
      </c>
    </row>
    <row r="318" spans="1:14" ht="23.7" customHeight="1" x14ac:dyDescent="0.25">
      <c r="A318" s="13" t="s">
        <v>1258</v>
      </c>
      <c r="B318" s="13" t="s">
        <v>2424</v>
      </c>
      <c r="C318" s="13" t="s">
        <v>2107</v>
      </c>
      <c r="D318" s="13" t="s">
        <v>1139</v>
      </c>
      <c r="E318" s="13" t="s">
        <v>2063</v>
      </c>
      <c r="F318" s="46" t="s">
        <v>541</v>
      </c>
      <c r="G318" s="46" t="s">
        <v>1053</v>
      </c>
      <c r="H318" s="46" t="s">
        <v>782</v>
      </c>
      <c r="I318" s="46" t="s">
        <v>386</v>
      </c>
      <c r="J318" s="46">
        <f t="shared" ca="1" si="4"/>
        <v>7.7</v>
      </c>
      <c r="N318" s="44" t="s">
        <v>1582</v>
      </c>
    </row>
    <row r="319" spans="1:14" ht="23.7" customHeight="1" x14ac:dyDescent="0.25">
      <c r="A319" s="13" t="s">
        <v>1259</v>
      </c>
      <c r="B319" s="13" t="s">
        <v>2425</v>
      </c>
      <c r="C319" s="13" t="s">
        <v>2107</v>
      </c>
      <c r="D319" s="13" t="s">
        <v>1849</v>
      </c>
      <c r="E319" s="13" t="s">
        <v>2057</v>
      </c>
      <c r="F319" s="46" t="s">
        <v>857</v>
      </c>
      <c r="J319" s="46">
        <f t="shared" ca="1" si="4"/>
        <v>8.9</v>
      </c>
      <c r="N319" s="44" t="s">
        <v>857</v>
      </c>
    </row>
    <row r="320" spans="1:14" ht="23.7" customHeight="1" x14ac:dyDescent="0.25">
      <c r="A320" s="13" t="s">
        <v>1260</v>
      </c>
      <c r="B320" s="13" t="s">
        <v>2426</v>
      </c>
      <c r="C320" s="13" t="s">
        <v>2107</v>
      </c>
      <c r="D320" s="13" t="s">
        <v>1135</v>
      </c>
      <c r="E320" s="13" t="s">
        <v>1917</v>
      </c>
      <c r="F320" s="46" t="s">
        <v>803</v>
      </c>
      <c r="J320" s="46">
        <f t="shared" ca="1" si="4"/>
        <v>8.1999999999999993</v>
      </c>
      <c r="N320" s="44" t="s">
        <v>803</v>
      </c>
    </row>
    <row r="321" spans="1:14" ht="23.7" customHeight="1" x14ac:dyDescent="0.25">
      <c r="A321" s="13" t="s">
        <v>1261</v>
      </c>
      <c r="B321" s="13" t="s">
        <v>2427</v>
      </c>
      <c r="C321" s="13" t="s">
        <v>2111</v>
      </c>
      <c r="D321" s="13" t="s">
        <v>1143</v>
      </c>
      <c r="E321" s="13" t="s">
        <v>2064</v>
      </c>
      <c r="F321" s="46" t="s">
        <v>638</v>
      </c>
      <c r="G321" s="46" t="s">
        <v>503</v>
      </c>
      <c r="H321" s="46" t="s">
        <v>197</v>
      </c>
      <c r="J321" s="46">
        <f t="shared" ca="1" si="4"/>
        <v>9.4</v>
      </c>
      <c r="N321" s="44" t="s">
        <v>1583</v>
      </c>
    </row>
    <row r="322" spans="1:14" ht="23.7" customHeight="1" x14ac:dyDescent="0.25">
      <c r="A322" s="13" t="s">
        <v>1262</v>
      </c>
      <c r="B322" s="13" t="s">
        <v>2428</v>
      </c>
      <c r="C322" s="13" t="s">
        <v>2111</v>
      </c>
      <c r="D322" s="13" t="s">
        <v>1148</v>
      </c>
      <c r="E322" s="13" t="s">
        <v>1881</v>
      </c>
      <c r="F322" s="46" t="s">
        <v>775</v>
      </c>
      <c r="G322" s="46" t="s">
        <v>85</v>
      </c>
      <c r="H322" s="46" t="s">
        <v>74</v>
      </c>
      <c r="I322" s="46" t="s">
        <v>102</v>
      </c>
      <c r="J322" s="46">
        <f t="shared" ref="J322:J385" ca="1" si="5">RANDBETWEEN(45,100)/10</f>
        <v>5.5</v>
      </c>
      <c r="N322" s="44" t="s">
        <v>1584</v>
      </c>
    </row>
    <row r="323" spans="1:14" ht="23.7" customHeight="1" x14ac:dyDescent="0.25">
      <c r="A323" s="13" t="s">
        <v>1263</v>
      </c>
      <c r="B323" s="13" t="s">
        <v>2429</v>
      </c>
      <c r="C323" s="13" t="s">
        <v>2111</v>
      </c>
      <c r="D323" s="13" t="s">
        <v>1890</v>
      </c>
      <c r="E323" s="13" t="s">
        <v>2065</v>
      </c>
      <c r="F323" s="46" t="s">
        <v>143</v>
      </c>
      <c r="G323" s="46" t="s">
        <v>829</v>
      </c>
      <c r="H323" s="46" t="s">
        <v>858</v>
      </c>
      <c r="J323" s="46">
        <f t="shared" ca="1" si="5"/>
        <v>5</v>
      </c>
      <c r="N323" s="44" t="s">
        <v>1585</v>
      </c>
    </row>
    <row r="324" spans="1:14" ht="23.7" customHeight="1" x14ac:dyDescent="0.25">
      <c r="A324" s="13" t="s">
        <v>1264</v>
      </c>
      <c r="B324" s="13" t="s">
        <v>2430</v>
      </c>
      <c r="C324" s="13" t="s">
        <v>2107</v>
      </c>
      <c r="D324" s="13" t="s">
        <v>1154</v>
      </c>
      <c r="E324" s="13" t="s">
        <v>2049</v>
      </c>
      <c r="F324" s="46" t="s">
        <v>773</v>
      </c>
      <c r="G324" s="46" t="s">
        <v>423</v>
      </c>
      <c r="H324" s="46" t="s">
        <v>946</v>
      </c>
      <c r="J324" s="46">
        <f t="shared" ca="1" si="5"/>
        <v>9.1999999999999993</v>
      </c>
      <c r="N324" s="44" t="s">
        <v>1586</v>
      </c>
    </row>
    <row r="325" spans="1:14" ht="23.7" customHeight="1" x14ac:dyDescent="0.25">
      <c r="A325" s="13" t="s">
        <v>1265</v>
      </c>
      <c r="B325" s="13" t="s">
        <v>2431</v>
      </c>
      <c r="C325" s="13" t="s">
        <v>2107</v>
      </c>
      <c r="D325" s="13" t="s">
        <v>1849</v>
      </c>
      <c r="E325" s="13" t="s">
        <v>2066</v>
      </c>
      <c r="F325" s="46" t="s">
        <v>546</v>
      </c>
      <c r="G325" s="46" t="s">
        <v>620</v>
      </c>
      <c r="J325" s="46">
        <f t="shared" ca="1" si="5"/>
        <v>5.8</v>
      </c>
      <c r="N325" s="44" t="s">
        <v>1587</v>
      </c>
    </row>
    <row r="326" spans="1:14" ht="23.7" customHeight="1" x14ac:dyDescent="0.25">
      <c r="A326" s="13" t="s">
        <v>1266</v>
      </c>
      <c r="B326" s="13" t="s">
        <v>2432</v>
      </c>
      <c r="C326" s="13" t="s">
        <v>2111</v>
      </c>
      <c r="D326" s="13" t="s">
        <v>1139</v>
      </c>
      <c r="E326" s="13" t="s">
        <v>1863</v>
      </c>
      <c r="F326" s="46" t="s">
        <v>971</v>
      </c>
      <c r="G326" s="46" t="s">
        <v>821</v>
      </c>
      <c r="H326" s="46" t="s">
        <v>912</v>
      </c>
      <c r="J326" s="46">
        <f t="shared" ca="1" si="5"/>
        <v>6.5</v>
      </c>
      <c r="N326" s="44" t="s">
        <v>1588</v>
      </c>
    </row>
    <row r="327" spans="1:14" ht="23.7" customHeight="1" x14ac:dyDescent="0.25">
      <c r="A327" s="13" t="s">
        <v>1267</v>
      </c>
      <c r="B327" s="13" t="s">
        <v>2433</v>
      </c>
      <c r="C327" s="13" t="s">
        <v>2111</v>
      </c>
      <c r="D327" s="13" t="s">
        <v>1857</v>
      </c>
      <c r="E327" s="13" t="s">
        <v>1922</v>
      </c>
      <c r="F327" s="46" t="s">
        <v>587</v>
      </c>
      <c r="J327" s="46">
        <f t="shared" ca="1" si="5"/>
        <v>4.5</v>
      </c>
      <c r="N327" s="44" t="s">
        <v>587</v>
      </c>
    </row>
    <row r="328" spans="1:14" ht="23.7" customHeight="1" x14ac:dyDescent="0.25">
      <c r="A328" s="13" t="s">
        <v>1268</v>
      </c>
      <c r="B328" s="13" t="s">
        <v>2434</v>
      </c>
      <c r="C328" s="13" t="s">
        <v>2111</v>
      </c>
      <c r="D328" s="13" t="s">
        <v>1137</v>
      </c>
      <c r="E328" s="13" t="s">
        <v>2017</v>
      </c>
      <c r="F328" s="46" t="s">
        <v>909</v>
      </c>
      <c r="J328" s="46">
        <f t="shared" ca="1" si="5"/>
        <v>8.5</v>
      </c>
      <c r="N328" s="44" t="s">
        <v>909</v>
      </c>
    </row>
    <row r="329" spans="1:14" ht="23.7" customHeight="1" x14ac:dyDescent="0.25">
      <c r="A329" s="13" t="s">
        <v>1269</v>
      </c>
      <c r="B329" s="13" t="s">
        <v>2435</v>
      </c>
      <c r="C329" s="13" t="s">
        <v>2111</v>
      </c>
      <c r="D329" s="13" t="s">
        <v>1855</v>
      </c>
      <c r="E329" s="13" t="s">
        <v>1998</v>
      </c>
      <c r="F329" s="46" t="s">
        <v>1040</v>
      </c>
      <c r="G329" s="46" t="s">
        <v>532</v>
      </c>
      <c r="H329" s="46" t="s">
        <v>200</v>
      </c>
      <c r="J329" s="46">
        <f t="shared" ca="1" si="5"/>
        <v>7.6</v>
      </c>
      <c r="N329" s="44" t="s">
        <v>1589</v>
      </c>
    </row>
    <row r="330" spans="1:14" ht="23.7" customHeight="1" x14ac:dyDescent="0.25">
      <c r="A330" s="13" t="s">
        <v>1270</v>
      </c>
      <c r="B330" s="13" t="s">
        <v>2436</v>
      </c>
      <c r="C330" s="13" t="s">
        <v>2111</v>
      </c>
      <c r="D330" s="13" t="s">
        <v>1873</v>
      </c>
      <c r="E330" s="13" t="s">
        <v>1901</v>
      </c>
      <c r="F330" s="46" t="s">
        <v>592</v>
      </c>
      <c r="G330" s="46" t="s">
        <v>930</v>
      </c>
      <c r="H330" s="46" t="s">
        <v>218</v>
      </c>
      <c r="J330" s="46">
        <f t="shared" ca="1" si="5"/>
        <v>6.1</v>
      </c>
      <c r="N330" s="44" t="s">
        <v>1590</v>
      </c>
    </row>
    <row r="331" spans="1:14" ht="23.7" customHeight="1" x14ac:dyDescent="0.25">
      <c r="A331" s="13" t="s">
        <v>1271</v>
      </c>
      <c r="B331" s="13" t="s">
        <v>2437</v>
      </c>
      <c r="C331" s="13" t="s">
        <v>2107</v>
      </c>
      <c r="D331" s="13" t="s">
        <v>1857</v>
      </c>
      <c r="E331" s="13" t="s">
        <v>2067</v>
      </c>
      <c r="F331" s="46" t="s">
        <v>953</v>
      </c>
      <c r="G331" s="46" t="s">
        <v>460</v>
      </c>
      <c r="H331" s="46" t="s">
        <v>808</v>
      </c>
      <c r="J331" s="46">
        <f t="shared" ca="1" si="5"/>
        <v>6.9</v>
      </c>
      <c r="N331" s="44" t="s">
        <v>1591</v>
      </c>
    </row>
    <row r="332" spans="1:14" ht="23.7" customHeight="1" x14ac:dyDescent="0.25">
      <c r="A332" s="13" t="s">
        <v>1272</v>
      </c>
      <c r="B332" s="13" t="s">
        <v>2438</v>
      </c>
      <c r="C332" s="13" t="s">
        <v>2107</v>
      </c>
      <c r="D332" s="13" t="s">
        <v>1148</v>
      </c>
      <c r="E332" s="13" t="s">
        <v>2068</v>
      </c>
      <c r="F332" s="46" t="s">
        <v>269</v>
      </c>
      <c r="G332" s="46" t="s">
        <v>798</v>
      </c>
      <c r="H332" s="46" t="s">
        <v>84</v>
      </c>
      <c r="J332" s="46">
        <f t="shared" ca="1" si="5"/>
        <v>7</v>
      </c>
      <c r="N332" s="44" t="s">
        <v>1592</v>
      </c>
    </row>
    <row r="333" spans="1:14" ht="23.7" customHeight="1" x14ac:dyDescent="0.25">
      <c r="A333" s="13" t="s">
        <v>1273</v>
      </c>
      <c r="B333" s="13" t="s">
        <v>2439</v>
      </c>
      <c r="C333" s="13" t="s">
        <v>2111</v>
      </c>
      <c r="D333" s="13" t="s">
        <v>1154</v>
      </c>
      <c r="E333" s="13" t="s">
        <v>2069</v>
      </c>
      <c r="F333" s="46" t="s">
        <v>941</v>
      </c>
      <c r="G333" s="46" t="s">
        <v>88</v>
      </c>
      <c r="J333" s="46">
        <f t="shared" ca="1" si="5"/>
        <v>6.5</v>
      </c>
      <c r="N333" s="44" t="s">
        <v>1593</v>
      </c>
    </row>
    <row r="334" spans="1:14" ht="23.7" customHeight="1" x14ac:dyDescent="0.25">
      <c r="A334" s="13" t="s">
        <v>1274</v>
      </c>
      <c r="B334" s="13" t="s">
        <v>2440</v>
      </c>
      <c r="C334" s="13" t="s">
        <v>2107</v>
      </c>
      <c r="D334" s="13" t="s">
        <v>1150</v>
      </c>
      <c r="E334" s="13" t="s">
        <v>2036</v>
      </c>
      <c r="F334" s="46" t="s">
        <v>696</v>
      </c>
      <c r="G334" s="46" t="s">
        <v>1037</v>
      </c>
      <c r="J334" s="46">
        <f t="shared" ca="1" si="5"/>
        <v>6.8</v>
      </c>
      <c r="N334" s="44" t="s">
        <v>1594</v>
      </c>
    </row>
    <row r="335" spans="1:14" ht="23.7" customHeight="1" x14ac:dyDescent="0.25">
      <c r="A335" s="13" t="s">
        <v>1275</v>
      </c>
      <c r="B335" s="13" t="s">
        <v>2441</v>
      </c>
      <c r="C335" s="13" t="s">
        <v>2107</v>
      </c>
      <c r="D335" s="13" t="s">
        <v>1873</v>
      </c>
      <c r="E335" s="13" t="s">
        <v>2070</v>
      </c>
      <c r="F335" s="46" t="s">
        <v>825</v>
      </c>
      <c r="G335" s="46" t="s">
        <v>204</v>
      </c>
      <c r="H335" s="46" t="s">
        <v>571</v>
      </c>
      <c r="J335" s="46">
        <f t="shared" ca="1" si="5"/>
        <v>6.8</v>
      </c>
      <c r="N335" s="44" t="s">
        <v>1595</v>
      </c>
    </row>
    <row r="336" spans="1:14" ht="23.7" customHeight="1" x14ac:dyDescent="0.25">
      <c r="A336" s="13" t="s">
        <v>1276</v>
      </c>
      <c r="B336" s="13" t="s">
        <v>2442</v>
      </c>
      <c r="C336" s="13" t="s">
        <v>2111</v>
      </c>
      <c r="D336" s="13" t="s">
        <v>1150</v>
      </c>
      <c r="E336" s="13" t="s">
        <v>2071</v>
      </c>
      <c r="F336" s="46" t="s">
        <v>711</v>
      </c>
      <c r="G336" s="46" t="s">
        <v>323</v>
      </c>
      <c r="H336" s="46" t="s">
        <v>127</v>
      </c>
      <c r="I336" s="46" t="s">
        <v>573</v>
      </c>
      <c r="J336" s="46">
        <f t="shared" ca="1" si="5"/>
        <v>7.4</v>
      </c>
      <c r="N336" s="44" t="s">
        <v>1596</v>
      </c>
    </row>
    <row r="337" spans="1:14" ht="23.7" customHeight="1" x14ac:dyDescent="0.25">
      <c r="A337" s="13" t="s">
        <v>1277</v>
      </c>
      <c r="B337" s="13" t="s">
        <v>2443</v>
      </c>
      <c r="C337" s="13" t="s">
        <v>2107</v>
      </c>
      <c r="D337" s="13" t="s">
        <v>1857</v>
      </c>
      <c r="E337" s="13" t="s">
        <v>1941</v>
      </c>
      <c r="F337" s="46" t="s">
        <v>664</v>
      </c>
      <c r="G337" s="46" t="s">
        <v>116</v>
      </c>
      <c r="H337" s="46" t="s">
        <v>464</v>
      </c>
      <c r="I337" s="46" t="s">
        <v>137</v>
      </c>
      <c r="J337" s="46">
        <f t="shared" ca="1" si="5"/>
        <v>4.9000000000000004</v>
      </c>
      <c r="N337" s="44" t="s">
        <v>1597</v>
      </c>
    </row>
    <row r="338" spans="1:14" ht="23.7" customHeight="1" x14ac:dyDescent="0.25">
      <c r="A338" s="13" t="s">
        <v>1278</v>
      </c>
      <c r="B338" s="13" t="s">
        <v>2444</v>
      </c>
      <c r="C338" s="13" t="s">
        <v>2107</v>
      </c>
      <c r="D338" s="13" t="s">
        <v>1129</v>
      </c>
      <c r="E338" s="13" t="s">
        <v>2072</v>
      </c>
      <c r="F338" s="46" t="s">
        <v>506</v>
      </c>
      <c r="J338" s="46">
        <f t="shared" ca="1" si="5"/>
        <v>8.3000000000000007</v>
      </c>
      <c r="N338" s="44" t="s">
        <v>506</v>
      </c>
    </row>
    <row r="339" spans="1:14" ht="23.7" customHeight="1" x14ac:dyDescent="0.25">
      <c r="A339" s="13" t="s">
        <v>1279</v>
      </c>
      <c r="B339" s="13" t="s">
        <v>2445</v>
      </c>
      <c r="C339" s="13" t="s">
        <v>2107</v>
      </c>
      <c r="D339" s="13" t="s">
        <v>1154</v>
      </c>
      <c r="E339" s="13" t="s">
        <v>2073</v>
      </c>
      <c r="F339" s="46" t="s">
        <v>648</v>
      </c>
      <c r="J339" s="46">
        <f t="shared" ca="1" si="5"/>
        <v>8.8000000000000007</v>
      </c>
      <c r="N339" s="44" t="s">
        <v>648</v>
      </c>
    </row>
    <row r="340" spans="1:14" ht="23.7" customHeight="1" x14ac:dyDescent="0.25">
      <c r="A340" s="13" t="s">
        <v>1280</v>
      </c>
      <c r="B340" s="13" t="s">
        <v>2446</v>
      </c>
      <c r="C340" s="13" t="s">
        <v>2107</v>
      </c>
      <c r="D340" s="13" t="s">
        <v>1890</v>
      </c>
      <c r="E340" s="13" t="s">
        <v>2051</v>
      </c>
      <c r="F340" s="46" t="s">
        <v>615</v>
      </c>
      <c r="G340" s="46" t="s">
        <v>1001</v>
      </c>
      <c r="H340" s="46" t="s">
        <v>539</v>
      </c>
      <c r="J340" s="46">
        <f t="shared" ca="1" si="5"/>
        <v>9.6</v>
      </c>
      <c r="N340" s="44" t="s">
        <v>1598</v>
      </c>
    </row>
    <row r="341" spans="1:14" ht="23.7" customHeight="1" x14ac:dyDescent="0.25">
      <c r="A341" s="13" t="s">
        <v>1281</v>
      </c>
      <c r="B341" s="13" t="s">
        <v>2447</v>
      </c>
      <c r="C341" s="13" t="s">
        <v>2107</v>
      </c>
      <c r="D341" s="13" t="s">
        <v>1154</v>
      </c>
      <c r="E341" s="13" t="s">
        <v>1847</v>
      </c>
      <c r="F341" s="46" t="s">
        <v>603</v>
      </c>
      <c r="G341" s="46" t="s">
        <v>869</v>
      </c>
      <c r="H341" s="46" t="s">
        <v>669</v>
      </c>
      <c r="I341" s="46" t="s">
        <v>523</v>
      </c>
      <c r="J341" s="46">
        <f t="shared" ca="1" si="5"/>
        <v>9.9</v>
      </c>
      <c r="N341" s="44" t="s">
        <v>1599</v>
      </c>
    </row>
    <row r="342" spans="1:14" ht="23.7" customHeight="1" x14ac:dyDescent="0.25">
      <c r="A342" s="13" t="s">
        <v>1282</v>
      </c>
      <c r="B342" s="13" t="s">
        <v>2448</v>
      </c>
      <c r="C342" s="13" t="s">
        <v>2111</v>
      </c>
      <c r="D342" s="13" t="s">
        <v>1148</v>
      </c>
      <c r="E342" s="13" t="s">
        <v>2074</v>
      </c>
      <c r="F342" s="46" t="s">
        <v>514</v>
      </c>
      <c r="J342" s="46">
        <f t="shared" ca="1" si="5"/>
        <v>5.8</v>
      </c>
      <c r="N342" s="44" t="s">
        <v>514</v>
      </c>
    </row>
    <row r="343" spans="1:14" ht="23.7" customHeight="1" x14ac:dyDescent="0.25">
      <c r="A343" s="13" t="s">
        <v>1283</v>
      </c>
      <c r="B343" s="13" t="s">
        <v>2449</v>
      </c>
      <c r="C343" s="13" t="s">
        <v>2107</v>
      </c>
      <c r="D343" s="13" t="s">
        <v>1150</v>
      </c>
      <c r="E343" s="13" t="s">
        <v>1905</v>
      </c>
      <c r="F343" s="46" t="s">
        <v>644</v>
      </c>
      <c r="G343" s="46" t="s">
        <v>499</v>
      </c>
      <c r="J343" s="46">
        <f t="shared" ca="1" si="5"/>
        <v>5.5</v>
      </c>
      <c r="N343" s="44" t="s">
        <v>1600</v>
      </c>
    </row>
    <row r="344" spans="1:14" ht="23.7" customHeight="1" x14ac:dyDescent="0.25">
      <c r="A344" s="13" t="s">
        <v>1284</v>
      </c>
      <c r="B344" s="13" t="s">
        <v>2450</v>
      </c>
      <c r="C344" s="13" t="s">
        <v>2111</v>
      </c>
      <c r="D344" s="13" t="s">
        <v>1148</v>
      </c>
      <c r="E344" s="13" t="s">
        <v>2008</v>
      </c>
      <c r="F344" s="46" t="s">
        <v>693</v>
      </c>
      <c r="G344" s="46" t="s">
        <v>636</v>
      </c>
      <c r="H344" s="46" t="s">
        <v>151</v>
      </c>
      <c r="I344" s="46" t="s">
        <v>830</v>
      </c>
      <c r="J344" s="46">
        <f t="shared" ca="1" si="5"/>
        <v>4.5</v>
      </c>
      <c r="N344" s="44" t="s">
        <v>1601</v>
      </c>
    </row>
    <row r="345" spans="1:14" ht="23.7" customHeight="1" x14ac:dyDescent="0.25">
      <c r="A345" s="13" t="s">
        <v>1285</v>
      </c>
      <c r="B345" s="13" t="s">
        <v>2451</v>
      </c>
      <c r="C345" s="13" t="s">
        <v>2111</v>
      </c>
      <c r="D345" s="13" t="s">
        <v>1890</v>
      </c>
      <c r="E345" s="13" t="s">
        <v>1927</v>
      </c>
      <c r="F345" s="46" t="s">
        <v>767</v>
      </c>
      <c r="G345" s="46" t="s">
        <v>718</v>
      </c>
      <c r="H345" s="46" t="s">
        <v>1031</v>
      </c>
      <c r="J345" s="46">
        <f t="shared" ca="1" si="5"/>
        <v>7.1</v>
      </c>
      <c r="N345" s="44" t="s">
        <v>1602</v>
      </c>
    </row>
    <row r="346" spans="1:14" ht="23.7" customHeight="1" x14ac:dyDescent="0.25">
      <c r="A346" s="13" t="s">
        <v>1286</v>
      </c>
      <c r="B346" s="13" t="s">
        <v>2452</v>
      </c>
      <c r="C346" s="13" t="s">
        <v>2107</v>
      </c>
      <c r="D346" s="13" t="s">
        <v>1890</v>
      </c>
      <c r="E346" s="13" t="s">
        <v>2075</v>
      </c>
      <c r="F346" s="46" t="s">
        <v>477</v>
      </c>
      <c r="G346" s="46" t="s">
        <v>304</v>
      </c>
      <c r="H346" s="46" t="s">
        <v>458</v>
      </c>
      <c r="J346" s="46">
        <f t="shared" ca="1" si="5"/>
        <v>6.2</v>
      </c>
      <c r="N346" s="44" t="s">
        <v>1603</v>
      </c>
    </row>
    <row r="347" spans="1:14" ht="23.7" customHeight="1" x14ac:dyDescent="0.25">
      <c r="A347" s="13" t="s">
        <v>1287</v>
      </c>
      <c r="B347" s="13" t="s">
        <v>2453</v>
      </c>
      <c r="C347" s="13" t="s">
        <v>2111</v>
      </c>
      <c r="D347" s="13" t="s">
        <v>1141</v>
      </c>
      <c r="E347" s="13" t="s">
        <v>1870</v>
      </c>
      <c r="F347" s="46" t="s">
        <v>751</v>
      </c>
      <c r="G347" s="46" t="s">
        <v>114</v>
      </c>
      <c r="J347" s="46">
        <f t="shared" ca="1" si="5"/>
        <v>5.0999999999999996</v>
      </c>
      <c r="N347" s="44" t="s">
        <v>1604</v>
      </c>
    </row>
    <row r="348" spans="1:14" ht="23.7" customHeight="1" x14ac:dyDescent="0.25">
      <c r="A348" s="13" t="s">
        <v>1288</v>
      </c>
      <c r="B348" s="13" t="s">
        <v>2454</v>
      </c>
      <c r="C348" s="13" t="s">
        <v>2111</v>
      </c>
      <c r="D348" s="13" t="s">
        <v>1146</v>
      </c>
      <c r="E348" s="13" t="s">
        <v>2076</v>
      </c>
      <c r="F348" s="46" t="s">
        <v>656</v>
      </c>
      <c r="G348" s="46" t="s">
        <v>119</v>
      </c>
      <c r="H348" s="46" t="s">
        <v>679</v>
      </c>
      <c r="J348" s="46">
        <f t="shared" ca="1" si="5"/>
        <v>8</v>
      </c>
      <c r="N348" s="44" t="s">
        <v>1605</v>
      </c>
    </row>
    <row r="349" spans="1:14" ht="23.7" customHeight="1" x14ac:dyDescent="0.25">
      <c r="A349" s="13" t="s">
        <v>1289</v>
      </c>
      <c r="B349" s="13" t="s">
        <v>2455</v>
      </c>
      <c r="C349" s="13" t="s">
        <v>2111</v>
      </c>
      <c r="D349" s="13" t="s">
        <v>1133</v>
      </c>
      <c r="E349" s="13" t="s">
        <v>2077</v>
      </c>
      <c r="F349" s="46" t="s">
        <v>173</v>
      </c>
      <c r="G349" s="46" t="s">
        <v>466</v>
      </c>
      <c r="H349" s="46" t="s">
        <v>205</v>
      </c>
      <c r="I349" s="46" t="s">
        <v>184</v>
      </c>
      <c r="J349" s="46">
        <f t="shared" ca="1" si="5"/>
        <v>8.5</v>
      </c>
      <c r="N349" s="44" t="s">
        <v>1606</v>
      </c>
    </row>
    <row r="350" spans="1:14" ht="23.7" customHeight="1" x14ac:dyDescent="0.25">
      <c r="A350" s="13" t="s">
        <v>1290</v>
      </c>
      <c r="B350" s="13" t="s">
        <v>2456</v>
      </c>
      <c r="C350" s="13" t="s">
        <v>2107</v>
      </c>
      <c r="D350" s="13" t="s">
        <v>1890</v>
      </c>
      <c r="E350" s="13" t="s">
        <v>2078</v>
      </c>
      <c r="F350" s="46" t="s">
        <v>528</v>
      </c>
      <c r="J350" s="46">
        <f t="shared" ca="1" si="5"/>
        <v>6.9</v>
      </c>
      <c r="N350" s="44" t="s">
        <v>528</v>
      </c>
    </row>
    <row r="351" spans="1:14" ht="23.7" customHeight="1" x14ac:dyDescent="0.25">
      <c r="A351" s="13" t="s">
        <v>1291</v>
      </c>
      <c r="B351" s="13" t="s">
        <v>2457</v>
      </c>
      <c r="C351" s="13" t="s">
        <v>2107</v>
      </c>
      <c r="D351" s="13" t="s">
        <v>1137</v>
      </c>
      <c r="E351" s="13" t="s">
        <v>1987</v>
      </c>
      <c r="F351" s="46" t="s">
        <v>192</v>
      </c>
      <c r="G351" s="46" t="s">
        <v>972</v>
      </c>
      <c r="H351" s="46" t="s">
        <v>416</v>
      </c>
      <c r="J351" s="46">
        <f t="shared" ca="1" si="5"/>
        <v>7.2</v>
      </c>
      <c r="N351" s="44" t="s">
        <v>1607</v>
      </c>
    </row>
    <row r="352" spans="1:14" ht="23.7" customHeight="1" x14ac:dyDescent="0.25">
      <c r="A352" s="13" t="s">
        <v>1292</v>
      </c>
      <c r="B352" s="13" t="s">
        <v>2458</v>
      </c>
      <c r="C352" s="13" t="s">
        <v>2111</v>
      </c>
      <c r="D352" s="13" t="s">
        <v>1154</v>
      </c>
      <c r="E352" s="13" t="s">
        <v>1918</v>
      </c>
      <c r="F352" s="46" t="s">
        <v>391</v>
      </c>
      <c r="G352" s="46" t="s">
        <v>1032</v>
      </c>
      <c r="J352" s="46">
        <f t="shared" ca="1" si="5"/>
        <v>9.1</v>
      </c>
      <c r="N352" s="44" t="s">
        <v>1608</v>
      </c>
    </row>
    <row r="353" spans="1:14" ht="23.7" customHeight="1" x14ac:dyDescent="0.25">
      <c r="A353" s="13" t="s">
        <v>1293</v>
      </c>
      <c r="B353" s="13" t="s">
        <v>2459</v>
      </c>
      <c r="C353" s="13" t="s">
        <v>2107</v>
      </c>
      <c r="D353" s="13" t="s">
        <v>1148</v>
      </c>
      <c r="E353" s="13" t="s">
        <v>2079</v>
      </c>
      <c r="F353" s="46" t="s">
        <v>588</v>
      </c>
      <c r="G353" s="46" t="s">
        <v>112</v>
      </c>
      <c r="J353" s="46">
        <f t="shared" ca="1" si="5"/>
        <v>8.1999999999999993</v>
      </c>
      <c r="N353" s="44" t="s">
        <v>1609</v>
      </c>
    </row>
    <row r="354" spans="1:14" ht="23.7" customHeight="1" x14ac:dyDescent="0.25">
      <c r="A354" s="13" t="s">
        <v>1294</v>
      </c>
      <c r="B354" s="13" t="s">
        <v>2460</v>
      </c>
      <c r="C354" s="13" t="s">
        <v>2111</v>
      </c>
      <c r="D354" s="13" t="s">
        <v>1890</v>
      </c>
      <c r="E354" s="13" t="s">
        <v>1951</v>
      </c>
      <c r="F354" s="46" t="s">
        <v>981</v>
      </c>
      <c r="G354" s="46" t="s">
        <v>556</v>
      </c>
      <c r="H354" s="46" t="s">
        <v>658</v>
      </c>
      <c r="I354" s="46" t="s">
        <v>521</v>
      </c>
      <c r="J354" s="46">
        <f t="shared" ca="1" si="5"/>
        <v>7.8</v>
      </c>
      <c r="N354" s="44" t="s">
        <v>1610</v>
      </c>
    </row>
    <row r="355" spans="1:14" ht="23.7" customHeight="1" x14ac:dyDescent="0.25">
      <c r="A355" s="13" t="s">
        <v>1295</v>
      </c>
      <c r="B355" s="13" t="s">
        <v>2461</v>
      </c>
      <c r="C355" s="13" t="s">
        <v>2107</v>
      </c>
      <c r="D355" s="13" t="s">
        <v>1141</v>
      </c>
      <c r="E355" s="13" t="s">
        <v>2080</v>
      </c>
      <c r="F355" s="46" t="s">
        <v>453</v>
      </c>
      <c r="G355" s="46" t="s">
        <v>400</v>
      </c>
      <c r="J355" s="46">
        <f t="shared" ca="1" si="5"/>
        <v>5.5</v>
      </c>
      <c r="N355" s="44" t="s">
        <v>1611</v>
      </c>
    </row>
    <row r="356" spans="1:14" ht="23.7" customHeight="1" x14ac:dyDescent="0.25">
      <c r="A356" s="13" t="s">
        <v>1296</v>
      </c>
      <c r="B356" s="13" t="s">
        <v>2462</v>
      </c>
      <c r="C356" s="13" t="s">
        <v>2111</v>
      </c>
      <c r="D356" s="13" t="s">
        <v>1855</v>
      </c>
      <c r="E356" s="13" t="s">
        <v>1880</v>
      </c>
      <c r="F356" s="46" t="s">
        <v>641</v>
      </c>
      <c r="G356" s="46" t="s">
        <v>174</v>
      </c>
      <c r="H356" s="46" t="s">
        <v>303</v>
      </c>
      <c r="J356" s="46">
        <f t="shared" ca="1" si="5"/>
        <v>7.8</v>
      </c>
      <c r="N356" s="44" t="s">
        <v>1612</v>
      </c>
    </row>
    <row r="357" spans="1:14" ht="23.7" customHeight="1" x14ac:dyDescent="0.25">
      <c r="A357" s="13" t="s">
        <v>1297</v>
      </c>
      <c r="B357" s="13" t="s">
        <v>2463</v>
      </c>
      <c r="C357" s="13" t="s">
        <v>2107</v>
      </c>
      <c r="D357" s="13" t="s">
        <v>1127</v>
      </c>
      <c r="E357" s="13" t="s">
        <v>1921</v>
      </c>
      <c r="F357" s="46" t="s">
        <v>382</v>
      </c>
      <c r="G357" s="46" t="s">
        <v>723</v>
      </c>
      <c r="J357" s="46">
        <f t="shared" ca="1" si="5"/>
        <v>9.6</v>
      </c>
      <c r="N357" s="44" t="s">
        <v>1613</v>
      </c>
    </row>
    <row r="358" spans="1:14" ht="23.7" customHeight="1" x14ac:dyDescent="0.25">
      <c r="A358" s="13" t="s">
        <v>1298</v>
      </c>
      <c r="B358" s="13" t="s">
        <v>2464</v>
      </c>
      <c r="C358" s="13" t="s">
        <v>2111</v>
      </c>
      <c r="D358" s="13" t="s">
        <v>1133</v>
      </c>
      <c r="E358" s="13" t="s">
        <v>2031</v>
      </c>
      <c r="F358" s="46" t="s">
        <v>293</v>
      </c>
      <c r="G358" s="46" t="s">
        <v>980</v>
      </c>
      <c r="H358" s="46" t="s">
        <v>637</v>
      </c>
      <c r="J358" s="46">
        <f t="shared" ca="1" si="5"/>
        <v>6.7</v>
      </c>
      <c r="N358" s="44" t="s">
        <v>1614</v>
      </c>
    </row>
    <row r="359" spans="1:14" ht="23.7" customHeight="1" x14ac:dyDescent="0.25">
      <c r="A359" s="13" t="s">
        <v>1299</v>
      </c>
      <c r="B359" s="13" t="s">
        <v>2465</v>
      </c>
      <c r="C359" s="13" t="s">
        <v>2107</v>
      </c>
      <c r="D359" s="13" t="s">
        <v>1857</v>
      </c>
      <c r="E359" s="13" t="s">
        <v>1994</v>
      </c>
      <c r="F359" s="46" t="s">
        <v>272</v>
      </c>
      <c r="G359" s="46" t="s">
        <v>627</v>
      </c>
      <c r="H359" s="46" t="s">
        <v>613</v>
      </c>
      <c r="I359" s="46" t="s">
        <v>701</v>
      </c>
      <c r="J359" s="46">
        <f t="shared" ca="1" si="5"/>
        <v>9.5</v>
      </c>
      <c r="N359" s="44" t="s">
        <v>1615</v>
      </c>
    </row>
    <row r="360" spans="1:14" ht="23.7" customHeight="1" x14ac:dyDescent="0.25">
      <c r="A360" s="13" t="s">
        <v>1300</v>
      </c>
      <c r="B360" s="13" t="s">
        <v>2466</v>
      </c>
      <c r="C360" s="13" t="s">
        <v>2107</v>
      </c>
      <c r="D360" s="13" t="s">
        <v>1148</v>
      </c>
      <c r="E360" s="13" t="s">
        <v>2081</v>
      </c>
      <c r="F360" s="46" t="s">
        <v>776</v>
      </c>
      <c r="G360" s="46" t="s">
        <v>962</v>
      </c>
      <c r="H360" s="46" t="s">
        <v>706</v>
      </c>
      <c r="J360" s="46">
        <f t="shared" ca="1" si="5"/>
        <v>5.8</v>
      </c>
      <c r="N360" s="44" t="s">
        <v>1616</v>
      </c>
    </row>
    <row r="361" spans="1:14" ht="23.7" customHeight="1" x14ac:dyDescent="0.25">
      <c r="A361" s="13" t="s">
        <v>1301</v>
      </c>
      <c r="B361" s="13" t="s">
        <v>2467</v>
      </c>
      <c r="C361" s="13" t="s">
        <v>2107</v>
      </c>
      <c r="D361" s="13" t="s">
        <v>1154</v>
      </c>
      <c r="E361" s="13" t="s">
        <v>2082</v>
      </c>
      <c r="F361" s="46" t="s">
        <v>983</v>
      </c>
      <c r="G361" s="46" t="s">
        <v>199</v>
      </c>
      <c r="J361" s="46">
        <f t="shared" ca="1" si="5"/>
        <v>6.8</v>
      </c>
      <c r="N361" s="44" t="s">
        <v>1617</v>
      </c>
    </row>
    <row r="362" spans="1:14" ht="23.7" customHeight="1" x14ac:dyDescent="0.25">
      <c r="A362" s="13" t="s">
        <v>1302</v>
      </c>
      <c r="B362" s="13" t="s">
        <v>2468</v>
      </c>
      <c r="C362" s="13" t="s">
        <v>2107</v>
      </c>
      <c r="D362" s="13" t="s">
        <v>1150</v>
      </c>
      <c r="E362" s="13" t="s">
        <v>1955</v>
      </c>
      <c r="F362" s="46" t="s">
        <v>609</v>
      </c>
      <c r="G362" s="46" t="s">
        <v>987</v>
      </c>
      <c r="J362" s="46">
        <f t="shared" ca="1" si="5"/>
        <v>10</v>
      </c>
      <c r="N362" s="44" t="s">
        <v>1618</v>
      </c>
    </row>
    <row r="363" spans="1:14" ht="23.7" customHeight="1" x14ac:dyDescent="0.25">
      <c r="A363" s="13" t="s">
        <v>1303</v>
      </c>
      <c r="B363" s="13" t="s">
        <v>2469</v>
      </c>
      <c r="C363" s="13" t="s">
        <v>2111</v>
      </c>
      <c r="D363" s="13" t="s">
        <v>1127</v>
      </c>
      <c r="E363" s="13" t="s">
        <v>2083</v>
      </c>
      <c r="F363" s="46" t="s">
        <v>820</v>
      </c>
      <c r="G363" s="46" t="s">
        <v>838</v>
      </c>
      <c r="H363" s="46" t="s">
        <v>630</v>
      </c>
      <c r="I363" s="46" t="s">
        <v>924</v>
      </c>
      <c r="J363" s="46">
        <f t="shared" ca="1" si="5"/>
        <v>5.4</v>
      </c>
      <c r="N363" s="44" t="s">
        <v>1619</v>
      </c>
    </row>
    <row r="364" spans="1:14" ht="23.7" customHeight="1" x14ac:dyDescent="0.25">
      <c r="A364" s="13" t="s">
        <v>1304</v>
      </c>
      <c r="B364" s="13" t="s">
        <v>2470</v>
      </c>
      <c r="C364" s="13" t="s">
        <v>2107</v>
      </c>
      <c r="D364" s="13" t="s">
        <v>1143</v>
      </c>
      <c r="E364" s="13" t="s">
        <v>2084</v>
      </c>
      <c r="F364" s="46" t="s">
        <v>774</v>
      </c>
      <c r="G364" s="46" t="s">
        <v>1018</v>
      </c>
      <c r="H364" s="46" t="s">
        <v>462</v>
      </c>
      <c r="J364" s="46">
        <f t="shared" ca="1" si="5"/>
        <v>6.7</v>
      </c>
      <c r="N364" s="44" t="s">
        <v>1620</v>
      </c>
    </row>
    <row r="365" spans="1:14" ht="23.7" customHeight="1" x14ac:dyDescent="0.25">
      <c r="A365" s="13" t="s">
        <v>1305</v>
      </c>
      <c r="B365" s="13" t="s">
        <v>2471</v>
      </c>
      <c r="C365" s="13" t="s">
        <v>2111</v>
      </c>
      <c r="D365" s="13" t="s">
        <v>1139</v>
      </c>
      <c r="E365" s="13" t="s">
        <v>2064</v>
      </c>
      <c r="F365" s="46" t="s">
        <v>310</v>
      </c>
      <c r="J365" s="46">
        <f t="shared" ca="1" si="5"/>
        <v>9.1999999999999993</v>
      </c>
      <c r="N365" s="44" t="s">
        <v>310</v>
      </c>
    </row>
    <row r="366" spans="1:14" ht="23.7" customHeight="1" x14ac:dyDescent="0.25">
      <c r="A366" s="13" t="s">
        <v>1306</v>
      </c>
      <c r="B366" s="13" t="s">
        <v>2472</v>
      </c>
      <c r="C366" s="13" t="s">
        <v>2107</v>
      </c>
      <c r="D366" s="13" t="s">
        <v>1873</v>
      </c>
      <c r="E366" s="13" t="s">
        <v>2085</v>
      </c>
      <c r="F366" s="46" t="s">
        <v>107</v>
      </c>
      <c r="J366" s="46">
        <f t="shared" ca="1" si="5"/>
        <v>7.7</v>
      </c>
      <c r="N366" s="44" t="s">
        <v>107</v>
      </c>
    </row>
    <row r="367" spans="1:14" ht="23.7" customHeight="1" x14ac:dyDescent="0.25">
      <c r="A367" s="13" t="s">
        <v>1307</v>
      </c>
      <c r="B367" s="13" t="s">
        <v>2473</v>
      </c>
      <c r="C367" s="13" t="s">
        <v>2107</v>
      </c>
      <c r="D367" s="13" t="s">
        <v>1148</v>
      </c>
      <c r="E367" s="13" t="s">
        <v>2086</v>
      </c>
      <c r="F367" s="46" t="s">
        <v>123</v>
      </c>
      <c r="G367" s="46" t="s">
        <v>928</v>
      </c>
      <c r="J367" s="46">
        <f t="shared" ca="1" si="5"/>
        <v>8.9</v>
      </c>
      <c r="N367" s="44" t="s">
        <v>1621</v>
      </c>
    </row>
    <row r="368" spans="1:14" ht="23.7" customHeight="1" x14ac:dyDescent="0.25">
      <c r="A368" s="13" t="s">
        <v>1308</v>
      </c>
      <c r="B368" s="13" t="s">
        <v>2474</v>
      </c>
      <c r="C368" s="13" t="s">
        <v>2111</v>
      </c>
      <c r="D368" s="13" t="s">
        <v>1139</v>
      </c>
      <c r="E368" s="13" t="s">
        <v>2087</v>
      </c>
      <c r="F368" s="46" t="s">
        <v>287</v>
      </c>
      <c r="G368" s="46" t="s">
        <v>534</v>
      </c>
      <c r="J368" s="46">
        <f t="shared" ca="1" si="5"/>
        <v>9</v>
      </c>
      <c r="N368" s="44" t="s">
        <v>1622</v>
      </c>
    </row>
    <row r="369" spans="1:14" ht="23.7" customHeight="1" x14ac:dyDescent="0.25">
      <c r="A369" s="13" t="s">
        <v>1309</v>
      </c>
      <c r="B369" s="13" t="s">
        <v>2475</v>
      </c>
      <c r="C369" s="13" t="s">
        <v>2107</v>
      </c>
      <c r="D369" s="13" t="s">
        <v>1135</v>
      </c>
      <c r="E369" s="13" t="s">
        <v>2060</v>
      </c>
      <c r="F369" s="46" t="s">
        <v>704</v>
      </c>
      <c r="G369" s="46" t="s">
        <v>105</v>
      </c>
      <c r="H369" s="46" t="s">
        <v>601</v>
      </c>
      <c r="I369" s="46" t="s">
        <v>435</v>
      </c>
      <c r="J369" s="46">
        <f t="shared" ca="1" si="5"/>
        <v>9.4</v>
      </c>
      <c r="N369" s="44" t="s">
        <v>1623</v>
      </c>
    </row>
    <row r="370" spans="1:14" ht="23.7" customHeight="1" x14ac:dyDescent="0.25">
      <c r="A370" s="13" t="s">
        <v>1310</v>
      </c>
      <c r="B370" s="13" t="s">
        <v>2476</v>
      </c>
      <c r="C370" s="13" t="s">
        <v>2107</v>
      </c>
      <c r="D370" s="13" t="s">
        <v>1133</v>
      </c>
      <c r="E370" s="13" t="s">
        <v>2088</v>
      </c>
      <c r="F370" s="46" t="s">
        <v>918</v>
      </c>
      <c r="G370" s="46" t="s">
        <v>1014</v>
      </c>
      <c r="H370" s="46" t="s">
        <v>965</v>
      </c>
      <c r="J370" s="46">
        <f t="shared" ca="1" si="5"/>
        <v>7.7</v>
      </c>
      <c r="N370" s="44" t="s">
        <v>1624</v>
      </c>
    </row>
    <row r="371" spans="1:14" ht="23.7" customHeight="1" x14ac:dyDescent="0.25">
      <c r="A371" s="13" t="s">
        <v>1311</v>
      </c>
      <c r="B371" s="13" t="s">
        <v>2477</v>
      </c>
      <c r="C371" s="13" t="s">
        <v>2107</v>
      </c>
      <c r="D371" s="13" t="s">
        <v>1137</v>
      </c>
      <c r="E371" s="13" t="s">
        <v>2043</v>
      </c>
      <c r="F371" s="46" t="s">
        <v>750</v>
      </c>
      <c r="J371" s="46">
        <f t="shared" ca="1" si="5"/>
        <v>5</v>
      </c>
      <c r="N371" s="44" t="s">
        <v>750</v>
      </c>
    </row>
    <row r="372" spans="1:14" ht="23.7" customHeight="1" x14ac:dyDescent="0.25">
      <c r="A372" s="13" t="s">
        <v>1312</v>
      </c>
      <c r="B372" s="13" t="s">
        <v>2478</v>
      </c>
      <c r="C372" s="13" t="s">
        <v>2107</v>
      </c>
      <c r="D372" s="13" t="s">
        <v>1146</v>
      </c>
      <c r="E372" s="13" t="s">
        <v>2025</v>
      </c>
      <c r="F372" s="46" t="s">
        <v>478</v>
      </c>
      <c r="J372" s="46">
        <f t="shared" ca="1" si="5"/>
        <v>6.1</v>
      </c>
      <c r="N372" s="44" t="s">
        <v>478</v>
      </c>
    </row>
    <row r="373" spans="1:14" ht="23.7" customHeight="1" x14ac:dyDescent="0.25">
      <c r="A373" s="13" t="s">
        <v>1313</v>
      </c>
      <c r="B373" s="13" t="s">
        <v>2479</v>
      </c>
      <c r="C373" s="13" t="s">
        <v>2107</v>
      </c>
      <c r="D373" s="13" t="s">
        <v>1148</v>
      </c>
      <c r="E373" s="13" t="s">
        <v>1927</v>
      </c>
      <c r="F373" s="46" t="s">
        <v>721</v>
      </c>
      <c r="G373" s="46" t="s">
        <v>898</v>
      </c>
      <c r="H373" s="46" t="s">
        <v>814</v>
      </c>
      <c r="J373" s="46">
        <f t="shared" ca="1" si="5"/>
        <v>4.8</v>
      </c>
      <c r="N373" s="44" t="s">
        <v>1625</v>
      </c>
    </row>
    <row r="374" spans="1:14" ht="23.7" customHeight="1" x14ac:dyDescent="0.25">
      <c r="A374" s="13" t="s">
        <v>1314</v>
      </c>
      <c r="B374" s="13" t="s">
        <v>2480</v>
      </c>
      <c r="C374" s="13" t="s">
        <v>2107</v>
      </c>
      <c r="D374" s="13" t="s">
        <v>1154</v>
      </c>
      <c r="E374" s="13" t="s">
        <v>1893</v>
      </c>
      <c r="F374" s="46" t="s">
        <v>366</v>
      </c>
      <c r="G374" s="46" t="s">
        <v>326</v>
      </c>
      <c r="J374" s="46">
        <f t="shared" ca="1" si="5"/>
        <v>6.9</v>
      </c>
      <c r="N374" s="44" t="s">
        <v>1626</v>
      </c>
    </row>
    <row r="375" spans="1:14" ht="23.7" customHeight="1" x14ac:dyDescent="0.25">
      <c r="A375" s="13" t="s">
        <v>1315</v>
      </c>
      <c r="B375" s="13" t="s">
        <v>2481</v>
      </c>
      <c r="C375" s="13" t="s">
        <v>2107</v>
      </c>
      <c r="D375" s="13" t="s">
        <v>1873</v>
      </c>
      <c r="E375" s="13" t="s">
        <v>1880</v>
      </c>
      <c r="F375" s="46" t="s">
        <v>315</v>
      </c>
      <c r="G375" s="46" t="s">
        <v>875</v>
      </c>
      <c r="H375" s="46" t="s">
        <v>328</v>
      </c>
      <c r="I375" s="46" t="s">
        <v>1009</v>
      </c>
      <c r="J375" s="46">
        <f t="shared" ca="1" si="5"/>
        <v>7.6</v>
      </c>
      <c r="N375" s="44" t="s">
        <v>1627</v>
      </c>
    </row>
    <row r="376" spans="1:14" ht="23.7" customHeight="1" x14ac:dyDescent="0.25">
      <c r="A376" s="13" t="s">
        <v>1316</v>
      </c>
      <c r="B376" s="13" t="s">
        <v>2482</v>
      </c>
      <c r="C376" s="13" t="s">
        <v>2111</v>
      </c>
      <c r="D376" s="13" t="s">
        <v>1133</v>
      </c>
      <c r="E376" s="13" t="s">
        <v>2089</v>
      </c>
      <c r="F376" s="46" t="s">
        <v>589</v>
      </c>
      <c r="G376" s="46" t="s">
        <v>111</v>
      </c>
      <c r="H376" s="46" t="s">
        <v>311</v>
      </c>
      <c r="I376" s="46" t="s">
        <v>719</v>
      </c>
      <c r="J376" s="46">
        <f t="shared" ca="1" si="5"/>
        <v>7.1</v>
      </c>
      <c r="N376" s="44" t="s">
        <v>1628</v>
      </c>
    </row>
    <row r="377" spans="1:14" ht="23.7" customHeight="1" x14ac:dyDescent="0.25">
      <c r="A377" s="13" t="s">
        <v>1317</v>
      </c>
      <c r="B377" s="13" t="s">
        <v>2483</v>
      </c>
      <c r="C377" s="13" t="s">
        <v>2111</v>
      </c>
      <c r="D377" s="13" t="s">
        <v>1127</v>
      </c>
      <c r="E377" s="13" t="s">
        <v>1866</v>
      </c>
      <c r="F377" s="46" t="s">
        <v>788</v>
      </c>
      <c r="J377" s="46">
        <f t="shared" ca="1" si="5"/>
        <v>7.3</v>
      </c>
      <c r="N377" s="44" t="s">
        <v>788</v>
      </c>
    </row>
    <row r="378" spans="1:14" ht="23.7" customHeight="1" x14ac:dyDescent="0.25">
      <c r="A378" s="13" t="s">
        <v>1318</v>
      </c>
      <c r="B378" s="13" t="s">
        <v>2484</v>
      </c>
      <c r="C378" s="13" t="s">
        <v>2111</v>
      </c>
      <c r="D378" s="13" t="s">
        <v>1849</v>
      </c>
      <c r="E378" s="13" t="s">
        <v>1927</v>
      </c>
      <c r="F378" s="46" t="s">
        <v>92</v>
      </c>
      <c r="G378" s="46" t="s">
        <v>651</v>
      </c>
      <c r="J378" s="46">
        <f t="shared" ca="1" si="5"/>
        <v>8.9</v>
      </c>
      <c r="N378" s="44" t="s">
        <v>1629</v>
      </c>
    </row>
    <row r="379" spans="1:14" ht="23.7" customHeight="1" x14ac:dyDescent="0.25">
      <c r="A379" s="13" t="s">
        <v>1319</v>
      </c>
      <c r="B379" s="13" t="s">
        <v>2485</v>
      </c>
      <c r="C379" s="13" t="s">
        <v>2111</v>
      </c>
      <c r="D379" s="13" t="s">
        <v>1135</v>
      </c>
      <c r="E379" s="13" t="s">
        <v>2016</v>
      </c>
      <c r="F379" s="46" t="s">
        <v>147</v>
      </c>
      <c r="J379" s="46">
        <f t="shared" ca="1" si="5"/>
        <v>8.5</v>
      </c>
      <c r="N379" s="44" t="s">
        <v>147</v>
      </c>
    </row>
    <row r="380" spans="1:14" ht="23.7" customHeight="1" x14ac:dyDescent="0.25">
      <c r="A380" s="13" t="s">
        <v>1320</v>
      </c>
      <c r="B380" s="13" t="s">
        <v>2486</v>
      </c>
      <c r="C380" s="13" t="s">
        <v>2111</v>
      </c>
      <c r="D380" s="13" t="s">
        <v>1127</v>
      </c>
      <c r="E380" s="13" t="s">
        <v>2090</v>
      </c>
      <c r="F380" s="46" t="s">
        <v>659</v>
      </c>
      <c r="G380" s="46" t="s">
        <v>730</v>
      </c>
      <c r="J380" s="46">
        <f t="shared" ca="1" si="5"/>
        <v>6.2</v>
      </c>
      <c r="N380" s="44" t="s">
        <v>1630</v>
      </c>
    </row>
    <row r="381" spans="1:14" ht="23.7" customHeight="1" x14ac:dyDescent="0.25">
      <c r="A381" s="13" t="s">
        <v>1321</v>
      </c>
      <c r="B381" s="13" t="s">
        <v>2487</v>
      </c>
      <c r="C381" s="13" t="s">
        <v>2107</v>
      </c>
      <c r="D381" s="13" t="s">
        <v>1171</v>
      </c>
      <c r="E381" s="13" t="s">
        <v>2020</v>
      </c>
      <c r="F381" s="46" t="s">
        <v>91</v>
      </c>
      <c r="G381" s="46" t="s">
        <v>991</v>
      </c>
      <c r="J381" s="46">
        <f t="shared" ca="1" si="5"/>
        <v>6.6</v>
      </c>
      <c r="N381" s="44" t="s">
        <v>1631</v>
      </c>
    </row>
    <row r="382" spans="1:14" ht="23.7" customHeight="1" x14ac:dyDescent="0.25">
      <c r="A382" s="13" t="s">
        <v>1322</v>
      </c>
      <c r="B382" s="13" t="s">
        <v>2488</v>
      </c>
      <c r="C382" s="13" t="s">
        <v>2107</v>
      </c>
      <c r="D382" s="13" t="s">
        <v>1873</v>
      </c>
      <c r="E382" s="13" t="s">
        <v>1851</v>
      </c>
      <c r="F382" s="46" t="s">
        <v>476</v>
      </c>
      <c r="J382" s="46">
        <f t="shared" ca="1" si="5"/>
        <v>9.4</v>
      </c>
      <c r="N382" s="44" t="s">
        <v>476</v>
      </c>
    </row>
    <row r="383" spans="1:14" ht="23.7" customHeight="1" x14ac:dyDescent="0.25">
      <c r="A383" s="13" t="s">
        <v>1323</v>
      </c>
      <c r="B383" s="13" t="s">
        <v>2489</v>
      </c>
      <c r="C383" s="13" t="s">
        <v>2111</v>
      </c>
      <c r="D383" s="13" t="s">
        <v>1135</v>
      </c>
      <c r="E383" s="13" t="s">
        <v>2023</v>
      </c>
      <c r="F383" s="46" t="s">
        <v>276</v>
      </c>
      <c r="J383" s="46">
        <f t="shared" ca="1" si="5"/>
        <v>7.9</v>
      </c>
      <c r="N383" s="44" t="s">
        <v>276</v>
      </c>
    </row>
    <row r="384" spans="1:14" ht="23.7" customHeight="1" x14ac:dyDescent="0.25">
      <c r="A384" s="13" t="s">
        <v>1324</v>
      </c>
      <c r="B384" s="13" t="s">
        <v>2490</v>
      </c>
      <c r="C384" s="13" t="s">
        <v>2111</v>
      </c>
      <c r="D384" s="13" t="s">
        <v>1150</v>
      </c>
      <c r="E384" s="13" t="s">
        <v>2032</v>
      </c>
      <c r="F384" s="46" t="s">
        <v>347</v>
      </c>
      <c r="G384" s="46" t="s">
        <v>384</v>
      </c>
      <c r="H384" s="46" t="s">
        <v>904</v>
      </c>
      <c r="I384" s="46" t="s">
        <v>558</v>
      </c>
      <c r="J384" s="46">
        <f t="shared" ca="1" si="5"/>
        <v>6.6</v>
      </c>
      <c r="N384" s="44" t="s">
        <v>1632</v>
      </c>
    </row>
    <row r="385" spans="1:14" ht="23.7" customHeight="1" x14ac:dyDescent="0.25">
      <c r="A385" s="13" t="s">
        <v>1325</v>
      </c>
      <c r="B385" s="13" t="s">
        <v>2491</v>
      </c>
      <c r="C385" s="13" t="s">
        <v>2111</v>
      </c>
      <c r="D385" s="13" t="s">
        <v>1146</v>
      </c>
      <c r="E385" s="13" t="s">
        <v>2016</v>
      </c>
      <c r="F385" s="46" t="s">
        <v>835</v>
      </c>
      <c r="G385" s="46" t="s">
        <v>758</v>
      </c>
      <c r="J385" s="46">
        <f t="shared" ca="1" si="5"/>
        <v>6.4</v>
      </c>
      <c r="N385" s="44" t="s">
        <v>1633</v>
      </c>
    </row>
    <row r="386" spans="1:14" ht="23.7" customHeight="1" x14ac:dyDescent="0.25">
      <c r="A386" s="13" t="s">
        <v>1326</v>
      </c>
      <c r="B386" s="13" t="s">
        <v>2492</v>
      </c>
      <c r="C386" s="13" t="s">
        <v>2111</v>
      </c>
      <c r="D386" s="13" t="s">
        <v>1129</v>
      </c>
      <c r="E386" s="13" t="s">
        <v>2091</v>
      </c>
      <c r="F386" s="46" t="s">
        <v>762</v>
      </c>
      <c r="G386" s="46" t="s">
        <v>461</v>
      </c>
      <c r="J386" s="46">
        <f t="shared" ref="J386:J402" ca="1" si="6">RANDBETWEEN(45,100)/10</f>
        <v>6.4</v>
      </c>
      <c r="N386" s="44" t="s">
        <v>1634</v>
      </c>
    </row>
    <row r="387" spans="1:14" ht="23.7" customHeight="1" x14ac:dyDescent="0.25">
      <c r="A387" s="13" t="s">
        <v>1327</v>
      </c>
      <c r="B387" s="13" t="s">
        <v>2493</v>
      </c>
      <c r="C387" s="13" t="s">
        <v>2107</v>
      </c>
      <c r="D387" s="13" t="s">
        <v>1139</v>
      </c>
      <c r="E387" s="13" t="s">
        <v>2092</v>
      </c>
      <c r="F387" s="46" t="s">
        <v>747</v>
      </c>
      <c r="J387" s="46">
        <f t="shared" ca="1" si="6"/>
        <v>5.2</v>
      </c>
      <c r="N387" s="44" t="s">
        <v>747</v>
      </c>
    </row>
    <row r="388" spans="1:14" ht="23.7" customHeight="1" x14ac:dyDescent="0.25">
      <c r="A388" s="13" t="s">
        <v>1328</v>
      </c>
      <c r="B388" s="13" t="s">
        <v>2494</v>
      </c>
      <c r="C388" s="13" t="s">
        <v>2111</v>
      </c>
      <c r="D388" s="13" t="s">
        <v>1849</v>
      </c>
      <c r="E388" s="13" t="s">
        <v>2093</v>
      </c>
      <c r="F388" s="46" t="s">
        <v>367</v>
      </c>
      <c r="G388" s="46" t="s">
        <v>90</v>
      </c>
      <c r="J388" s="46">
        <f t="shared" ca="1" si="6"/>
        <v>8.5</v>
      </c>
      <c r="N388" s="44" t="s">
        <v>1635</v>
      </c>
    </row>
    <row r="389" spans="1:14" ht="23.7" customHeight="1" x14ac:dyDescent="0.25">
      <c r="A389" s="13" t="s">
        <v>1329</v>
      </c>
      <c r="B389" s="13" t="s">
        <v>2495</v>
      </c>
      <c r="C389" s="13" t="s">
        <v>2111</v>
      </c>
      <c r="D389" s="13" t="s">
        <v>1857</v>
      </c>
      <c r="E389" s="13" t="s">
        <v>2051</v>
      </c>
      <c r="F389" s="46" t="s">
        <v>888</v>
      </c>
      <c r="G389" s="46" t="s">
        <v>970</v>
      </c>
      <c r="H389" s="46" t="s">
        <v>913</v>
      </c>
      <c r="J389" s="46">
        <f t="shared" ca="1" si="6"/>
        <v>8.1</v>
      </c>
      <c r="N389" s="44" t="s">
        <v>1636</v>
      </c>
    </row>
    <row r="390" spans="1:14" ht="23.7" customHeight="1" x14ac:dyDescent="0.25">
      <c r="A390" s="13" t="s">
        <v>1330</v>
      </c>
      <c r="B390" s="13" t="s">
        <v>2496</v>
      </c>
      <c r="C390" s="13" t="s">
        <v>2111</v>
      </c>
      <c r="D390" s="13" t="s">
        <v>1855</v>
      </c>
      <c r="E390" s="13" t="s">
        <v>2091</v>
      </c>
      <c r="F390" s="46" t="s">
        <v>999</v>
      </c>
      <c r="G390" s="46" t="s">
        <v>1004</v>
      </c>
      <c r="H390" s="46" t="s">
        <v>214</v>
      </c>
      <c r="J390" s="46">
        <f t="shared" ca="1" si="6"/>
        <v>6</v>
      </c>
      <c r="N390" s="44" t="s">
        <v>1637</v>
      </c>
    </row>
    <row r="391" spans="1:14" ht="23.7" customHeight="1" x14ac:dyDescent="0.25">
      <c r="A391" s="13" t="s">
        <v>1331</v>
      </c>
      <c r="B391" s="13" t="s">
        <v>2497</v>
      </c>
      <c r="C391" s="13" t="s">
        <v>2111</v>
      </c>
      <c r="D391" s="13" t="s">
        <v>1131</v>
      </c>
      <c r="E391" s="13" t="s">
        <v>2094</v>
      </c>
      <c r="F391" s="46" t="s">
        <v>606</v>
      </c>
      <c r="G391" s="46" t="s">
        <v>162</v>
      </c>
      <c r="J391" s="46">
        <f t="shared" ca="1" si="6"/>
        <v>6.5</v>
      </c>
      <c r="N391" s="44" t="s">
        <v>1638</v>
      </c>
    </row>
    <row r="392" spans="1:14" ht="23.7" customHeight="1" x14ac:dyDescent="0.25">
      <c r="A392" s="13" t="s">
        <v>1332</v>
      </c>
      <c r="B392" s="13" t="s">
        <v>2498</v>
      </c>
      <c r="C392" s="13" t="s">
        <v>2107</v>
      </c>
      <c r="D392" s="13" t="s">
        <v>1171</v>
      </c>
      <c r="E392" s="13" t="s">
        <v>1994</v>
      </c>
      <c r="F392" s="46" t="s">
        <v>714</v>
      </c>
      <c r="G392" s="46" t="s">
        <v>974</v>
      </c>
      <c r="H392" s="46" t="s">
        <v>291</v>
      </c>
      <c r="I392" s="46" t="s">
        <v>244</v>
      </c>
      <c r="J392" s="46">
        <f t="shared" ca="1" si="6"/>
        <v>6</v>
      </c>
      <c r="N392" s="44" t="s">
        <v>1639</v>
      </c>
    </row>
    <row r="393" spans="1:14" ht="23.7" customHeight="1" x14ac:dyDescent="0.25">
      <c r="A393" s="13" t="s">
        <v>1333</v>
      </c>
      <c r="B393" s="13" t="s">
        <v>2499</v>
      </c>
      <c r="C393" s="13" t="s">
        <v>2111</v>
      </c>
      <c r="D393" s="13" t="s">
        <v>1150</v>
      </c>
      <c r="E393" s="13" t="s">
        <v>2095</v>
      </c>
      <c r="F393" s="46" t="s">
        <v>383</v>
      </c>
      <c r="J393" s="46">
        <f t="shared" ca="1" si="6"/>
        <v>4.9000000000000004</v>
      </c>
      <c r="N393" s="44" t="s">
        <v>383</v>
      </c>
    </row>
    <row r="394" spans="1:14" ht="23.7" customHeight="1" x14ac:dyDescent="0.25">
      <c r="A394" s="13" t="s">
        <v>1334</v>
      </c>
      <c r="B394" s="13" t="s">
        <v>2500</v>
      </c>
      <c r="C394" s="13" t="s">
        <v>2107</v>
      </c>
      <c r="D394" s="13" t="s">
        <v>1855</v>
      </c>
      <c r="E394" s="13" t="s">
        <v>2096</v>
      </c>
      <c r="F394" s="46" t="s">
        <v>938</v>
      </c>
      <c r="G394" s="46" t="s">
        <v>929</v>
      </c>
      <c r="H394" s="46" t="s">
        <v>358</v>
      </c>
      <c r="J394" s="46">
        <f t="shared" ca="1" si="6"/>
        <v>5</v>
      </c>
      <c r="N394" s="44" t="s">
        <v>1640</v>
      </c>
    </row>
    <row r="395" spans="1:14" ht="23.7" customHeight="1" x14ac:dyDescent="0.25">
      <c r="A395" s="13" t="s">
        <v>1335</v>
      </c>
      <c r="B395" s="13" t="s">
        <v>2501</v>
      </c>
      <c r="C395" s="13" t="s">
        <v>2107</v>
      </c>
      <c r="D395" s="13" t="s">
        <v>1849</v>
      </c>
      <c r="E395" s="13" t="s">
        <v>1957</v>
      </c>
      <c r="F395" s="46" t="s">
        <v>468</v>
      </c>
      <c r="G395" s="46" t="s">
        <v>871</v>
      </c>
      <c r="J395" s="46">
        <f t="shared" ca="1" si="6"/>
        <v>6.9</v>
      </c>
      <c r="N395" s="44" t="s">
        <v>1641</v>
      </c>
    </row>
    <row r="396" spans="1:14" ht="23.7" customHeight="1" x14ac:dyDescent="0.25">
      <c r="A396" s="13" t="s">
        <v>1336</v>
      </c>
      <c r="B396" s="13" t="s">
        <v>2502</v>
      </c>
      <c r="C396" s="13" t="s">
        <v>2107</v>
      </c>
      <c r="D396" s="13" t="s">
        <v>1135</v>
      </c>
      <c r="E396" s="13" t="s">
        <v>2022</v>
      </c>
      <c r="F396" s="46" t="s">
        <v>568</v>
      </c>
      <c r="G396" s="46" t="s">
        <v>399</v>
      </c>
      <c r="H396" s="46" t="s">
        <v>475</v>
      </c>
      <c r="I396" s="46" t="s">
        <v>206</v>
      </c>
      <c r="J396" s="46">
        <f t="shared" ca="1" si="6"/>
        <v>9.9</v>
      </c>
      <c r="N396" s="44" t="s">
        <v>1642</v>
      </c>
    </row>
    <row r="397" spans="1:14" ht="23.7" customHeight="1" x14ac:dyDescent="0.25">
      <c r="A397" s="13" t="s">
        <v>1337</v>
      </c>
      <c r="B397" s="13" t="s">
        <v>2503</v>
      </c>
      <c r="C397" s="13" t="s">
        <v>2111</v>
      </c>
      <c r="D397" s="13" t="s">
        <v>1890</v>
      </c>
      <c r="E397" s="13" t="s">
        <v>1985</v>
      </c>
      <c r="F397" s="46" t="s">
        <v>524</v>
      </c>
      <c r="G397" s="46" t="s">
        <v>118</v>
      </c>
      <c r="J397" s="46">
        <f t="shared" ca="1" si="6"/>
        <v>6.8</v>
      </c>
      <c r="N397" s="44" t="s">
        <v>1643</v>
      </c>
    </row>
    <row r="398" spans="1:14" ht="23.7" customHeight="1" x14ac:dyDescent="0.25">
      <c r="A398" s="13" t="s">
        <v>1338</v>
      </c>
      <c r="B398" s="13" t="s">
        <v>2504</v>
      </c>
      <c r="C398" s="13" t="s">
        <v>2111</v>
      </c>
      <c r="D398" s="13" t="s">
        <v>1146</v>
      </c>
      <c r="E398" s="13" t="s">
        <v>2069</v>
      </c>
      <c r="F398" s="46" t="s">
        <v>371</v>
      </c>
      <c r="G398" s="46" t="s">
        <v>878</v>
      </c>
      <c r="H398" s="46" t="s">
        <v>259</v>
      </c>
      <c r="I398" s="46" t="s">
        <v>484</v>
      </c>
      <c r="J398" s="46">
        <f t="shared" ca="1" si="6"/>
        <v>5.3</v>
      </c>
      <c r="N398" s="44" t="s">
        <v>1644</v>
      </c>
    </row>
    <row r="399" spans="1:14" ht="23.7" customHeight="1" x14ac:dyDescent="0.25">
      <c r="A399" s="13" t="s">
        <v>1339</v>
      </c>
      <c r="B399" s="13" t="s">
        <v>2505</v>
      </c>
      <c r="C399" s="13" t="s">
        <v>2107</v>
      </c>
      <c r="D399" s="13" t="s">
        <v>1143</v>
      </c>
      <c r="E399" s="13" t="s">
        <v>2075</v>
      </c>
      <c r="F399" s="46" t="s">
        <v>130</v>
      </c>
      <c r="G399" s="46" t="s">
        <v>893</v>
      </c>
      <c r="J399" s="46">
        <f t="shared" ca="1" si="6"/>
        <v>8.4</v>
      </c>
      <c r="N399" s="44" t="s">
        <v>1645</v>
      </c>
    </row>
    <row r="400" spans="1:14" ht="23.7" customHeight="1" x14ac:dyDescent="0.25">
      <c r="A400" s="13" t="s">
        <v>1340</v>
      </c>
      <c r="B400" s="13" t="s">
        <v>2506</v>
      </c>
      <c r="C400" s="13" t="s">
        <v>2111</v>
      </c>
      <c r="D400" s="13" t="s">
        <v>1873</v>
      </c>
      <c r="E400" s="13" t="s">
        <v>2093</v>
      </c>
      <c r="F400" s="46" t="s">
        <v>202</v>
      </c>
      <c r="G400" s="46" t="s">
        <v>761</v>
      </c>
      <c r="H400" s="46" t="s">
        <v>196</v>
      </c>
      <c r="I400" s="46" t="s">
        <v>955</v>
      </c>
      <c r="J400" s="46">
        <f t="shared" ca="1" si="6"/>
        <v>7</v>
      </c>
      <c r="N400" s="44" t="s">
        <v>1646</v>
      </c>
    </row>
    <row r="401" spans="1:14" ht="23.7" customHeight="1" x14ac:dyDescent="0.25">
      <c r="A401" s="13" t="s">
        <v>1341</v>
      </c>
      <c r="B401" s="13" t="s">
        <v>2507</v>
      </c>
      <c r="C401" s="13" t="s">
        <v>2107</v>
      </c>
      <c r="D401" s="13" t="s">
        <v>1141</v>
      </c>
      <c r="E401" s="13" t="s">
        <v>2097</v>
      </c>
      <c r="F401" s="46" t="s">
        <v>665</v>
      </c>
      <c r="G401" s="46" t="s">
        <v>286</v>
      </c>
      <c r="J401" s="46">
        <f t="shared" ca="1" si="6"/>
        <v>9.3000000000000007</v>
      </c>
      <c r="N401" s="44" t="s">
        <v>1647</v>
      </c>
    </row>
    <row r="402" spans="1:14" ht="23.7" customHeight="1" x14ac:dyDescent="0.25">
      <c r="A402" s="13" t="s">
        <v>1342</v>
      </c>
      <c r="B402" s="13" t="s">
        <v>2508</v>
      </c>
      <c r="C402" s="13" t="s">
        <v>2107</v>
      </c>
      <c r="D402" s="13" t="s">
        <v>1148</v>
      </c>
      <c r="E402" s="13" t="s">
        <v>2098</v>
      </c>
      <c r="F402" s="46" t="s">
        <v>195</v>
      </c>
      <c r="J402" s="46">
        <f t="shared" ca="1" si="6"/>
        <v>5</v>
      </c>
      <c r="N402" s="44" t="s">
        <v>195</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A86E0-8F60-49C8-9109-35C17EE45835}">
  <dimension ref="A2:Y2026"/>
  <sheetViews>
    <sheetView topLeftCell="E56" zoomScale="111" zoomScaleNormal="385" workbookViewId="0">
      <selection activeCell="E58" sqref="E58"/>
    </sheetView>
  </sheetViews>
  <sheetFormatPr defaultRowHeight="14.4" x14ac:dyDescent="0.3"/>
  <cols>
    <col min="1" max="1" width="16.5546875" bestFit="1" customWidth="1"/>
    <col min="2" max="2" width="16.33203125" style="34" bestFit="1" customWidth="1"/>
    <col min="3" max="4" width="14.77734375" style="34" bestFit="1" customWidth="1"/>
    <col min="5" max="5" width="16.21875" style="34" bestFit="1" customWidth="1"/>
    <col min="6" max="6" width="14.77734375" style="1" bestFit="1" customWidth="1"/>
    <col min="7" max="7" width="16.21875" style="40" bestFit="1" customWidth="1"/>
    <col min="8" max="8" width="5.6640625" style="1" bestFit="1" customWidth="1"/>
    <col min="9" max="9" width="5.6640625" bestFit="1" customWidth="1"/>
    <col min="10" max="10" width="5.21875" bestFit="1" customWidth="1"/>
    <col min="11" max="11" width="10.88671875" bestFit="1" customWidth="1"/>
    <col min="12" max="12" width="6.44140625" bestFit="1" customWidth="1"/>
    <col min="13" max="13" width="9.77734375" bestFit="1" customWidth="1"/>
    <col min="14" max="14" width="7.33203125" bestFit="1" customWidth="1"/>
    <col min="15" max="15" width="9.44140625" bestFit="1" customWidth="1"/>
    <col min="16" max="16" width="14.77734375" bestFit="1" customWidth="1"/>
    <col min="17" max="17" width="16.33203125" bestFit="1" customWidth="1"/>
    <col min="18" max="18" width="5.5546875" bestFit="1" customWidth="1"/>
    <col min="19" max="19" width="10.44140625" bestFit="1" customWidth="1"/>
    <col min="20" max="20" width="4.44140625" bestFit="1" customWidth="1"/>
    <col min="21" max="21" width="10.21875" bestFit="1" customWidth="1"/>
    <col min="22" max="24" width="23.44140625" bestFit="1" customWidth="1"/>
    <col min="25" max="25" width="9.77734375" bestFit="1" customWidth="1"/>
    <col min="26" max="26" width="7.33203125" bestFit="1" customWidth="1"/>
    <col min="27" max="27" width="9.44140625" bestFit="1" customWidth="1"/>
    <col min="29" max="29" width="7" bestFit="1" customWidth="1"/>
    <col min="30" max="30" width="7.88671875" bestFit="1" customWidth="1"/>
    <col min="31" max="31" width="5.88671875" bestFit="1" customWidth="1"/>
    <col min="32" max="32" width="4.6640625" bestFit="1" customWidth="1"/>
    <col min="33" max="33" width="4.44140625" bestFit="1" customWidth="1"/>
    <col min="34" max="34" width="4.5546875" bestFit="1" customWidth="1"/>
    <col min="35" max="35" width="4.44140625" bestFit="1" customWidth="1"/>
    <col min="36" max="36" width="6.44140625" bestFit="1" customWidth="1"/>
    <col min="37" max="37" width="9.77734375" bestFit="1" customWidth="1"/>
    <col min="38" max="38" width="7.33203125" bestFit="1" customWidth="1"/>
    <col min="39" max="39" width="9.44140625" bestFit="1" customWidth="1"/>
    <col min="41" max="41" width="7" bestFit="1" customWidth="1"/>
    <col min="42" max="42" width="7.88671875" bestFit="1" customWidth="1"/>
    <col min="43" max="43" width="5.88671875" bestFit="1" customWidth="1"/>
    <col min="44" max="44" width="4.6640625" bestFit="1" customWidth="1"/>
    <col min="45" max="45" width="4.44140625" bestFit="1" customWidth="1"/>
    <col min="46" max="46" width="5.44140625" bestFit="1" customWidth="1"/>
    <col min="47" max="47" width="4.44140625" bestFit="1" customWidth="1"/>
    <col min="48" max="48" width="6.44140625" bestFit="1" customWidth="1"/>
    <col min="49" max="49" width="9.77734375" bestFit="1" customWidth="1"/>
    <col min="50" max="50" width="7.33203125" bestFit="1" customWidth="1"/>
    <col min="51" max="51" width="9.44140625" bestFit="1" customWidth="1"/>
    <col min="53" max="53" width="7" bestFit="1" customWidth="1"/>
    <col min="54" max="54" width="7.88671875" bestFit="1" customWidth="1"/>
    <col min="55" max="55" width="5.88671875" bestFit="1" customWidth="1"/>
    <col min="56" max="56" width="4.6640625" bestFit="1" customWidth="1"/>
    <col min="57" max="57" width="4.44140625" bestFit="1" customWidth="1"/>
    <col min="58" max="58" width="4.5546875" bestFit="1" customWidth="1"/>
    <col min="59" max="59" width="4.44140625" bestFit="1" customWidth="1"/>
    <col min="60" max="60" width="6.44140625" bestFit="1" customWidth="1"/>
    <col min="61" max="61" width="9.77734375" bestFit="1" customWidth="1"/>
    <col min="62" max="62" width="7.33203125" bestFit="1" customWidth="1"/>
    <col min="63" max="63" width="9.44140625" bestFit="1" customWidth="1"/>
    <col min="65" max="65" width="7" bestFit="1" customWidth="1"/>
    <col min="66" max="66" width="7.88671875" bestFit="1" customWidth="1"/>
    <col min="67" max="67" width="5.88671875" bestFit="1" customWidth="1"/>
    <col min="68" max="68" width="4.6640625" bestFit="1" customWidth="1"/>
    <col min="69" max="69" width="4.44140625" bestFit="1" customWidth="1"/>
    <col min="70" max="70" width="10.21875" bestFit="1" customWidth="1"/>
  </cols>
  <sheetData>
    <row r="2" spans="2:10" x14ac:dyDescent="0.3">
      <c r="J2" s="34"/>
    </row>
    <row r="3" spans="2:10" x14ac:dyDescent="0.3">
      <c r="B3" s="34" t="s">
        <v>2101</v>
      </c>
      <c r="D3" s="34" t="s">
        <v>2102</v>
      </c>
      <c r="F3" s="1" t="s">
        <v>3309</v>
      </c>
      <c r="H3" s="1" t="s">
        <v>2100</v>
      </c>
    </row>
    <row r="4" spans="2:10" x14ac:dyDescent="0.3">
      <c r="B4" s="52">
        <v>2490673</v>
      </c>
      <c r="D4" s="52">
        <v>5595</v>
      </c>
      <c r="F4" s="53">
        <v>287330</v>
      </c>
      <c r="H4" s="8">
        <v>7.2438902743142117</v>
      </c>
    </row>
    <row r="7" spans="2:10" x14ac:dyDescent="0.3">
      <c r="B7" s="36" t="s">
        <v>2103</v>
      </c>
      <c r="C7" s="34" t="s">
        <v>2100</v>
      </c>
    </row>
    <row r="8" spans="2:10" x14ac:dyDescent="0.3">
      <c r="B8" s="34" t="s">
        <v>2107</v>
      </c>
      <c r="C8" s="41">
        <v>7.219158878504671</v>
      </c>
      <c r="F8" s="9" t="s">
        <v>2103</v>
      </c>
      <c r="G8" s="40" t="s">
        <v>2101</v>
      </c>
    </row>
    <row r="9" spans="2:10" x14ac:dyDescent="0.3">
      <c r="B9" s="34" t="s">
        <v>2111</v>
      </c>
      <c r="C9" s="41">
        <v>7.2721925133689842</v>
      </c>
      <c r="F9" s="1" t="s">
        <v>2510</v>
      </c>
      <c r="G9" s="39">
        <v>739523</v>
      </c>
    </row>
    <row r="10" spans="2:10" x14ac:dyDescent="0.3">
      <c r="B10" s="34" t="s">
        <v>2104</v>
      </c>
      <c r="C10" s="41">
        <v>7.2438902743142117</v>
      </c>
      <c r="F10" s="1" t="s">
        <v>2515</v>
      </c>
      <c r="G10" s="39">
        <v>468103</v>
      </c>
    </row>
    <row r="11" spans="2:10" x14ac:dyDescent="0.3">
      <c r="F11" s="1" t="s">
        <v>2521</v>
      </c>
      <c r="G11" s="39">
        <v>661245</v>
      </c>
    </row>
    <row r="12" spans="2:10" x14ac:dyDescent="0.3">
      <c r="B12"/>
      <c r="C12"/>
      <c r="D12"/>
      <c r="F12" s="1" t="s">
        <v>2511</v>
      </c>
      <c r="G12" s="39">
        <v>621802</v>
      </c>
    </row>
    <row r="13" spans="2:10" x14ac:dyDescent="0.3">
      <c r="B13"/>
      <c r="C13" s="36" t="s">
        <v>2103</v>
      </c>
      <c r="D13" s="34" t="s">
        <v>2101</v>
      </c>
      <c r="F13" s="1" t="s">
        <v>2104</v>
      </c>
      <c r="G13" s="39">
        <v>2490673</v>
      </c>
    </row>
    <row r="14" spans="2:10" x14ac:dyDescent="0.3">
      <c r="B14"/>
      <c r="C14" s="34">
        <v>2020</v>
      </c>
      <c r="D14" s="35">
        <v>440628</v>
      </c>
    </row>
    <row r="15" spans="2:10" x14ac:dyDescent="0.3">
      <c r="B15"/>
      <c r="C15" s="34">
        <v>2021</v>
      </c>
      <c r="D15" s="35">
        <v>467992</v>
      </c>
    </row>
    <row r="16" spans="2:10" x14ac:dyDescent="0.3">
      <c r="B16"/>
      <c r="C16" s="34">
        <v>2022</v>
      </c>
      <c r="D16" s="35">
        <v>476140</v>
      </c>
      <c r="F16" s="38" t="s">
        <v>2103</v>
      </c>
      <c r="G16" s="39" t="s">
        <v>2101</v>
      </c>
      <c r="H16"/>
    </row>
    <row r="17" spans="1:11" x14ac:dyDescent="0.3">
      <c r="B17" s="34" t="s">
        <v>2101</v>
      </c>
      <c r="C17" s="34">
        <v>2023</v>
      </c>
      <c r="D17" s="35">
        <v>470110</v>
      </c>
      <c r="F17" s="3" t="s">
        <v>3346</v>
      </c>
      <c r="G17" s="39">
        <v>231375</v>
      </c>
      <c r="H17"/>
      <c r="I17" s="33"/>
    </row>
    <row r="18" spans="1:11" x14ac:dyDescent="0.3">
      <c r="B18" s="35">
        <v>2490673</v>
      </c>
      <c r="C18" s="34">
        <v>2024</v>
      </c>
      <c r="D18" s="35">
        <v>476558</v>
      </c>
      <c r="F18" s="3" t="s">
        <v>1069</v>
      </c>
      <c r="G18" s="39">
        <v>186782</v>
      </c>
      <c r="H18"/>
    </row>
    <row r="19" spans="1:11" x14ac:dyDescent="0.3">
      <c r="B19"/>
      <c r="C19" s="34">
        <v>2025</v>
      </c>
      <c r="D19" s="35">
        <v>159245</v>
      </c>
      <c r="F19" s="3" t="s">
        <v>1067</v>
      </c>
      <c r="G19" s="39">
        <v>184206</v>
      </c>
      <c r="H19"/>
    </row>
    <row r="20" spans="1:11" x14ac:dyDescent="0.3">
      <c r="B20" s="35"/>
      <c r="C20" s="34" t="s">
        <v>2104</v>
      </c>
      <c r="D20" s="35">
        <v>2490673</v>
      </c>
      <c r="F20" s="3" t="s">
        <v>1062</v>
      </c>
      <c r="G20" s="39">
        <v>304451</v>
      </c>
      <c r="H20"/>
    </row>
    <row r="21" spans="1:11" x14ac:dyDescent="0.3">
      <c r="B21" s="35"/>
      <c r="C21"/>
      <c r="D21"/>
      <c r="F21" s="3" t="s">
        <v>1061</v>
      </c>
      <c r="G21" s="39">
        <v>236332</v>
      </c>
      <c r="H21"/>
    </row>
    <row r="22" spans="1:11" x14ac:dyDescent="0.3">
      <c r="B22"/>
      <c r="C22"/>
      <c r="D22"/>
      <c r="F22" s="3" t="s">
        <v>1068</v>
      </c>
      <c r="G22" s="39">
        <v>402280</v>
      </c>
      <c r="H22"/>
    </row>
    <row r="23" spans="1:11" x14ac:dyDescent="0.3">
      <c r="B23" s="35"/>
      <c r="C23"/>
      <c r="D23"/>
      <c r="F23" s="3" t="s">
        <v>1066</v>
      </c>
      <c r="G23" s="39">
        <v>358771</v>
      </c>
      <c r="H23"/>
    </row>
    <row r="24" spans="1:11" x14ac:dyDescent="0.3">
      <c r="B24"/>
      <c r="C24"/>
      <c r="D24"/>
      <c r="F24" s="3" t="s">
        <v>1063</v>
      </c>
      <c r="G24" s="39">
        <v>179550</v>
      </c>
      <c r="H24"/>
    </row>
    <row r="25" spans="1:11" x14ac:dyDescent="0.3">
      <c r="A25" s="36" t="s">
        <v>2103</v>
      </c>
      <c r="B25" s="34" t="s">
        <v>3343</v>
      </c>
      <c r="C25"/>
      <c r="D25"/>
      <c r="F25" s="3" t="s">
        <v>1064</v>
      </c>
      <c r="G25" s="39">
        <v>269456</v>
      </c>
      <c r="H25"/>
    </row>
    <row r="26" spans="1:11" x14ac:dyDescent="0.3">
      <c r="A26" s="34" t="s">
        <v>2111</v>
      </c>
      <c r="B26" s="41">
        <v>464</v>
      </c>
      <c r="C26"/>
      <c r="D26"/>
      <c r="E26"/>
      <c r="F26" s="3" t="s">
        <v>1060</v>
      </c>
      <c r="G26" s="39">
        <v>137470</v>
      </c>
      <c r="H26"/>
    </row>
    <row r="27" spans="1:11" x14ac:dyDescent="0.3">
      <c r="A27" s="34" t="s">
        <v>2107</v>
      </c>
      <c r="B27" s="41">
        <v>536</v>
      </c>
      <c r="C27"/>
      <c r="D27"/>
      <c r="E27"/>
      <c r="F27" s="1" t="s">
        <v>2104</v>
      </c>
      <c r="G27" s="39">
        <v>2490673</v>
      </c>
      <c r="H27"/>
    </row>
    <row r="28" spans="1:11" x14ac:dyDescent="0.3">
      <c r="A28" s="34" t="s">
        <v>2104</v>
      </c>
      <c r="B28" s="35">
        <v>1000</v>
      </c>
      <c r="C28"/>
      <c r="D28"/>
      <c r="E28"/>
      <c r="F28"/>
      <c r="G28"/>
      <c r="H28"/>
      <c r="J28" s="47"/>
      <c r="K28" s="1"/>
    </row>
    <row r="29" spans="1:11" x14ac:dyDescent="0.3">
      <c r="B29"/>
      <c r="C29"/>
      <c r="D29"/>
      <c r="E29"/>
      <c r="F29"/>
      <c r="G29"/>
      <c r="H29"/>
      <c r="J29" s="1"/>
      <c r="K29" s="37"/>
    </row>
    <row r="30" spans="1:11" x14ac:dyDescent="0.3">
      <c r="B30"/>
      <c r="C30"/>
      <c r="D30"/>
      <c r="E30"/>
      <c r="F30"/>
      <c r="G30"/>
      <c r="H30"/>
      <c r="J30" s="1"/>
      <c r="K30" s="37"/>
    </row>
    <row r="31" spans="1:11" x14ac:dyDescent="0.3">
      <c r="B31"/>
      <c r="C31"/>
      <c r="D31"/>
      <c r="E31"/>
      <c r="F31"/>
      <c r="G31"/>
      <c r="J31" s="48"/>
      <c r="K31" s="37"/>
    </row>
    <row r="32" spans="1:11" x14ac:dyDescent="0.3">
      <c r="B32"/>
      <c r="C32"/>
      <c r="D32"/>
      <c r="E32"/>
      <c r="F32"/>
      <c r="G32"/>
      <c r="H32" s="37"/>
    </row>
    <row r="33" spans="2:11" x14ac:dyDescent="0.3">
      <c r="B33"/>
      <c r="C33"/>
      <c r="D33"/>
      <c r="E33"/>
      <c r="F33"/>
      <c r="G33"/>
      <c r="H33" s="37"/>
    </row>
    <row r="34" spans="2:11" x14ac:dyDescent="0.3">
      <c r="B34"/>
      <c r="C34"/>
      <c r="D34"/>
      <c r="E34"/>
      <c r="F34"/>
      <c r="G34"/>
      <c r="H34" s="37"/>
    </row>
    <row r="35" spans="2:11" x14ac:dyDescent="0.3">
      <c r="B35"/>
      <c r="C35"/>
      <c r="D35"/>
      <c r="E35"/>
      <c r="F35"/>
    </row>
    <row r="36" spans="2:11" x14ac:dyDescent="0.3">
      <c r="B36"/>
      <c r="C36"/>
      <c r="D36"/>
      <c r="E36"/>
      <c r="F36"/>
    </row>
    <row r="37" spans="2:11" x14ac:dyDescent="0.3">
      <c r="B37"/>
      <c r="C37"/>
      <c r="D37"/>
      <c r="E37"/>
      <c r="F37"/>
    </row>
    <row r="38" spans="2:11" x14ac:dyDescent="0.3">
      <c r="B38"/>
      <c r="C38"/>
      <c r="D38" s="36" t="s">
        <v>3309</v>
      </c>
      <c r="E38" s="36" t="s">
        <v>3327</v>
      </c>
      <c r="F38" s="34"/>
      <c r="G38" s="34"/>
      <c r="H38" s="34"/>
      <c r="I38" s="34"/>
      <c r="J38" s="34"/>
      <c r="K38" s="34"/>
    </row>
    <row r="39" spans="2:11" x14ac:dyDescent="0.3">
      <c r="B39"/>
      <c r="C39"/>
      <c r="D39" s="36" t="s">
        <v>2103</v>
      </c>
      <c r="E39" s="34">
        <v>2020</v>
      </c>
      <c r="F39" s="34">
        <v>2021</v>
      </c>
      <c r="G39" s="34">
        <v>2022</v>
      </c>
      <c r="H39" s="34">
        <v>2023</v>
      </c>
      <c r="I39" s="34">
        <v>2024</v>
      </c>
      <c r="J39" s="34">
        <v>2025</v>
      </c>
      <c r="K39" s="34" t="s">
        <v>2104</v>
      </c>
    </row>
    <row r="40" spans="2:11" x14ac:dyDescent="0.3">
      <c r="B40"/>
      <c r="C40"/>
      <c r="D40" s="34" t="s">
        <v>3344</v>
      </c>
      <c r="E40" s="35">
        <v>1646</v>
      </c>
      <c r="F40" s="35">
        <v>10921</v>
      </c>
      <c r="G40" s="35">
        <v>3294</v>
      </c>
      <c r="H40" s="35">
        <v>8828</v>
      </c>
      <c r="I40" s="35">
        <v>5390</v>
      </c>
      <c r="J40" s="35">
        <v>-660</v>
      </c>
      <c r="K40" s="35">
        <v>29419</v>
      </c>
    </row>
    <row r="41" spans="2:11" x14ac:dyDescent="0.3">
      <c r="B41"/>
      <c r="C41"/>
      <c r="D41" s="34" t="s">
        <v>3319</v>
      </c>
      <c r="E41" s="35">
        <v>7316</v>
      </c>
      <c r="F41" s="35">
        <v>8856</v>
      </c>
      <c r="G41" s="35">
        <v>1682</v>
      </c>
      <c r="H41" s="35">
        <v>3771</v>
      </c>
      <c r="I41" s="35">
        <v>6714</v>
      </c>
      <c r="J41" s="35">
        <v>1936</v>
      </c>
      <c r="K41" s="35">
        <v>30275</v>
      </c>
    </row>
    <row r="42" spans="2:11" x14ac:dyDescent="0.3">
      <c r="B42"/>
      <c r="C42"/>
      <c r="D42" s="34" t="s">
        <v>3322</v>
      </c>
      <c r="E42" s="35">
        <v>3211</v>
      </c>
      <c r="F42" s="35">
        <v>-1471</v>
      </c>
      <c r="G42" s="35">
        <v>3629</v>
      </c>
      <c r="H42" s="35">
        <v>4117</v>
      </c>
      <c r="I42" s="35">
        <v>15351</v>
      </c>
      <c r="J42" s="35">
        <v>-220</v>
      </c>
      <c r="K42" s="35">
        <v>24617</v>
      </c>
    </row>
    <row r="43" spans="2:11" x14ac:dyDescent="0.3">
      <c r="B43"/>
      <c r="C43"/>
      <c r="D43" s="34" t="s">
        <v>3316</v>
      </c>
      <c r="E43" s="35">
        <v>6391</v>
      </c>
      <c r="F43" s="35">
        <v>4381</v>
      </c>
      <c r="G43" s="35">
        <v>3105</v>
      </c>
      <c r="H43" s="35">
        <v>3950</v>
      </c>
      <c r="I43" s="35">
        <v>3657</v>
      </c>
      <c r="J43" s="35">
        <v>1276</v>
      </c>
      <c r="K43" s="35">
        <v>22760</v>
      </c>
    </row>
    <row r="44" spans="2:11" x14ac:dyDescent="0.3">
      <c r="B44"/>
      <c r="C44"/>
      <c r="D44" s="34" t="s">
        <v>3323</v>
      </c>
      <c r="E44" s="35">
        <v>3972</v>
      </c>
      <c r="F44" s="35">
        <v>2795</v>
      </c>
      <c r="G44" s="35">
        <v>2272</v>
      </c>
      <c r="H44" s="35">
        <v>2521</v>
      </c>
      <c r="I44" s="35">
        <v>3955</v>
      </c>
      <c r="J44" s="35">
        <v>4767</v>
      </c>
      <c r="K44" s="35">
        <v>20282</v>
      </c>
    </row>
    <row r="45" spans="2:11" x14ac:dyDescent="0.3">
      <c r="B45"/>
      <c r="C45"/>
      <c r="D45" s="34" t="s">
        <v>3321</v>
      </c>
      <c r="E45" s="35">
        <v>8830</v>
      </c>
      <c r="F45" s="35">
        <v>4533</v>
      </c>
      <c r="G45" s="35">
        <v>7207</v>
      </c>
      <c r="H45" s="35">
        <v>13892</v>
      </c>
      <c r="I45" s="35">
        <v>6184</v>
      </c>
      <c r="J45" s="35"/>
      <c r="K45" s="35">
        <v>40646</v>
      </c>
    </row>
    <row r="46" spans="2:11" x14ac:dyDescent="0.3">
      <c r="B46"/>
      <c r="C46"/>
      <c r="D46" s="34" t="s">
        <v>3320</v>
      </c>
      <c r="E46" s="35">
        <v>-822</v>
      </c>
      <c r="F46" s="35">
        <v>11631</v>
      </c>
      <c r="G46" s="35">
        <v>8024</v>
      </c>
      <c r="H46" s="35">
        <v>5226</v>
      </c>
      <c r="I46" s="35">
        <v>6355</v>
      </c>
      <c r="J46" s="35"/>
      <c r="K46" s="35">
        <v>30414</v>
      </c>
    </row>
    <row r="47" spans="2:11" x14ac:dyDescent="0.3">
      <c r="B47"/>
      <c r="C47"/>
      <c r="D47" s="34" t="s">
        <v>3317</v>
      </c>
      <c r="E47" s="35">
        <v>1199</v>
      </c>
      <c r="F47" s="35">
        <v>4998</v>
      </c>
      <c r="G47" s="35">
        <v>5348</v>
      </c>
      <c r="H47" s="35">
        <v>7838</v>
      </c>
      <c r="I47" s="35">
        <v>-401</v>
      </c>
      <c r="J47" s="35"/>
      <c r="K47" s="35">
        <v>18982</v>
      </c>
    </row>
    <row r="48" spans="2:11" x14ac:dyDescent="0.3">
      <c r="B48"/>
      <c r="C48"/>
      <c r="D48" s="34" t="s">
        <v>3326</v>
      </c>
      <c r="E48" s="35">
        <v>-200</v>
      </c>
      <c r="F48" s="35">
        <v>2278</v>
      </c>
      <c r="G48" s="35">
        <v>2965</v>
      </c>
      <c r="H48" s="35">
        <v>5709</v>
      </c>
      <c r="I48" s="35">
        <v>2253</v>
      </c>
      <c r="J48" s="35"/>
      <c r="K48" s="35">
        <v>13005</v>
      </c>
    </row>
    <row r="49" spans="1:11" x14ac:dyDescent="0.3">
      <c r="B49"/>
      <c r="C49"/>
      <c r="D49" s="34" t="s">
        <v>3325</v>
      </c>
      <c r="E49" s="35">
        <v>-1069</v>
      </c>
      <c r="F49" s="35">
        <v>6357</v>
      </c>
      <c r="G49" s="35">
        <v>1394</v>
      </c>
      <c r="H49" s="35">
        <v>2304</v>
      </c>
      <c r="I49" s="35">
        <v>6625</v>
      </c>
      <c r="J49" s="35"/>
      <c r="K49" s="35">
        <v>15611</v>
      </c>
    </row>
    <row r="50" spans="1:11" x14ac:dyDescent="0.3">
      <c r="B50"/>
      <c r="C50"/>
      <c r="D50" s="34" t="s">
        <v>3324</v>
      </c>
      <c r="E50" s="35">
        <v>8347</v>
      </c>
      <c r="F50" s="35">
        <v>4868</v>
      </c>
      <c r="G50" s="35">
        <v>4643</v>
      </c>
      <c r="H50" s="35">
        <v>-605</v>
      </c>
      <c r="I50" s="35">
        <v>-931</v>
      </c>
      <c r="J50" s="35"/>
      <c r="K50" s="35">
        <v>16322</v>
      </c>
    </row>
    <row r="51" spans="1:11" x14ac:dyDescent="0.3">
      <c r="B51"/>
      <c r="C51"/>
      <c r="D51" s="34" t="s">
        <v>3318</v>
      </c>
      <c r="E51" s="35">
        <v>-1695</v>
      </c>
      <c r="F51" s="35">
        <v>10321</v>
      </c>
      <c r="G51" s="35">
        <v>9810</v>
      </c>
      <c r="H51" s="35">
        <v>-1864</v>
      </c>
      <c r="I51" s="35">
        <v>8425</v>
      </c>
      <c r="J51" s="35"/>
      <c r="K51" s="35">
        <v>24997</v>
      </c>
    </row>
    <row r="52" spans="1:11" x14ac:dyDescent="0.3">
      <c r="B52"/>
      <c r="C52"/>
      <c r="D52" s="34" t="s">
        <v>2104</v>
      </c>
      <c r="E52" s="35">
        <v>37126</v>
      </c>
      <c r="F52" s="35">
        <v>70468</v>
      </c>
      <c r="G52" s="35">
        <v>53373</v>
      </c>
      <c r="H52" s="35">
        <v>55687</v>
      </c>
      <c r="I52" s="35">
        <v>63577</v>
      </c>
      <c r="J52" s="35">
        <v>7099</v>
      </c>
      <c r="K52" s="35">
        <v>287330</v>
      </c>
    </row>
    <row r="53" spans="1:11" x14ac:dyDescent="0.3">
      <c r="B53"/>
      <c r="C53"/>
      <c r="D53"/>
      <c r="E53"/>
      <c r="F53"/>
    </row>
    <row r="54" spans="1:11" x14ac:dyDescent="0.3">
      <c r="B54"/>
      <c r="C54"/>
      <c r="D54"/>
      <c r="E54"/>
      <c r="F54"/>
    </row>
    <row r="55" spans="1:11" x14ac:dyDescent="0.3">
      <c r="B55"/>
      <c r="C55"/>
      <c r="D55"/>
      <c r="E55"/>
      <c r="F55"/>
    </row>
    <row r="56" spans="1:11" x14ac:dyDescent="0.3">
      <c r="B56"/>
      <c r="C56"/>
      <c r="D56"/>
      <c r="E56"/>
      <c r="F56"/>
    </row>
    <row r="57" spans="1:11" x14ac:dyDescent="0.3">
      <c r="B57"/>
      <c r="C57"/>
      <c r="D57" s="36" t="s">
        <v>2103</v>
      </c>
      <c r="E57" s="34" t="s">
        <v>3309</v>
      </c>
      <c r="F57"/>
      <c r="G57"/>
      <c r="H57"/>
    </row>
    <row r="58" spans="1:11" x14ac:dyDescent="0.3">
      <c r="B58"/>
      <c r="C58"/>
      <c r="D58" s="34" t="s">
        <v>3345</v>
      </c>
      <c r="E58" s="35">
        <v>29419</v>
      </c>
      <c r="F58"/>
      <c r="G58"/>
      <c r="H58"/>
    </row>
    <row r="59" spans="1:11" x14ac:dyDescent="0.3">
      <c r="B59"/>
      <c r="C59"/>
      <c r="D59" s="34" t="s">
        <v>3333</v>
      </c>
      <c r="E59" s="35">
        <v>30275</v>
      </c>
      <c r="F59"/>
      <c r="G59"/>
      <c r="H59"/>
    </row>
    <row r="60" spans="1:11" x14ac:dyDescent="0.3">
      <c r="A60" s="36" t="s">
        <v>2103</v>
      </c>
      <c r="B60" s="34" t="s">
        <v>3343</v>
      </c>
      <c r="C60"/>
      <c r="D60" s="34" t="s">
        <v>3334</v>
      </c>
      <c r="E60" s="35">
        <v>24617</v>
      </c>
      <c r="F60"/>
      <c r="G60"/>
      <c r="H60"/>
    </row>
    <row r="61" spans="1:11" x14ac:dyDescent="0.3">
      <c r="A61" s="34" t="s">
        <v>2107</v>
      </c>
      <c r="B61" s="35"/>
      <c r="C61"/>
      <c r="D61" s="34" t="s">
        <v>3335</v>
      </c>
      <c r="E61" s="35">
        <v>22760</v>
      </c>
      <c r="F61"/>
      <c r="G61"/>
      <c r="H61"/>
    </row>
    <row r="62" spans="1:11" x14ac:dyDescent="0.3">
      <c r="A62" s="54" t="s">
        <v>1131</v>
      </c>
      <c r="B62" s="35">
        <v>27</v>
      </c>
      <c r="C62"/>
      <c r="D62" s="34" t="s">
        <v>3323</v>
      </c>
      <c r="E62" s="35">
        <v>20282</v>
      </c>
      <c r="F62"/>
      <c r="G62"/>
      <c r="H62"/>
    </row>
    <row r="63" spans="1:11" x14ac:dyDescent="0.3">
      <c r="A63" s="54" t="s">
        <v>1855</v>
      </c>
      <c r="B63" s="35">
        <v>28</v>
      </c>
      <c r="C63"/>
      <c r="D63" s="34" t="s">
        <v>3336</v>
      </c>
      <c r="E63" s="35">
        <v>40646</v>
      </c>
      <c r="F63"/>
      <c r="G63"/>
      <c r="H63"/>
    </row>
    <row r="64" spans="1:11" x14ac:dyDescent="0.3">
      <c r="A64" s="54" t="s">
        <v>1849</v>
      </c>
      <c r="B64" s="35">
        <v>20</v>
      </c>
      <c r="C64"/>
      <c r="D64" s="34" t="s">
        <v>3337</v>
      </c>
      <c r="E64" s="35">
        <v>30414</v>
      </c>
      <c r="F64"/>
      <c r="G64"/>
      <c r="H64"/>
    </row>
    <row r="65" spans="1:8" x14ac:dyDescent="0.3">
      <c r="A65" s="54" t="s">
        <v>1139</v>
      </c>
      <c r="B65" s="35">
        <v>30</v>
      </c>
      <c r="C65"/>
      <c r="D65" s="34" t="s">
        <v>3338</v>
      </c>
      <c r="E65" s="35">
        <v>18982</v>
      </c>
      <c r="F65"/>
      <c r="G65"/>
      <c r="H65"/>
    </row>
    <row r="66" spans="1:8" x14ac:dyDescent="0.3">
      <c r="A66" s="54" t="s">
        <v>1146</v>
      </c>
      <c r="B66" s="35">
        <v>28</v>
      </c>
      <c r="C66"/>
      <c r="D66" s="34" t="s">
        <v>3339</v>
      </c>
      <c r="E66" s="35">
        <v>13005</v>
      </c>
      <c r="F66"/>
      <c r="G66"/>
      <c r="H66"/>
    </row>
    <row r="67" spans="1:8" x14ac:dyDescent="0.3">
      <c r="A67" s="54" t="s">
        <v>1148</v>
      </c>
      <c r="B67" s="35">
        <v>35</v>
      </c>
      <c r="C67"/>
      <c r="D67" s="34" t="s">
        <v>3340</v>
      </c>
      <c r="E67" s="35">
        <v>15611</v>
      </c>
      <c r="F67"/>
      <c r="G67"/>
      <c r="H67"/>
    </row>
    <row r="68" spans="1:8" x14ac:dyDescent="0.3">
      <c r="A68" s="54" t="s">
        <v>1141</v>
      </c>
      <c r="B68" s="35">
        <v>29</v>
      </c>
      <c r="C68"/>
      <c r="D68" s="34" t="s">
        <v>3341</v>
      </c>
      <c r="E68" s="35">
        <v>16322</v>
      </c>
      <c r="F68"/>
      <c r="G68"/>
      <c r="H68"/>
    </row>
    <row r="69" spans="1:8" x14ac:dyDescent="0.3">
      <c r="A69" s="54" t="s">
        <v>1150</v>
      </c>
      <c r="B69" s="35">
        <v>27</v>
      </c>
      <c r="C69"/>
      <c r="D69" s="34" t="s">
        <v>3342</v>
      </c>
      <c r="E69" s="35">
        <v>24997</v>
      </c>
      <c r="F69"/>
      <c r="G69"/>
      <c r="H69"/>
    </row>
    <row r="70" spans="1:8" x14ac:dyDescent="0.3">
      <c r="A70" s="54" t="s">
        <v>1133</v>
      </c>
      <c r="B70" s="35">
        <v>21</v>
      </c>
      <c r="C70"/>
      <c r="D70" s="34" t="s">
        <v>2104</v>
      </c>
      <c r="E70" s="35">
        <v>287330</v>
      </c>
      <c r="F70"/>
      <c r="G70"/>
      <c r="H70"/>
    </row>
    <row r="71" spans="1:8" x14ac:dyDescent="0.3">
      <c r="A71" s="54" t="s">
        <v>1890</v>
      </c>
      <c r="B71" s="35">
        <v>18</v>
      </c>
      <c r="C71"/>
      <c r="D71"/>
      <c r="E71"/>
      <c r="F71"/>
      <c r="G71"/>
      <c r="H71"/>
    </row>
    <row r="72" spans="1:8" x14ac:dyDescent="0.3">
      <c r="A72" s="54" t="s">
        <v>1127</v>
      </c>
      <c r="B72" s="35">
        <v>29</v>
      </c>
      <c r="C72"/>
      <c r="D72"/>
      <c r="E72"/>
      <c r="F72"/>
    </row>
    <row r="73" spans="1:8" x14ac:dyDescent="0.3">
      <c r="A73" s="54" t="s">
        <v>1137</v>
      </c>
      <c r="B73" s="35">
        <v>16</v>
      </c>
      <c r="C73"/>
      <c r="D73"/>
      <c r="E73"/>
      <c r="F73"/>
    </row>
    <row r="74" spans="1:8" x14ac:dyDescent="0.3">
      <c r="A74" s="54" t="s">
        <v>1873</v>
      </c>
      <c r="B74" s="35">
        <v>27</v>
      </c>
      <c r="C74"/>
      <c r="D74"/>
      <c r="E74"/>
      <c r="F74"/>
    </row>
    <row r="75" spans="1:8" x14ac:dyDescent="0.3">
      <c r="A75" s="54" t="s">
        <v>1143</v>
      </c>
      <c r="B75" s="35">
        <v>41</v>
      </c>
      <c r="C75"/>
      <c r="D75"/>
      <c r="E75"/>
      <c r="F75"/>
    </row>
    <row r="76" spans="1:8" x14ac:dyDescent="0.3">
      <c r="A76" s="54" t="s">
        <v>1154</v>
      </c>
      <c r="B76" s="35">
        <v>33</v>
      </c>
      <c r="C76"/>
      <c r="D76" s="36" t="s">
        <v>2103</v>
      </c>
      <c r="E76" s="34" t="s">
        <v>2101</v>
      </c>
      <c r="F76"/>
    </row>
    <row r="77" spans="1:8" x14ac:dyDescent="0.3">
      <c r="A77" s="54" t="s">
        <v>1157</v>
      </c>
      <c r="B77" s="35">
        <v>32</v>
      </c>
      <c r="C77"/>
      <c r="D77" s="34" t="s">
        <v>3344</v>
      </c>
      <c r="E77" s="35">
        <v>253083</v>
      </c>
      <c r="F77"/>
    </row>
    <row r="78" spans="1:8" x14ac:dyDescent="0.3">
      <c r="A78" s="54" t="s">
        <v>1129</v>
      </c>
      <c r="B78" s="35">
        <v>23</v>
      </c>
      <c r="C78"/>
      <c r="D78" s="34" t="s">
        <v>3319</v>
      </c>
      <c r="E78" s="35">
        <v>187801</v>
      </c>
      <c r="F78"/>
    </row>
    <row r="79" spans="1:8" x14ac:dyDescent="0.3">
      <c r="A79" s="54" t="s">
        <v>1135</v>
      </c>
      <c r="B79" s="35">
        <v>24</v>
      </c>
      <c r="C79"/>
      <c r="D79" s="34" t="s">
        <v>3322</v>
      </c>
      <c r="E79" s="35">
        <v>274636</v>
      </c>
      <c r="F79"/>
    </row>
    <row r="80" spans="1:8" x14ac:dyDescent="0.3">
      <c r="A80" s="54" t="s">
        <v>1857</v>
      </c>
      <c r="B80" s="35">
        <v>22</v>
      </c>
      <c r="C80"/>
      <c r="D80" s="34" t="s">
        <v>3316</v>
      </c>
      <c r="E80" s="35">
        <v>237626</v>
      </c>
      <c r="F80"/>
    </row>
    <row r="81" spans="1:25" x14ac:dyDescent="0.3">
      <c r="A81" s="54" t="s">
        <v>1171</v>
      </c>
      <c r="B81" s="35">
        <v>26</v>
      </c>
      <c r="C81"/>
      <c r="D81" s="34" t="s">
        <v>3323</v>
      </c>
      <c r="E81" s="35">
        <v>236208</v>
      </c>
      <c r="F81"/>
      <c r="P81" s="36" t="s">
        <v>2103</v>
      </c>
      <c r="Q81" s="34" t="s">
        <v>3343</v>
      </c>
      <c r="V81" s="56"/>
    </row>
    <row r="82" spans="1:25" x14ac:dyDescent="0.3">
      <c r="A82" s="34" t="s">
        <v>2111</v>
      </c>
      <c r="B82" s="35"/>
      <c r="C82"/>
      <c r="D82" s="34" t="s">
        <v>3321</v>
      </c>
      <c r="E82" s="35">
        <v>205545</v>
      </c>
      <c r="F82"/>
      <c r="P82" s="34" t="s">
        <v>1131</v>
      </c>
      <c r="Q82" s="55">
        <v>57</v>
      </c>
      <c r="X82" t="str" cm="1">
        <f t="array" ref="X82:X101">P82:P101</f>
        <v>Ahmedabad</v>
      </c>
      <c r="Y82" s="57" cm="1">
        <f t="array" ref="Y82:Y101">Q82:Q101</f>
        <v>57</v>
      </c>
    </row>
    <row r="83" spans="1:25" x14ac:dyDescent="0.3">
      <c r="A83" s="54" t="s">
        <v>1131</v>
      </c>
      <c r="B83" s="35">
        <v>30</v>
      </c>
      <c r="C83"/>
      <c r="D83" s="34" t="s">
        <v>3320</v>
      </c>
      <c r="E83" s="35">
        <v>213715</v>
      </c>
      <c r="F83"/>
      <c r="P83" s="34" t="s">
        <v>1855</v>
      </c>
      <c r="Q83" s="55">
        <v>52</v>
      </c>
      <c r="X83" t="str">
        <v>Bengaluru</v>
      </c>
      <c r="Y83">
        <v>52</v>
      </c>
    </row>
    <row r="84" spans="1:25" x14ac:dyDescent="0.3">
      <c r="A84" s="54" t="s">
        <v>1855</v>
      </c>
      <c r="B84" s="35">
        <v>24</v>
      </c>
      <c r="C84"/>
      <c r="D84" s="34" t="s">
        <v>3317</v>
      </c>
      <c r="E84" s="35">
        <v>196531</v>
      </c>
      <c r="F84"/>
      <c r="P84" s="34" t="s">
        <v>1849</v>
      </c>
      <c r="Q84" s="55">
        <v>42</v>
      </c>
      <c r="X84" t="str">
        <v>Bhopal</v>
      </c>
      <c r="Y84">
        <v>42</v>
      </c>
    </row>
    <row r="85" spans="1:25" x14ac:dyDescent="0.3">
      <c r="A85" s="54" t="s">
        <v>1849</v>
      </c>
      <c r="B85" s="35">
        <v>22</v>
      </c>
      <c r="C85"/>
      <c r="D85" s="34" t="s">
        <v>3326</v>
      </c>
      <c r="E85" s="35">
        <v>169102</v>
      </c>
      <c r="F85"/>
      <c r="P85" s="34" t="s">
        <v>1139</v>
      </c>
      <c r="Q85" s="55">
        <v>46</v>
      </c>
      <c r="X85" t="str">
        <v>Chennai</v>
      </c>
      <c r="Y85">
        <v>46</v>
      </c>
    </row>
    <row r="86" spans="1:25" x14ac:dyDescent="0.3">
      <c r="A86" s="54" t="s">
        <v>1139</v>
      </c>
      <c r="B86" s="35">
        <v>16</v>
      </c>
      <c r="C86"/>
      <c r="D86" s="34" t="s">
        <v>3325</v>
      </c>
      <c r="E86" s="35">
        <v>141141</v>
      </c>
      <c r="F86"/>
      <c r="P86" s="34" t="s">
        <v>1146</v>
      </c>
      <c r="Q86" s="55">
        <v>69</v>
      </c>
      <c r="X86" t="str">
        <v>Coimbatore</v>
      </c>
      <c r="Y86">
        <v>69</v>
      </c>
    </row>
    <row r="87" spans="1:25" x14ac:dyDescent="0.3">
      <c r="A87" s="54" t="s">
        <v>1146</v>
      </c>
      <c r="B87" s="35">
        <v>41</v>
      </c>
      <c r="C87"/>
      <c r="D87" s="34" t="s">
        <v>3324</v>
      </c>
      <c r="E87" s="35">
        <v>203982</v>
      </c>
      <c r="F87"/>
      <c r="P87" s="34" t="s">
        <v>1148</v>
      </c>
      <c r="Q87" s="55">
        <v>66</v>
      </c>
      <c r="X87" t="str">
        <v>Delhi</v>
      </c>
      <c r="Y87">
        <v>66</v>
      </c>
    </row>
    <row r="88" spans="1:25" x14ac:dyDescent="0.3">
      <c r="A88" s="54" t="s">
        <v>1148</v>
      </c>
      <c r="B88" s="35">
        <v>31</v>
      </c>
      <c r="C88"/>
      <c r="D88" s="34" t="s">
        <v>3318</v>
      </c>
      <c r="E88" s="35">
        <v>171303</v>
      </c>
      <c r="F88"/>
      <c r="P88" s="34" t="s">
        <v>1141</v>
      </c>
      <c r="Q88" s="55">
        <v>48</v>
      </c>
      <c r="X88" t="str">
        <v>Hyderabad</v>
      </c>
      <c r="Y88">
        <v>48</v>
      </c>
    </row>
    <row r="89" spans="1:25" x14ac:dyDescent="0.3">
      <c r="A89" s="54" t="s">
        <v>1141</v>
      </c>
      <c r="B89" s="35">
        <v>19</v>
      </c>
      <c r="C89"/>
      <c r="D89" s="34" t="s">
        <v>2104</v>
      </c>
      <c r="E89" s="35">
        <v>2490673</v>
      </c>
      <c r="F89"/>
      <c r="P89" s="34" t="s">
        <v>1150</v>
      </c>
      <c r="Q89" s="55">
        <v>50</v>
      </c>
      <c r="X89" t="str">
        <v>Indore</v>
      </c>
      <c r="Y89">
        <v>50</v>
      </c>
    </row>
    <row r="90" spans="1:25" x14ac:dyDescent="0.3">
      <c r="A90" s="54" t="s">
        <v>1150</v>
      </c>
      <c r="B90" s="35">
        <v>23</v>
      </c>
      <c r="C90"/>
      <c r="D90"/>
      <c r="E90"/>
      <c r="F90"/>
      <c r="P90" s="34" t="s">
        <v>1133</v>
      </c>
      <c r="Q90" s="55">
        <v>43</v>
      </c>
      <c r="X90" t="str">
        <v>Jaipur</v>
      </c>
      <c r="Y90">
        <v>43</v>
      </c>
    </row>
    <row r="91" spans="1:25" x14ac:dyDescent="0.3">
      <c r="A91" s="54" t="s">
        <v>1133</v>
      </c>
      <c r="B91" s="35">
        <v>22</v>
      </c>
      <c r="C91"/>
      <c r="D91"/>
      <c r="E91"/>
      <c r="F91"/>
      <c r="P91" s="34" t="s">
        <v>1890</v>
      </c>
      <c r="Q91" s="55">
        <v>42</v>
      </c>
      <c r="X91" t="str">
        <v>Kanpur</v>
      </c>
      <c r="Y91">
        <v>42</v>
      </c>
    </row>
    <row r="92" spans="1:25" x14ac:dyDescent="0.3">
      <c r="A92" s="54" t="s">
        <v>1890</v>
      </c>
      <c r="B92" s="35">
        <v>24</v>
      </c>
      <c r="C92"/>
      <c r="D92"/>
      <c r="E92"/>
      <c r="F92"/>
      <c r="P92" s="34" t="s">
        <v>1127</v>
      </c>
      <c r="Q92" s="55">
        <v>60</v>
      </c>
      <c r="X92" t="str">
        <v>Kolkata</v>
      </c>
      <c r="Y92">
        <v>60</v>
      </c>
    </row>
    <row r="93" spans="1:25" x14ac:dyDescent="0.3">
      <c r="A93" s="54" t="s">
        <v>1127</v>
      </c>
      <c r="B93" s="35">
        <v>31</v>
      </c>
      <c r="C93"/>
      <c r="D93"/>
      <c r="E93"/>
      <c r="F93"/>
      <c r="P93" s="34" t="s">
        <v>1137</v>
      </c>
      <c r="Q93" s="55">
        <v>35</v>
      </c>
      <c r="X93" t="str">
        <v>Lucknow</v>
      </c>
      <c r="Y93">
        <v>35</v>
      </c>
    </row>
    <row r="94" spans="1:25" x14ac:dyDescent="0.3">
      <c r="A94" s="54" t="s">
        <v>1137</v>
      </c>
      <c r="B94" s="35">
        <v>19</v>
      </c>
      <c r="C94"/>
      <c r="D94"/>
      <c r="E94"/>
      <c r="F94"/>
      <c r="P94" s="34" t="s">
        <v>1873</v>
      </c>
      <c r="Q94" s="55">
        <v>46</v>
      </c>
      <c r="X94" t="str">
        <v>Ludhiana</v>
      </c>
      <c r="Y94">
        <v>46</v>
      </c>
    </row>
    <row r="95" spans="1:25" x14ac:dyDescent="0.3">
      <c r="A95" s="54" t="s">
        <v>1873</v>
      </c>
      <c r="B95" s="35">
        <v>19</v>
      </c>
      <c r="C95"/>
      <c r="D95"/>
      <c r="E95"/>
      <c r="F95"/>
      <c r="P95" s="34" t="s">
        <v>1143</v>
      </c>
      <c r="Q95" s="55">
        <v>62</v>
      </c>
      <c r="X95" t="str">
        <v>Mumbai</v>
      </c>
      <c r="Y95">
        <v>62</v>
      </c>
    </row>
    <row r="96" spans="1:25" x14ac:dyDescent="0.3">
      <c r="A96" s="54" t="s">
        <v>1143</v>
      </c>
      <c r="B96" s="35">
        <v>21</v>
      </c>
      <c r="C96"/>
      <c r="D96"/>
      <c r="E96"/>
      <c r="F96"/>
      <c r="P96" s="34" t="s">
        <v>1154</v>
      </c>
      <c r="Q96" s="55">
        <v>59</v>
      </c>
      <c r="X96" t="str">
        <v>Nagpur</v>
      </c>
      <c r="Y96">
        <v>59</v>
      </c>
    </row>
    <row r="97" spans="1:25" x14ac:dyDescent="0.3">
      <c r="A97" s="54" t="s">
        <v>1154</v>
      </c>
      <c r="B97" s="35">
        <v>26</v>
      </c>
      <c r="C97"/>
      <c r="D97"/>
      <c r="E97"/>
      <c r="F97"/>
      <c r="P97" s="34" t="s">
        <v>1157</v>
      </c>
      <c r="Q97" s="55">
        <v>44</v>
      </c>
      <c r="X97" t="str">
        <v>Patna</v>
      </c>
      <c r="Y97">
        <v>44</v>
      </c>
    </row>
    <row r="98" spans="1:25" x14ac:dyDescent="0.3">
      <c r="A98" s="54" t="s">
        <v>1157</v>
      </c>
      <c r="B98" s="35">
        <v>12</v>
      </c>
      <c r="C98"/>
      <c r="D98"/>
      <c r="E98"/>
      <c r="F98"/>
      <c r="P98" s="34" t="s">
        <v>1129</v>
      </c>
      <c r="Q98" s="55">
        <v>43</v>
      </c>
      <c r="X98" t="str">
        <v>Pune</v>
      </c>
      <c r="Y98">
        <v>43</v>
      </c>
    </row>
    <row r="99" spans="1:25" x14ac:dyDescent="0.3">
      <c r="A99" s="54" t="s">
        <v>1129</v>
      </c>
      <c r="B99" s="35">
        <v>20</v>
      </c>
      <c r="C99"/>
      <c r="D99"/>
      <c r="E99"/>
      <c r="F99"/>
      <c r="P99" s="34" t="s">
        <v>1135</v>
      </c>
      <c r="Q99" s="55">
        <v>43</v>
      </c>
      <c r="X99" t="str">
        <v>Surat</v>
      </c>
      <c r="Y99">
        <v>43</v>
      </c>
    </row>
    <row r="100" spans="1:25" x14ac:dyDescent="0.3">
      <c r="A100" s="54" t="s">
        <v>1135</v>
      </c>
      <c r="B100" s="35">
        <v>19</v>
      </c>
      <c r="C100"/>
      <c r="D100"/>
      <c r="E100"/>
      <c r="F100"/>
      <c r="P100" s="34" t="s">
        <v>1857</v>
      </c>
      <c r="Q100" s="55">
        <v>44</v>
      </c>
      <c r="X100" t="str">
        <v>Vadodara</v>
      </c>
      <c r="Y100">
        <v>44</v>
      </c>
    </row>
    <row r="101" spans="1:25" x14ac:dyDescent="0.3">
      <c r="A101" s="54" t="s">
        <v>1857</v>
      </c>
      <c r="B101" s="35">
        <v>22</v>
      </c>
      <c r="C101"/>
      <c r="D101"/>
      <c r="E101"/>
      <c r="F101"/>
      <c r="P101" s="34" t="s">
        <v>1171</v>
      </c>
      <c r="Q101" s="55">
        <v>49</v>
      </c>
      <c r="X101" t="str">
        <v>Visakhapatnam</v>
      </c>
      <c r="Y101">
        <v>49</v>
      </c>
    </row>
    <row r="102" spans="1:25" x14ac:dyDescent="0.3">
      <c r="A102" s="54" t="s">
        <v>1171</v>
      </c>
      <c r="B102" s="35">
        <v>23</v>
      </c>
      <c r="C102"/>
      <c r="D102"/>
      <c r="E102"/>
      <c r="F102"/>
      <c r="P102" s="34" t="s">
        <v>2104</v>
      </c>
      <c r="Q102" s="55">
        <v>1000</v>
      </c>
    </row>
    <row r="103" spans="1:25" x14ac:dyDescent="0.3">
      <c r="A103" s="34" t="s">
        <v>2104</v>
      </c>
      <c r="B103" s="35">
        <v>1000</v>
      </c>
      <c r="C103"/>
      <c r="D103"/>
      <c r="E103"/>
      <c r="F103"/>
    </row>
    <row r="104" spans="1:25" x14ac:dyDescent="0.3">
      <c r="B104"/>
      <c r="C104"/>
      <c r="D104"/>
      <c r="E104"/>
      <c r="F104"/>
    </row>
    <row r="105" spans="1:25" x14ac:dyDescent="0.3">
      <c r="B105"/>
      <c r="C105"/>
      <c r="D105"/>
      <c r="E105"/>
      <c r="F105"/>
    </row>
    <row r="106" spans="1:25" x14ac:dyDescent="0.3">
      <c r="B106"/>
      <c r="C106"/>
      <c r="D106"/>
      <c r="E106"/>
      <c r="F106"/>
    </row>
    <row r="107" spans="1:25" x14ac:dyDescent="0.3">
      <c r="B107"/>
      <c r="C107"/>
      <c r="D107"/>
      <c r="E107"/>
      <c r="F107"/>
    </row>
    <row r="108" spans="1:25" x14ac:dyDescent="0.3">
      <c r="B108"/>
      <c r="C108"/>
      <c r="D108"/>
      <c r="E108"/>
      <c r="F108"/>
      <c r="V108" t="str">
        <f>TRIM(CLEAN(V82))</f>
        <v/>
      </c>
    </row>
    <row r="109" spans="1:25" x14ac:dyDescent="0.3">
      <c r="B109"/>
      <c r="C109"/>
      <c r="D109"/>
      <c r="E109"/>
      <c r="F109"/>
      <c r="V109" t="str">
        <f t="shared" ref="V109:V129" si="0">TRIM(CLEAN(V83))</f>
        <v/>
      </c>
    </row>
    <row r="110" spans="1:25" x14ac:dyDescent="0.3">
      <c r="B110"/>
      <c r="C110"/>
      <c r="D110"/>
      <c r="E110"/>
      <c r="F110"/>
      <c r="V110" t="str">
        <f t="shared" si="0"/>
        <v/>
      </c>
    </row>
    <row r="111" spans="1:25" x14ac:dyDescent="0.3">
      <c r="B111"/>
      <c r="C111"/>
      <c r="D111"/>
      <c r="E111"/>
      <c r="F111"/>
      <c r="V111" t="str">
        <f t="shared" si="0"/>
        <v/>
      </c>
    </row>
    <row r="112" spans="1:25" x14ac:dyDescent="0.3">
      <c r="B112"/>
      <c r="C112"/>
      <c r="D112"/>
      <c r="E112"/>
      <c r="F112"/>
      <c r="V112" t="str">
        <f t="shared" si="0"/>
        <v/>
      </c>
    </row>
    <row r="113" spans="2:22" x14ac:dyDescent="0.3">
      <c r="B113"/>
      <c r="C113"/>
      <c r="D113"/>
      <c r="E113"/>
      <c r="F113"/>
      <c r="V113" t="str">
        <f t="shared" si="0"/>
        <v/>
      </c>
    </row>
    <row r="114" spans="2:22" x14ac:dyDescent="0.3">
      <c r="B114"/>
      <c r="C114"/>
      <c r="D114"/>
      <c r="E114"/>
      <c r="F114"/>
      <c r="V114" t="str">
        <f t="shared" si="0"/>
        <v/>
      </c>
    </row>
    <row r="115" spans="2:22" x14ac:dyDescent="0.3">
      <c r="B115"/>
      <c r="C115"/>
      <c r="D115"/>
      <c r="E115"/>
      <c r="F115"/>
      <c r="V115" t="str">
        <f t="shared" si="0"/>
        <v/>
      </c>
    </row>
    <row r="116" spans="2:22" x14ac:dyDescent="0.3">
      <c r="B116"/>
      <c r="C116"/>
      <c r="D116"/>
      <c r="E116"/>
      <c r="F116"/>
      <c r="V116" t="str">
        <f t="shared" si="0"/>
        <v/>
      </c>
    </row>
    <row r="117" spans="2:22" x14ac:dyDescent="0.3">
      <c r="B117"/>
      <c r="C117"/>
      <c r="D117"/>
      <c r="F117"/>
      <c r="V117" t="str">
        <f t="shared" si="0"/>
        <v/>
      </c>
    </row>
    <row r="118" spans="2:22" x14ac:dyDescent="0.3">
      <c r="B118"/>
      <c r="C118"/>
      <c r="D118"/>
      <c r="E118"/>
      <c r="F118"/>
      <c r="V118" t="str">
        <f t="shared" si="0"/>
        <v/>
      </c>
    </row>
    <row r="119" spans="2:22" x14ac:dyDescent="0.3">
      <c r="B119"/>
      <c r="C119"/>
      <c r="D119"/>
      <c r="E119"/>
      <c r="F119"/>
      <c r="V119" t="str">
        <f t="shared" si="0"/>
        <v/>
      </c>
    </row>
    <row r="120" spans="2:22" x14ac:dyDescent="0.3">
      <c r="B120"/>
      <c r="C120"/>
      <c r="D120"/>
      <c r="E120"/>
      <c r="F120"/>
      <c r="V120" t="str">
        <f t="shared" si="0"/>
        <v/>
      </c>
    </row>
    <row r="121" spans="2:22" x14ac:dyDescent="0.3">
      <c r="B121"/>
      <c r="C121"/>
      <c r="D121"/>
      <c r="E121"/>
      <c r="F121"/>
      <c r="V121" t="str">
        <f t="shared" si="0"/>
        <v/>
      </c>
    </row>
    <row r="122" spans="2:22" x14ac:dyDescent="0.3">
      <c r="B122"/>
      <c r="C122"/>
      <c r="D122"/>
      <c r="E122"/>
      <c r="F122"/>
      <c r="V122" t="str">
        <f t="shared" si="0"/>
        <v/>
      </c>
    </row>
    <row r="123" spans="2:22" x14ac:dyDescent="0.3">
      <c r="B123"/>
      <c r="C123"/>
      <c r="D123"/>
      <c r="E123"/>
      <c r="F123"/>
      <c r="V123" t="str">
        <f t="shared" si="0"/>
        <v/>
      </c>
    </row>
    <row r="124" spans="2:22" x14ac:dyDescent="0.3">
      <c r="B124"/>
      <c r="C124"/>
      <c r="D124"/>
      <c r="E124"/>
      <c r="F124"/>
      <c r="I124" s="1"/>
      <c r="J124" s="1"/>
      <c r="V124" t="str">
        <f t="shared" si="0"/>
        <v/>
      </c>
    </row>
    <row r="125" spans="2:22" x14ac:dyDescent="0.3">
      <c r="B125"/>
      <c r="C125"/>
      <c r="D125"/>
      <c r="E125"/>
      <c r="F125"/>
      <c r="V125" t="str">
        <f t="shared" si="0"/>
        <v/>
      </c>
    </row>
    <row r="126" spans="2:22" x14ac:dyDescent="0.3">
      <c r="B126"/>
      <c r="C126"/>
      <c r="D126"/>
      <c r="E126"/>
      <c r="F126"/>
      <c r="V126" t="str">
        <f t="shared" si="0"/>
        <v/>
      </c>
    </row>
    <row r="127" spans="2:22" x14ac:dyDescent="0.3">
      <c r="B127"/>
      <c r="C127"/>
      <c r="D127"/>
      <c r="E127"/>
      <c r="F127"/>
      <c r="V127" t="str">
        <f t="shared" si="0"/>
        <v/>
      </c>
    </row>
    <row r="128" spans="2:22" x14ac:dyDescent="0.3">
      <c r="B128"/>
      <c r="C128"/>
      <c r="D128"/>
      <c r="E128"/>
      <c r="F128"/>
      <c r="V128" t="str">
        <f t="shared" si="0"/>
        <v/>
      </c>
    </row>
    <row r="129" spans="2:22" x14ac:dyDescent="0.3">
      <c r="B129"/>
      <c r="C129"/>
      <c r="D129"/>
      <c r="E129"/>
      <c r="F129"/>
      <c r="V129" t="str">
        <f t="shared" si="0"/>
        <v/>
      </c>
    </row>
    <row r="130" spans="2:22" x14ac:dyDescent="0.3">
      <c r="B130"/>
      <c r="C130"/>
      <c r="D130"/>
      <c r="E130"/>
      <c r="F130"/>
    </row>
    <row r="131" spans="2:22" x14ac:dyDescent="0.3">
      <c r="B131"/>
      <c r="C131"/>
      <c r="D131"/>
      <c r="E131"/>
      <c r="F131"/>
    </row>
    <row r="132" spans="2:22" x14ac:dyDescent="0.3">
      <c r="B132"/>
      <c r="C132"/>
      <c r="D132"/>
      <c r="E132"/>
      <c r="F132"/>
    </row>
    <row r="133" spans="2:22" x14ac:dyDescent="0.3">
      <c r="B133"/>
      <c r="C133"/>
      <c r="D133"/>
      <c r="E133"/>
      <c r="F133"/>
    </row>
    <row r="134" spans="2:22" x14ac:dyDescent="0.3">
      <c r="B134"/>
      <c r="C134"/>
      <c r="D134"/>
      <c r="E134"/>
      <c r="F134"/>
    </row>
    <row r="135" spans="2:22" x14ac:dyDescent="0.3">
      <c r="B135"/>
      <c r="C135"/>
      <c r="D135"/>
      <c r="E135"/>
      <c r="F135"/>
    </row>
    <row r="136" spans="2:22" x14ac:dyDescent="0.3">
      <c r="B136"/>
      <c r="C136"/>
      <c r="D136"/>
      <c r="E136"/>
      <c r="F136"/>
    </row>
    <row r="137" spans="2:22" x14ac:dyDescent="0.3">
      <c r="B137"/>
      <c r="C137"/>
      <c r="D137"/>
      <c r="E137"/>
      <c r="F137"/>
    </row>
    <row r="138" spans="2:22" x14ac:dyDescent="0.3">
      <c r="B138"/>
      <c r="C138"/>
      <c r="D138"/>
      <c r="E138"/>
      <c r="F138"/>
    </row>
    <row r="139" spans="2:22" x14ac:dyDescent="0.3">
      <c r="B139"/>
      <c r="C139"/>
      <c r="D139"/>
      <c r="E139"/>
      <c r="F139"/>
    </row>
    <row r="140" spans="2:22" x14ac:dyDescent="0.3">
      <c r="B140"/>
      <c r="C140"/>
      <c r="D140"/>
      <c r="E140"/>
      <c r="F140"/>
    </row>
    <row r="141" spans="2:22" x14ac:dyDescent="0.3">
      <c r="B141"/>
      <c r="C141"/>
      <c r="D141"/>
      <c r="E141"/>
      <c r="F141"/>
    </row>
    <row r="142" spans="2:22" x14ac:dyDescent="0.3">
      <c r="B142"/>
      <c r="C142"/>
      <c r="D142"/>
      <c r="E142"/>
      <c r="F142"/>
    </row>
    <row r="143" spans="2:22" x14ac:dyDescent="0.3">
      <c r="B143"/>
      <c r="C143"/>
      <c r="D143"/>
      <c r="E143"/>
      <c r="F143"/>
    </row>
    <row r="144" spans="2:22" x14ac:dyDescent="0.3">
      <c r="B144"/>
      <c r="C144"/>
      <c r="D144"/>
      <c r="E144"/>
      <c r="F144"/>
    </row>
    <row r="145" spans="2:6" x14ac:dyDescent="0.3">
      <c r="B145"/>
      <c r="C145"/>
      <c r="D145"/>
      <c r="E145"/>
      <c r="F145"/>
    </row>
    <row r="146" spans="2:6" x14ac:dyDescent="0.3">
      <c r="B146"/>
      <c r="C146"/>
      <c r="D146"/>
      <c r="E146"/>
      <c r="F146"/>
    </row>
    <row r="147" spans="2:6" x14ac:dyDescent="0.3">
      <c r="B147"/>
      <c r="C147"/>
      <c r="D147"/>
      <c r="E147"/>
      <c r="F147"/>
    </row>
    <row r="148" spans="2:6" x14ac:dyDescent="0.3">
      <c r="B148"/>
      <c r="C148"/>
      <c r="D148"/>
      <c r="E148"/>
      <c r="F148"/>
    </row>
    <row r="149" spans="2:6" x14ac:dyDescent="0.3">
      <c r="B149"/>
      <c r="C149"/>
      <c r="D149"/>
      <c r="E149"/>
      <c r="F149"/>
    </row>
    <row r="150" spans="2:6" x14ac:dyDescent="0.3">
      <c r="B150"/>
      <c r="C150"/>
      <c r="D150"/>
      <c r="E150"/>
      <c r="F150"/>
    </row>
    <row r="151" spans="2:6" x14ac:dyDescent="0.3">
      <c r="B151"/>
      <c r="C151"/>
      <c r="D151"/>
      <c r="E151"/>
      <c r="F151"/>
    </row>
    <row r="152" spans="2:6" x14ac:dyDescent="0.3">
      <c r="B152"/>
      <c r="C152"/>
      <c r="D152"/>
      <c r="E152"/>
      <c r="F152"/>
    </row>
    <row r="153" spans="2:6" x14ac:dyDescent="0.3">
      <c r="B153"/>
      <c r="C153"/>
      <c r="D153"/>
      <c r="E153"/>
      <c r="F153"/>
    </row>
    <row r="154" spans="2:6" x14ac:dyDescent="0.3">
      <c r="B154"/>
      <c r="C154"/>
      <c r="D154"/>
      <c r="E154"/>
      <c r="F154"/>
    </row>
    <row r="155" spans="2:6" x14ac:dyDescent="0.3">
      <c r="B155"/>
      <c r="C155"/>
      <c r="D155"/>
      <c r="E155"/>
      <c r="F155"/>
    </row>
    <row r="156" spans="2:6" x14ac:dyDescent="0.3">
      <c r="B156"/>
      <c r="C156"/>
      <c r="D156"/>
      <c r="E156"/>
      <c r="F156"/>
    </row>
    <row r="157" spans="2:6" x14ac:dyDescent="0.3">
      <c r="B157"/>
      <c r="C157"/>
      <c r="D157"/>
      <c r="E157"/>
      <c r="F157"/>
    </row>
    <row r="158" spans="2:6" x14ac:dyDescent="0.3">
      <c r="B158"/>
      <c r="C158"/>
      <c r="D158"/>
      <c r="E158"/>
      <c r="F158"/>
    </row>
    <row r="159" spans="2:6" x14ac:dyDescent="0.3">
      <c r="B159"/>
      <c r="C159"/>
      <c r="D159"/>
      <c r="E159"/>
      <c r="F159"/>
    </row>
    <row r="160" spans="2:6" x14ac:dyDescent="0.3">
      <c r="B160"/>
      <c r="C160"/>
      <c r="D160"/>
      <c r="E160"/>
      <c r="F160"/>
    </row>
    <row r="161" spans="2:6" x14ac:dyDescent="0.3">
      <c r="B161"/>
      <c r="C161"/>
      <c r="D161"/>
      <c r="E161"/>
      <c r="F161"/>
    </row>
    <row r="162" spans="2:6" x14ac:dyDescent="0.3">
      <c r="B162"/>
      <c r="C162"/>
      <c r="D162"/>
      <c r="E162"/>
      <c r="F162"/>
    </row>
    <row r="163" spans="2:6" x14ac:dyDescent="0.3">
      <c r="B163"/>
      <c r="C163"/>
      <c r="D163"/>
      <c r="E163"/>
      <c r="F163"/>
    </row>
    <row r="164" spans="2:6" x14ac:dyDescent="0.3">
      <c r="B164"/>
      <c r="C164"/>
      <c r="D164"/>
      <c r="E164"/>
      <c r="F164"/>
    </row>
    <row r="165" spans="2:6" x14ac:dyDescent="0.3">
      <c r="B165"/>
      <c r="C165"/>
      <c r="D165"/>
      <c r="E165"/>
      <c r="F165"/>
    </row>
    <row r="166" spans="2:6" x14ac:dyDescent="0.3">
      <c r="B166"/>
      <c r="C166"/>
      <c r="D166"/>
      <c r="E166"/>
      <c r="F166"/>
    </row>
    <row r="167" spans="2:6" x14ac:dyDescent="0.3">
      <c r="B167"/>
      <c r="C167"/>
      <c r="D167"/>
      <c r="E167"/>
      <c r="F167"/>
    </row>
    <row r="168" spans="2:6" x14ac:dyDescent="0.3">
      <c r="B168"/>
      <c r="C168"/>
      <c r="D168"/>
      <c r="E168"/>
      <c r="F168"/>
    </row>
    <row r="169" spans="2:6" x14ac:dyDescent="0.3">
      <c r="B169"/>
      <c r="C169"/>
      <c r="D169"/>
      <c r="E169"/>
      <c r="F169"/>
    </row>
    <row r="170" spans="2:6" x14ac:dyDescent="0.3">
      <c r="B170"/>
      <c r="C170"/>
      <c r="D170"/>
      <c r="E170"/>
      <c r="F170"/>
    </row>
    <row r="171" spans="2:6" x14ac:dyDescent="0.3">
      <c r="B171"/>
      <c r="C171"/>
      <c r="D171"/>
      <c r="E171"/>
      <c r="F171"/>
    </row>
    <row r="172" spans="2:6" x14ac:dyDescent="0.3">
      <c r="B172"/>
      <c r="C172"/>
      <c r="D172"/>
      <c r="E172"/>
      <c r="F172"/>
    </row>
    <row r="173" spans="2:6" x14ac:dyDescent="0.3">
      <c r="B173"/>
      <c r="C173"/>
      <c r="D173"/>
      <c r="E173"/>
      <c r="F173"/>
    </row>
    <row r="174" spans="2:6" x14ac:dyDescent="0.3">
      <c r="B174"/>
      <c r="C174"/>
      <c r="D174"/>
      <c r="E174"/>
      <c r="F174"/>
    </row>
    <row r="175" spans="2:6" x14ac:dyDescent="0.3">
      <c r="B175"/>
      <c r="C175"/>
      <c r="D175"/>
      <c r="E175"/>
      <c r="F175"/>
    </row>
    <row r="176" spans="2:6" x14ac:dyDescent="0.3">
      <c r="B176"/>
      <c r="C176"/>
      <c r="D176"/>
      <c r="E176"/>
      <c r="F176"/>
    </row>
    <row r="177" spans="2:6" x14ac:dyDescent="0.3">
      <c r="B177"/>
      <c r="C177"/>
      <c r="D177"/>
      <c r="E177"/>
      <c r="F177"/>
    </row>
    <row r="178" spans="2:6" x14ac:dyDescent="0.3">
      <c r="B178"/>
      <c r="C178"/>
      <c r="D178"/>
      <c r="E178"/>
      <c r="F178"/>
    </row>
    <row r="179" spans="2:6" x14ac:dyDescent="0.3">
      <c r="B179"/>
      <c r="C179"/>
      <c r="D179"/>
      <c r="E179"/>
      <c r="F179"/>
    </row>
    <row r="180" spans="2:6" x14ac:dyDescent="0.3">
      <c r="B180"/>
      <c r="C180"/>
      <c r="D180"/>
      <c r="E180"/>
      <c r="F180"/>
    </row>
    <row r="181" spans="2:6" x14ac:dyDescent="0.3">
      <c r="B181"/>
      <c r="C181"/>
      <c r="D181"/>
      <c r="E181"/>
      <c r="F181"/>
    </row>
    <row r="182" spans="2:6" x14ac:dyDescent="0.3">
      <c r="B182"/>
      <c r="C182"/>
      <c r="D182"/>
      <c r="E182"/>
      <c r="F182"/>
    </row>
    <row r="183" spans="2:6" x14ac:dyDescent="0.3">
      <c r="B183"/>
      <c r="C183"/>
      <c r="D183"/>
      <c r="E183"/>
      <c r="F183"/>
    </row>
    <row r="184" spans="2:6" x14ac:dyDescent="0.3">
      <c r="B184"/>
      <c r="C184"/>
      <c r="D184"/>
      <c r="E184"/>
      <c r="F184"/>
    </row>
    <row r="185" spans="2:6" x14ac:dyDescent="0.3">
      <c r="B185"/>
      <c r="C185"/>
      <c r="D185"/>
      <c r="E185"/>
      <c r="F185"/>
    </row>
    <row r="186" spans="2:6" x14ac:dyDescent="0.3">
      <c r="B186"/>
      <c r="C186"/>
      <c r="D186"/>
      <c r="E186"/>
      <c r="F186"/>
    </row>
    <row r="187" spans="2:6" x14ac:dyDescent="0.3">
      <c r="B187"/>
      <c r="C187"/>
      <c r="D187"/>
      <c r="E187"/>
      <c r="F187"/>
    </row>
    <row r="188" spans="2:6" x14ac:dyDescent="0.3">
      <c r="B188"/>
      <c r="C188"/>
      <c r="D188"/>
      <c r="E188"/>
      <c r="F188"/>
    </row>
    <row r="189" spans="2:6" x14ac:dyDescent="0.3">
      <c r="B189"/>
      <c r="C189"/>
      <c r="D189"/>
      <c r="E189"/>
      <c r="F189"/>
    </row>
    <row r="190" spans="2:6" x14ac:dyDescent="0.3">
      <c r="B190"/>
      <c r="C190"/>
      <c r="D190"/>
      <c r="E190"/>
      <c r="F190"/>
    </row>
    <row r="191" spans="2:6" x14ac:dyDescent="0.3">
      <c r="B191"/>
      <c r="C191"/>
      <c r="D191"/>
      <c r="E191"/>
      <c r="F191"/>
    </row>
    <row r="192" spans="2:6" x14ac:dyDescent="0.3">
      <c r="B192"/>
      <c r="C192"/>
      <c r="D192"/>
      <c r="E192"/>
      <c r="F192"/>
    </row>
    <row r="193" spans="2:6" x14ac:dyDescent="0.3">
      <c r="B193"/>
      <c r="C193"/>
      <c r="D193"/>
      <c r="E193"/>
      <c r="F193"/>
    </row>
    <row r="194" spans="2:6" x14ac:dyDescent="0.3">
      <c r="B194"/>
      <c r="C194"/>
      <c r="D194"/>
      <c r="E194"/>
      <c r="F194"/>
    </row>
    <row r="195" spans="2:6" x14ac:dyDescent="0.3">
      <c r="B195"/>
      <c r="C195"/>
      <c r="D195"/>
      <c r="E195"/>
      <c r="F195"/>
    </row>
    <row r="196" spans="2:6" x14ac:dyDescent="0.3">
      <c r="B196"/>
      <c r="C196"/>
      <c r="D196"/>
      <c r="E196"/>
      <c r="F196"/>
    </row>
    <row r="197" spans="2:6" x14ac:dyDescent="0.3">
      <c r="B197"/>
      <c r="C197"/>
      <c r="D197"/>
      <c r="E197"/>
      <c r="F197"/>
    </row>
    <row r="198" spans="2:6" x14ac:dyDescent="0.3">
      <c r="B198"/>
      <c r="C198"/>
      <c r="D198"/>
      <c r="E198"/>
      <c r="F198"/>
    </row>
    <row r="199" spans="2:6" x14ac:dyDescent="0.3">
      <c r="B199"/>
      <c r="C199"/>
      <c r="D199"/>
      <c r="E199"/>
      <c r="F199"/>
    </row>
    <row r="200" spans="2:6" x14ac:dyDescent="0.3">
      <c r="B200"/>
      <c r="C200"/>
      <c r="D200"/>
      <c r="E200"/>
      <c r="F200"/>
    </row>
    <row r="201" spans="2:6" x14ac:dyDescent="0.3">
      <c r="B201"/>
      <c r="C201"/>
      <c r="D201"/>
      <c r="E201"/>
      <c r="F201"/>
    </row>
    <row r="202" spans="2:6" x14ac:dyDescent="0.3">
      <c r="B202"/>
      <c r="C202"/>
      <c r="D202"/>
      <c r="E202"/>
      <c r="F202"/>
    </row>
    <row r="203" spans="2:6" x14ac:dyDescent="0.3">
      <c r="B203"/>
      <c r="C203"/>
      <c r="D203"/>
      <c r="E203"/>
      <c r="F203"/>
    </row>
    <row r="204" spans="2:6" x14ac:dyDescent="0.3">
      <c r="B204"/>
      <c r="C204"/>
      <c r="D204"/>
      <c r="E204"/>
      <c r="F204"/>
    </row>
    <row r="205" spans="2:6" x14ac:dyDescent="0.3">
      <c r="B205"/>
      <c r="C205"/>
      <c r="D205"/>
      <c r="E205"/>
      <c r="F205"/>
    </row>
    <row r="206" spans="2:6" x14ac:dyDescent="0.3">
      <c r="B206"/>
      <c r="C206"/>
      <c r="D206"/>
      <c r="E206"/>
      <c r="F206"/>
    </row>
    <row r="207" spans="2:6" x14ac:dyDescent="0.3">
      <c r="B207"/>
      <c r="C207"/>
      <c r="D207"/>
      <c r="E207"/>
      <c r="F207"/>
    </row>
    <row r="208" spans="2:6" x14ac:dyDescent="0.3">
      <c r="B208"/>
      <c r="C208"/>
      <c r="D208"/>
      <c r="E208"/>
      <c r="F208"/>
    </row>
    <row r="209" spans="2:6" x14ac:dyDescent="0.3">
      <c r="B209"/>
      <c r="C209"/>
      <c r="D209"/>
      <c r="E209"/>
      <c r="F209"/>
    </row>
    <row r="210" spans="2:6" x14ac:dyDescent="0.3">
      <c r="B210"/>
      <c r="C210"/>
      <c r="D210"/>
      <c r="E210"/>
      <c r="F210"/>
    </row>
    <row r="211" spans="2:6" x14ac:dyDescent="0.3">
      <c r="B211"/>
      <c r="C211"/>
      <c r="D211"/>
      <c r="E211"/>
      <c r="F211"/>
    </row>
    <row r="212" spans="2:6" x14ac:dyDescent="0.3">
      <c r="B212"/>
      <c r="C212"/>
      <c r="D212"/>
      <c r="E212"/>
      <c r="F212"/>
    </row>
    <row r="213" spans="2:6" x14ac:dyDescent="0.3">
      <c r="B213"/>
      <c r="C213"/>
      <c r="D213"/>
      <c r="E213"/>
      <c r="F213"/>
    </row>
    <row r="214" spans="2:6" x14ac:dyDescent="0.3">
      <c r="B214"/>
      <c r="C214"/>
      <c r="D214"/>
      <c r="E214"/>
      <c r="F214"/>
    </row>
    <row r="215" spans="2:6" x14ac:dyDescent="0.3">
      <c r="B215"/>
      <c r="C215"/>
      <c r="D215"/>
      <c r="E215"/>
      <c r="F215"/>
    </row>
    <row r="216" spans="2:6" x14ac:dyDescent="0.3">
      <c r="B216"/>
      <c r="C216"/>
      <c r="D216"/>
      <c r="E216"/>
      <c r="F216"/>
    </row>
    <row r="217" spans="2:6" x14ac:dyDescent="0.3">
      <c r="B217"/>
      <c r="C217"/>
      <c r="D217"/>
      <c r="E217"/>
      <c r="F217"/>
    </row>
    <row r="218" spans="2:6" x14ac:dyDescent="0.3">
      <c r="B218"/>
      <c r="C218"/>
      <c r="D218"/>
      <c r="E218"/>
      <c r="F218"/>
    </row>
    <row r="219" spans="2:6" x14ac:dyDescent="0.3">
      <c r="B219"/>
      <c r="C219"/>
      <c r="D219"/>
      <c r="E219"/>
      <c r="F219"/>
    </row>
    <row r="220" spans="2:6" x14ac:dyDescent="0.3">
      <c r="B220"/>
      <c r="C220"/>
      <c r="D220"/>
      <c r="E220"/>
      <c r="F220"/>
    </row>
    <row r="221" spans="2:6" x14ac:dyDescent="0.3">
      <c r="B221"/>
      <c r="C221"/>
      <c r="D221"/>
      <c r="E221"/>
      <c r="F221"/>
    </row>
    <row r="222" spans="2:6" x14ac:dyDescent="0.3">
      <c r="B222"/>
      <c r="C222"/>
      <c r="D222"/>
      <c r="E222"/>
      <c r="F222"/>
    </row>
    <row r="223" spans="2:6" x14ac:dyDescent="0.3">
      <c r="B223"/>
      <c r="C223"/>
      <c r="D223"/>
      <c r="E223"/>
      <c r="F223"/>
    </row>
    <row r="224" spans="2:6" x14ac:dyDescent="0.3">
      <c r="B224"/>
      <c r="C224"/>
      <c r="D224"/>
      <c r="E224"/>
      <c r="F224"/>
    </row>
    <row r="225" spans="2:6" x14ac:dyDescent="0.3">
      <c r="B225"/>
      <c r="C225"/>
      <c r="D225"/>
      <c r="E225"/>
      <c r="F225"/>
    </row>
    <row r="226" spans="2:6" x14ac:dyDescent="0.3">
      <c r="B226"/>
      <c r="C226"/>
      <c r="D226"/>
      <c r="E226"/>
      <c r="F226"/>
    </row>
    <row r="227" spans="2:6" x14ac:dyDescent="0.3">
      <c r="B227"/>
      <c r="C227"/>
      <c r="D227"/>
      <c r="E227"/>
      <c r="F227"/>
    </row>
    <row r="228" spans="2:6" x14ac:dyDescent="0.3">
      <c r="B228"/>
      <c r="C228"/>
      <c r="D228"/>
      <c r="E228"/>
      <c r="F228"/>
    </row>
    <row r="229" spans="2:6" x14ac:dyDescent="0.3">
      <c r="B229"/>
      <c r="C229"/>
      <c r="D229"/>
      <c r="E229"/>
      <c r="F229"/>
    </row>
    <row r="230" spans="2:6" x14ac:dyDescent="0.3">
      <c r="B230"/>
      <c r="C230"/>
      <c r="D230"/>
      <c r="E230"/>
      <c r="F230"/>
    </row>
    <row r="231" spans="2:6" x14ac:dyDescent="0.3">
      <c r="B231"/>
      <c r="C231"/>
      <c r="D231"/>
      <c r="E231"/>
      <c r="F231"/>
    </row>
    <row r="232" spans="2:6" x14ac:dyDescent="0.3">
      <c r="B232"/>
      <c r="C232"/>
      <c r="D232"/>
      <c r="E232"/>
      <c r="F232"/>
    </row>
    <row r="233" spans="2:6" x14ac:dyDescent="0.3">
      <c r="B233"/>
      <c r="C233"/>
      <c r="D233"/>
      <c r="E233"/>
      <c r="F233"/>
    </row>
    <row r="234" spans="2:6" x14ac:dyDescent="0.3">
      <c r="B234"/>
      <c r="C234"/>
      <c r="D234"/>
      <c r="E234"/>
      <c r="F234"/>
    </row>
    <row r="235" spans="2:6" x14ac:dyDescent="0.3">
      <c r="B235"/>
      <c r="C235"/>
      <c r="D235"/>
      <c r="E235"/>
      <c r="F235"/>
    </row>
    <row r="236" spans="2:6" x14ac:dyDescent="0.3">
      <c r="B236"/>
      <c r="C236"/>
      <c r="D236"/>
      <c r="E236"/>
      <c r="F236"/>
    </row>
    <row r="237" spans="2:6" x14ac:dyDescent="0.3">
      <c r="B237"/>
      <c r="C237"/>
      <c r="D237"/>
      <c r="E237"/>
      <c r="F237"/>
    </row>
    <row r="238" spans="2:6" x14ac:dyDescent="0.3">
      <c r="B238"/>
      <c r="C238"/>
      <c r="D238"/>
      <c r="E238"/>
      <c r="F238"/>
    </row>
    <row r="239" spans="2:6" x14ac:dyDescent="0.3">
      <c r="B239"/>
      <c r="C239"/>
      <c r="D239"/>
      <c r="E239"/>
      <c r="F239"/>
    </row>
    <row r="240" spans="2:6" x14ac:dyDescent="0.3">
      <c r="B240"/>
      <c r="C240"/>
      <c r="D240"/>
      <c r="E240"/>
      <c r="F240"/>
    </row>
    <row r="241" spans="2:6" x14ac:dyDescent="0.3">
      <c r="B241"/>
      <c r="C241"/>
      <c r="D241"/>
      <c r="E241"/>
      <c r="F241"/>
    </row>
    <row r="242" spans="2:6" x14ac:dyDescent="0.3">
      <c r="B242"/>
      <c r="C242"/>
      <c r="D242"/>
      <c r="E242"/>
      <c r="F242"/>
    </row>
    <row r="243" spans="2:6" x14ac:dyDescent="0.3">
      <c r="B243"/>
      <c r="C243"/>
      <c r="D243"/>
      <c r="E243"/>
      <c r="F243"/>
    </row>
    <row r="244" spans="2:6" x14ac:dyDescent="0.3">
      <c r="B244"/>
      <c r="C244"/>
      <c r="D244"/>
      <c r="E244"/>
      <c r="F244"/>
    </row>
    <row r="245" spans="2:6" x14ac:dyDescent="0.3">
      <c r="B245"/>
      <c r="C245"/>
      <c r="D245"/>
      <c r="E245"/>
      <c r="F245"/>
    </row>
    <row r="246" spans="2:6" x14ac:dyDescent="0.3">
      <c r="B246"/>
      <c r="C246"/>
      <c r="D246"/>
      <c r="E246"/>
      <c r="F246"/>
    </row>
    <row r="247" spans="2:6" x14ac:dyDescent="0.3">
      <c r="B247"/>
      <c r="C247"/>
      <c r="D247"/>
      <c r="E247"/>
      <c r="F247"/>
    </row>
    <row r="248" spans="2:6" x14ac:dyDescent="0.3">
      <c r="B248"/>
      <c r="C248"/>
      <c r="D248"/>
      <c r="E248"/>
      <c r="F248"/>
    </row>
    <row r="249" spans="2:6" x14ac:dyDescent="0.3">
      <c r="B249"/>
      <c r="C249"/>
      <c r="D249"/>
      <c r="E249"/>
      <c r="F249"/>
    </row>
    <row r="250" spans="2:6" x14ac:dyDescent="0.3">
      <c r="B250"/>
      <c r="C250"/>
      <c r="D250"/>
      <c r="E250"/>
      <c r="F250"/>
    </row>
    <row r="251" spans="2:6" x14ac:dyDescent="0.3">
      <c r="B251"/>
      <c r="C251"/>
      <c r="D251"/>
      <c r="E251"/>
      <c r="F251"/>
    </row>
    <row r="252" spans="2:6" x14ac:dyDescent="0.3">
      <c r="B252"/>
      <c r="C252"/>
      <c r="D252"/>
      <c r="E252"/>
      <c r="F252"/>
    </row>
    <row r="253" spans="2:6" x14ac:dyDescent="0.3">
      <c r="B253"/>
      <c r="C253"/>
      <c r="D253"/>
      <c r="E253"/>
      <c r="F253"/>
    </row>
    <row r="254" spans="2:6" x14ac:dyDescent="0.3">
      <c r="B254"/>
      <c r="C254"/>
      <c r="D254"/>
      <c r="E254"/>
      <c r="F254"/>
    </row>
    <row r="255" spans="2:6" x14ac:dyDescent="0.3">
      <c r="B255"/>
      <c r="C255"/>
      <c r="D255"/>
      <c r="E255"/>
      <c r="F255"/>
    </row>
    <row r="256" spans="2:6" x14ac:dyDescent="0.3">
      <c r="B256"/>
      <c r="C256"/>
      <c r="D256"/>
      <c r="E256"/>
      <c r="F256"/>
    </row>
    <row r="257" spans="2:6" x14ac:dyDescent="0.3">
      <c r="B257"/>
      <c r="C257"/>
      <c r="D257"/>
      <c r="E257"/>
      <c r="F257"/>
    </row>
    <row r="258" spans="2:6" x14ac:dyDescent="0.3">
      <c r="B258"/>
      <c r="C258"/>
      <c r="D258"/>
      <c r="E258"/>
      <c r="F258"/>
    </row>
    <row r="259" spans="2:6" x14ac:dyDescent="0.3">
      <c r="B259"/>
      <c r="C259"/>
      <c r="D259"/>
      <c r="E259"/>
      <c r="F259"/>
    </row>
    <row r="260" spans="2:6" x14ac:dyDescent="0.3">
      <c r="B260"/>
      <c r="C260"/>
      <c r="D260"/>
      <c r="E260"/>
      <c r="F260"/>
    </row>
    <row r="261" spans="2:6" x14ac:dyDescent="0.3">
      <c r="B261"/>
      <c r="C261"/>
      <c r="D261"/>
      <c r="E261"/>
      <c r="F261"/>
    </row>
    <row r="262" spans="2:6" x14ac:dyDescent="0.3">
      <c r="B262"/>
      <c r="C262"/>
      <c r="D262"/>
      <c r="E262"/>
      <c r="F262"/>
    </row>
    <row r="263" spans="2:6" x14ac:dyDescent="0.3">
      <c r="B263"/>
      <c r="C263"/>
      <c r="D263"/>
      <c r="E263"/>
      <c r="F263"/>
    </row>
    <row r="264" spans="2:6" x14ac:dyDescent="0.3">
      <c r="B264"/>
      <c r="C264"/>
      <c r="D264"/>
      <c r="E264"/>
      <c r="F264"/>
    </row>
    <row r="265" spans="2:6" x14ac:dyDescent="0.3">
      <c r="B265"/>
      <c r="C265"/>
      <c r="D265"/>
      <c r="E265"/>
      <c r="F265"/>
    </row>
    <row r="266" spans="2:6" x14ac:dyDescent="0.3">
      <c r="B266"/>
      <c r="C266"/>
      <c r="D266"/>
      <c r="E266"/>
      <c r="F266"/>
    </row>
    <row r="267" spans="2:6" x14ac:dyDescent="0.3">
      <c r="B267"/>
      <c r="C267"/>
      <c r="D267"/>
      <c r="E267"/>
      <c r="F267"/>
    </row>
    <row r="268" spans="2:6" x14ac:dyDescent="0.3">
      <c r="B268"/>
      <c r="C268"/>
      <c r="D268"/>
      <c r="E268"/>
      <c r="F268"/>
    </row>
    <row r="269" spans="2:6" x14ac:dyDescent="0.3">
      <c r="B269"/>
      <c r="C269"/>
      <c r="D269"/>
      <c r="E269"/>
      <c r="F269"/>
    </row>
    <row r="270" spans="2:6" x14ac:dyDescent="0.3">
      <c r="B270"/>
      <c r="C270"/>
      <c r="D270"/>
      <c r="E270"/>
      <c r="F270"/>
    </row>
    <row r="271" spans="2:6" x14ac:dyDescent="0.3">
      <c r="B271"/>
      <c r="C271"/>
      <c r="D271"/>
      <c r="E271"/>
      <c r="F271"/>
    </row>
    <row r="272" spans="2:6" x14ac:dyDescent="0.3">
      <c r="B272"/>
      <c r="C272"/>
      <c r="D272"/>
      <c r="E272"/>
      <c r="F272"/>
    </row>
    <row r="273" spans="2:6" x14ac:dyDescent="0.3">
      <c r="B273"/>
      <c r="C273"/>
      <c r="D273"/>
      <c r="E273"/>
      <c r="F273"/>
    </row>
    <row r="274" spans="2:6" x14ac:dyDescent="0.3">
      <c r="B274"/>
      <c r="C274"/>
      <c r="D274"/>
      <c r="E274"/>
      <c r="F274"/>
    </row>
    <row r="275" spans="2:6" x14ac:dyDescent="0.3">
      <c r="B275"/>
      <c r="C275"/>
      <c r="D275"/>
      <c r="E275"/>
      <c r="F275"/>
    </row>
    <row r="276" spans="2:6" x14ac:dyDescent="0.3">
      <c r="B276"/>
      <c r="C276"/>
      <c r="D276"/>
      <c r="E276"/>
      <c r="F276"/>
    </row>
    <row r="277" spans="2:6" x14ac:dyDescent="0.3">
      <c r="B277"/>
      <c r="C277"/>
      <c r="D277"/>
      <c r="E277"/>
      <c r="F277"/>
    </row>
    <row r="278" spans="2:6" x14ac:dyDescent="0.3">
      <c r="B278"/>
      <c r="C278"/>
      <c r="D278"/>
      <c r="E278"/>
      <c r="F278"/>
    </row>
    <row r="279" spans="2:6" x14ac:dyDescent="0.3">
      <c r="B279"/>
      <c r="C279"/>
      <c r="D279"/>
      <c r="E279"/>
      <c r="F279"/>
    </row>
    <row r="280" spans="2:6" x14ac:dyDescent="0.3">
      <c r="B280"/>
      <c r="C280"/>
      <c r="D280"/>
      <c r="E280"/>
      <c r="F280"/>
    </row>
    <row r="281" spans="2:6" x14ac:dyDescent="0.3">
      <c r="B281"/>
      <c r="C281"/>
      <c r="D281"/>
      <c r="E281"/>
      <c r="F281"/>
    </row>
    <row r="282" spans="2:6" x14ac:dyDescent="0.3">
      <c r="B282"/>
      <c r="C282"/>
      <c r="D282"/>
      <c r="E282"/>
      <c r="F282"/>
    </row>
    <row r="283" spans="2:6" x14ac:dyDescent="0.3">
      <c r="B283"/>
      <c r="C283"/>
      <c r="D283"/>
      <c r="E283"/>
      <c r="F283"/>
    </row>
    <row r="284" spans="2:6" x14ac:dyDescent="0.3">
      <c r="B284"/>
      <c r="C284"/>
      <c r="D284"/>
      <c r="E284"/>
      <c r="F284"/>
    </row>
    <row r="285" spans="2:6" x14ac:dyDescent="0.3">
      <c r="B285"/>
      <c r="C285"/>
      <c r="D285"/>
      <c r="E285"/>
      <c r="F285"/>
    </row>
    <row r="286" spans="2:6" x14ac:dyDescent="0.3">
      <c r="B286"/>
      <c r="C286"/>
      <c r="D286"/>
      <c r="E286"/>
      <c r="F286"/>
    </row>
    <row r="287" spans="2:6" x14ac:dyDescent="0.3">
      <c r="B287"/>
      <c r="C287"/>
      <c r="D287"/>
      <c r="E287"/>
      <c r="F287"/>
    </row>
    <row r="288" spans="2:6" x14ac:dyDescent="0.3">
      <c r="B288"/>
      <c r="C288"/>
      <c r="D288"/>
      <c r="E288"/>
      <c r="F288"/>
    </row>
    <row r="289" spans="2:6" x14ac:dyDescent="0.3">
      <c r="B289"/>
      <c r="C289"/>
      <c r="D289"/>
      <c r="E289"/>
      <c r="F289"/>
    </row>
    <row r="290" spans="2:6" x14ac:dyDescent="0.3">
      <c r="B290"/>
      <c r="C290"/>
      <c r="D290"/>
      <c r="E290"/>
      <c r="F290"/>
    </row>
    <row r="291" spans="2:6" x14ac:dyDescent="0.3">
      <c r="B291"/>
      <c r="C291"/>
      <c r="D291"/>
      <c r="E291"/>
      <c r="F291"/>
    </row>
    <row r="292" spans="2:6" x14ac:dyDescent="0.3">
      <c r="B292"/>
      <c r="C292"/>
      <c r="D292"/>
      <c r="E292"/>
      <c r="F292"/>
    </row>
    <row r="293" spans="2:6" x14ac:dyDescent="0.3">
      <c r="B293"/>
      <c r="C293"/>
      <c r="D293"/>
      <c r="E293"/>
      <c r="F293"/>
    </row>
    <row r="294" spans="2:6" x14ac:dyDescent="0.3">
      <c r="B294"/>
      <c r="C294"/>
      <c r="D294"/>
      <c r="E294"/>
      <c r="F294"/>
    </row>
    <row r="295" spans="2:6" x14ac:dyDescent="0.3">
      <c r="B295"/>
      <c r="C295"/>
      <c r="D295"/>
      <c r="E295"/>
      <c r="F295"/>
    </row>
    <row r="296" spans="2:6" x14ac:dyDescent="0.3">
      <c r="B296"/>
      <c r="C296"/>
      <c r="D296"/>
      <c r="E296"/>
      <c r="F296"/>
    </row>
    <row r="297" spans="2:6" x14ac:dyDescent="0.3">
      <c r="B297"/>
      <c r="C297"/>
      <c r="D297"/>
      <c r="E297"/>
      <c r="F297"/>
    </row>
    <row r="298" spans="2:6" x14ac:dyDescent="0.3">
      <c r="B298"/>
      <c r="C298"/>
      <c r="D298"/>
      <c r="E298"/>
      <c r="F298"/>
    </row>
    <row r="299" spans="2:6" x14ac:dyDescent="0.3">
      <c r="B299"/>
      <c r="C299"/>
      <c r="D299"/>
      <c r="E299"/>
      <c r="F299"/>
    </row>
    <row r="300" spans="2:6" x14ac:dyDescent="0.3">
      <c r="B300"/>
      <c r="C300"/>
      <c r="D300"/>
      <c r="E300"/>
      <c r="F300"/>
    </row>
    <row r="301" spans="2:6" x14ac:dyDescent="0.3">
      <c r="B301"/>
      <c r="C301"/>
      <c r="D301"/>
      <c r="E301"/>
      <c r="F301"/>
    </row>
    <row r="302" spans="2:6" x14ac:dyDescent="0.3">
      <c r="B302"/>
      <c r="C302"/>
      <c r="D302"/>
      <c r="E302"/>
      <c r="F302"/>
    </row>
    <row r="303" spans="2:6" x14ac:dyDescent="0.3">
      <c r="B303"/>
      <c r="C303"/>
      <c r="D303"/>
      <c r="E303"/>
      <c r="F303"/>
    </row>
    <row r="304" spans="2:6" x14ac:dyDescent="0.3">
      <c r="B304"/>
      <c r="C304"/>
      <c r="D304"/>
      <c r="E304"/>
      <c r="F304"/>
    </row>
    <row r="305" spans="2:6" x14ac:dyDescent="0.3">
      <c r="B305"/>
      <c r="C305"/>
      <c r="D305"/>
      <c r="E305"/>
      <c r="F305"/>
    </row>
    <row r="306" spans="2:6" x14ac:dyDescent="0.3">
      <c r="B306"/>
      <c r="C306"/>
      <c r="D306"/>
      <c r="E306"/>
      <c r="F306"/>
    </row>
    <row r="307" spans="2:6" x14ac:dyDescent="0.3">
      <c r="B307"/>
      <c r="C307"/>
      <c r="D307"/>
      <c r="E307"/>
      <c r="F307"/>
    </row>
    <row r="308" spans="2:6" x14ac:dyDescent="0.3">
      <c r="B308"/>
      <c r="C308"/>
      <c r="D308"/>
      <c r="E308"/>
      <c r="F308"/>
    </row>
    <row r="309" spans="2:6" x14ac:dyDescent="0.3">
      <c r="B309"/>
      <c r="C309"/>
      <c r="D309"/>
      <c r="E309"/>
      <c r="F309"/>
    </row>
    <row r="310" spans="2:6" x14ac:dyDescent="0.3">
      <c r="B310"/>
      <c r="C310"/>
      <c r="D310"/>
      <c r="E310"/>
      <c r="F310"/>
    </row>
    <row r="311" spans="2:6" x14ac:dyDescent="0.3">
      <c r="B311"/>
      <c r="C311"/>
      <c r="D311"/>
      <c r="E311"/>
      <c r="F311"/>
    </row>
    <row r="312" spans="2:6" x14ac:dyDescent="0.3">
      <c r="B312"/>
      <c r="C312"/>
      <c r="D312"/>
      <c r="E312"/>
      <c r="F312"/>
    </row>
    <row r="313" spans="2:6" x14ac:dyDescent="0.3">
      <c r="B313"/>
      <c r="C313"/>
      <c r="D313"/>
      <c r="E313"/>
      <c r="F313"/>
    </row>
    <row r="314" spans="2:6" x14ac:dyDescent="0.3">
      <c r="B314"/>
      <c r="C314"/>
      <c r="D314"/>
      <c r="E314"/>
      <c r="F314"/>
    </row>
    <row r="315" spans="2:6" x14ac:dyDescent="0.3">
      <c r="B315"/>
      <c r="C315"/>
      <c r="D315"/>
      <c r="E315"/>
      <c r="F315"/>
    </row>
    <row r="316" spans="2:6" x14ac:dyDescent="0.3">
      <c r="B316"/>
      <c r="C316"/>
      <c r="D316"/>
      <c r="E316"/>
      <c r="F316"/>
    </row>
    <row r="317" spans="2:6" x14ac:dyDescent="0.3">
      <c r="B317"/>
      <c r="C317"/>
      <c r="D317"/>
      <c r="E317"/>
      <c r="F317"/>
    </row>
    <row r="318" spans="2:6" x14ac:dyDescent="0.3">
      <c r="B318"/>
      <c r="C318"/>
      <c r="D318"/>
      <c r="E318"/>
      <c r="F318"/>
    </row>
    <row r="319" spans="2:6" x14ac:dyDescent="0.3">
      <c r="B319"/>
      <c r="C319"/>
      <c r="D319"/>
      <c r="E319"/>
      <c r="F319"/>
    </row>
    <row r="320" spans="2:6" x14ac:dyDescent="0.3">
      <c r="B320"/>
      <c r="C320"/>
      <c r="D320"/>
      <c r="E320"/>
      <c r="F320"/>
    </row>
    <row r="321" spans="2:6" x14ac:dyDescent="0.3">
      <c r="B321"/>
      <c r="C321"/>
      <c r="D321"/>
      <c r="E321"/>
      <c r="F321"/>
    </row>
    <row r="322" spans="2:6" x14ac:dyDescent="0.3">
      <c r="B322"/>
      <c r="C322"/>
      <c r="D322"/>
      <c r="E322"/>
      <c r="F322"/>
    </row>
    <row r="323" spans="2:6" x14ac:dyDescent="0.3">
      <c r="B323"/>
      <c r="C323"/>
      <c r="D323"/>
      <c r="E323"/>
      <c r="F323"/>
    </row>
    <row r="324" spans="2:6" x14ac:dyDescent="0.3">
      <c r="B324"/>
      <c r="C324"/>
      <c r="D324"/>
      <c r="E324"/>
      <c r="F324"/>
    </row>
    <row r="325" spans="2:6" x14ac:dyDescent="0.3">
      <c r="B325"/>
      <c r="C325"/>
      <c r="D325"/>
      <c r="E325"/>
      <c r="F325"/>
    </row>
    <row r="326" spans="2:6" x14ac:dyDescent="0.3">
      <c r="B326"/>
      <c r="C326"/>
      <c r="D326"/>
      <c r="E326"/>
      <c r="F326"/>
    </row>
    <row r="327" spans="2:6" x14ac:dyDescent="0.3">
      <c r="B327"/>
      <c r="C327"/>
      <c r="D327"/>
      <c r="E327"/>
      <c r="F327"/>
    </row>
    <row r="328" spans="2:6" x14ac:dyDescent="0.3">
      <c r="B328"/>
      <c r="C328"/>
      <c r="D328"/>
      <c r="E328"/>
      <c r="F328"/>
    </row>
    <row r="329" spans="2:6" x14ac:dyDescent="0.3">
      <c r="B329"/>
      <c r="C329"/>
      <c r="D329"/>
      <c r="E329"/>
      <c r="F329"/>
    </row>
    <row r="330" spans="2:6" x14ac:dyDescent="0.3">
      <c r="B330"/>
      <c r="C330"/>
      <c r="D330"/>
      <c r="E330"/>
      <c r="F330"/>
    </row>
    <row r="331" spans="2:6" x14ac:dyDescent="0.3">
      <c r="B331"/>
      <c r="C331"/>
      <c r="D331"/>
      <c r="E331"/>
      <c r="F331"/>
    </row>
    <row r="332" spans="2:6" x14ac:dyDescent="0.3">
      <c r="B332"/>
      <c r="C332"/>
      <c r="D332"/>
      <c r="E332"/>
      <c r="F332"/>
    </row>
    <row r="333" spans="2:6" x14ac:dyDescent="0.3">
      <c r="B333"/>
      <c r="C333"/>
      <c r="D333"/>
      <c r="E333"/>
      <c r="F333"/>
    </row>
    <row r="334" spans="2:6" x14ac:dyDescent="0.3">
      <c r="B334"/>
      <c r="C334"/>
      <c r="D334"/>
      <c r="E334"/>
      <c r="F334"/>
    </row>
    <row r="335" spans="2:6" x14ac:dyDescent="0.3">
      <c r="B335"/>
      <c r="C335"/>
      <c r="D335"/>
      <c r="E335"/>
      <c r="F335"/>
    </row>
    <row r="336" spans="2:6" x14ac:dyDescent="0.3">
      <c r="B336"/>
      <c r="C336"/>
      <c r="D336"/>
      <c r="E336"/>
      <c r="F336"/>
    </row>
    <row r="337" spans="2:6" x14ac:dyDescent="0.3">
      <c r="B337"/>
      <c r="C337"/>
      <c r="D337"/>
      <c r="E337"/>
      <c r="F337"/>
    </row>
    <row r="338" spans="2:6" x14ac:dyDescent="0.3">
      <c r="B338"/>
      <c r="C338"/>
      <c r="D338"/>
      <c r="E338"/>
      <c r="F338"/>
    </row>
    <row r="339" spans="2:6" x14ac:dyDescent="0.3">
      <c r="B339"/>
      <c r="C339"/>
      <c r="D339"/>
      <c r="E339"/>
      <c r="F339"/>
    </row>
    <row r="340" spans="2:6" x14ac:dyDescent="0.3">
      <c r="B340"/>
      <c r="C340"/>
      <c r="D340"/>
      <c r="E340"/>
      <c r="F340"/>
    </row>
    <row r="341" spans="2:6" x14ac:dyDescent="0.3">
      <c r="B341"/>
      <c r="C341"/>
      <c r="D341"/>
      <c r="E341"/>
      <c r="F341"/>
    </row>
    <row r="342" spans="2:6" x14ac:dyDescent="0.3">
      <c r="B342"/>
      <c r="C342"/>
      <c r="D342"/>
      <c r="E342"/>
    </row>
    <row r="343" spans="2:6" x14ac:dyDescent="0.3">
      <c r="B343"/>
      <c r="C343"/>
      <c r="D343"/>
      <c r="E343"/>
    </row>
    <row r="344" spans="2:6" x14ac:dyDescent="0.3">
      <c r="B344"/>
      <c r="C344"/>
      <c r="D344"/>
      <c r="E344"/>
    </row>
    <row r="345" spans="2:6" x14ac:dyDescent="0.3">
      <c r="B345"/>
      <c r="C345"/>
      <c r="D345"/>
      <c r="E345"/>
    </row>
    <row r="346" spans="2:6" x14ac:dyDescent="0.3">
      <c r="B346"/>
      <c r="C346"/>
      <c r="D346"/>
      <c r="E346"/>
    </row>
    <row r="347" spans="2:6" x14ac:dyDescent="0.3">
      <c r="B347"/>
      <c r="C347"/>
      <c r="D347"/>
      <c r="E347"/>
    </row>
    <row r="348" spans="2:6" x14ac:dyDescent="0.3">
      <c r="B348"/>
      <c r="C348"/>
      <c r="D348"/>
      <c r="E348"/>
    </row>
    <row r="349" spans="2:6" x14ac:dyDescent="0.3">
      <c r="B349"/>
      <c r="C349"/>
      <c r="D349"/>
      <c r="E349"/>
    </row>
    <row r="350" spans="2:6" x14ac:dyDescent="0.3">
      <c r="B350"/>
      <c r="C350"/>
      <c r="D350"/>
      <c r="E350"/>
    </row>
    <row r="351" spans="2:6" x14ac:dyDescent="0.3">
      <c r="B351"/>
      <c r="C351"/>
      <c r="D351"/>
      <c r="E351"/>
    </row>
    <row r="352" spans="2:6" x14ac:dyDescent="0.3">
      <c r="B352"/>
      <c r="C352"/>
      <c r="D352"/>
      <c r="E352"/>
    </row>
    <row r="353" spans="2:5" x14ac:dyDescent="0.3">
      <c r="B353"/>
      <c r="C353"/>
      <c r="D353"/>
      <c r="E353"/>
    </row>
    <row r="354" spans="2:5" x14ac:dyDescent="0.3">
      <c r="B354"/>
      <c r="C354"/>
      <c r="D354"/>
      <c r="E354"/>
    </row>
    <row r="355" spans="2:5" x14ac:dyDescent="0.3">
      <c r="B355"/>
      <c r="C355"/>
      <c r="D355"/>
      <c r="E355"/>
    </row>
    <row r="356" spans="2:5" x14ac:dyDescent="0.3">
      <c r="B356"/>
      <c r="C356"/>
      <c r="D356"/>
      <c r="E356"/>
    </row>
    <row r="357" spans="2:5" x14ac:dyDescent="0.3">
      <c r="B357"/>
      <c r="C357"/>
      <c r="D357"/>
      <c r="E357"/>
    </row>
    <row r="358" spans="2:5" x14ac:dyDescent="0.3">
      <c r="B358"/>
      <c r="C358"/>
      <c r="D358"/>
      <c r="E358"/>
    </row>
    <row r="359" spans="2:5" x14ac:dyDescent="0.3">
      <c r="B359"/>
      <c r="C359"/>
      <c r="D359"/>
      <c r="E359"/>
    </row>
    <row r="360" spans="2:5" x14ac:dyDescent="0.3">
      <c r="B360"/>
      <c r="C360"/>
      <c r="D360"/>
      <c r="E360"/>
    </row>
    <row r="361" spans="2:5" x14ac:dyDescent="0.3">
      <c r="B361"/>
      <c r="C361"/>
      <c r="D361"/>
      <c r="E361"/>
    </row>
    <row r="362" spans="2:5" x14ac:dyDescent="0.3">
      <c r="B362"/>
      <c r="C362"/>
      <c r="D362"/>
      <c r="E362"/>
    </row>
    <row r="363" spans="2:5" x14ac:dyDescent="0.3">
      <c r="B363"/>
      <c r="C363"/>
      <c r="D363"/>
      <c r="E363"/>
    </row>
    <row r="364" spans="2:5" x14ac:dyDescent="0.3">
      <c r="B364"/>
      <c r="C364"/>
      <c r="D364"/>
      <c r="E364"/>
    </row>
    <row r="365" spans="2:5" x14ac:dyDescent="0.3">
      <c r="B365"/>
      <c r="C365"/>
      <c r="D365"/>
      <c r="E365"/>
    </row>
    <row r="366" spans="2:5" x14ac:dyDescent="0.3">
      <c r="B366"/>
      <c r="C366"/>
      <c r="D366"/>
      <c r="E366"/>
    </row>
    <row r="367" spans="2:5" x14ac:dyDescent="0.3">
      <c r="B367"/>
      <c r="C367"/>
      <c r="D367"/>
      <c r="E367"/>
    </row>
    <row r="368" spans="2:5" x14ac:dyDescent="0.3">
      <c r="B368"/>
      <c r="C368"/>
      <c r="D368"/>
      <c r="E368"/>
    </row>
    <row r="369" spans="2:5" x14ac:dyDescent="0.3">
      <c r="B369"/>
      <c r="C369"/>
      <c r="D369"/>
      <c r="E369"/>
    </row>
    <row r="370" spans="2:5" x14ac:dyDescent="0.3">
      <c r="B370"/>
      <c r="C370"/>
      <c r="D370"/>
      <c r="E370"/>
    </row>
    <row r="371" spans="2:5" x14ac:dyDescent="0.3">
      <c r="B371"/>
      <c r="C371"/>
      <c r="D371"/>
      <c r="E371"/>
    </row>
    <row r="372" spans="2:5" x14ac:dyDescent="0.3">
      <c r="B372"/>
      <c r="C372"/>
      <c r="D372"/>
      <c r="E372"/>
    </row>
    <row r="373" spans="2:5" x14ac:dyDescent="0.3">
      <c r="B373"/>
      <c r="C373"/>
      <c r="D373"/>
      <c r="E373"/>
    </row>
    <row r="374" spans="2:5" x14ac:dyDescent="0.3">
      <c r="B374"/>
      <c r="C374"/>
      <c r="D374"/>
      <c r="E374"/>
    </row>
    <row r="375" spans="2:5" x14ac:dyDescent="0.3">
      <c r="B375"/>
      <c r="C375"/>
      <c r="D375"/>
      <c r="E375"/>
    </row>
    <row r="376" spans="2:5" x14ac:dyDescent="0.3">
      <c r="B376"/>
      <c r="C376"/>
      <c r="D376"/>
      <c r="E376"/>
    </row>
    <row r="377" spans="2:5" x14ac:dyDescent="0.3">
      <c r="B377"/>
      <c r="C377"/>
      <c r="D377"/>
      <c r="E377"/>
    </row>
    <row r="378" spans="2:5" x14ac:dyDescent="0.3">
      <c r="B378"/>
      <c r="C378"/>
      <c r="D378"/>
      <c r="E378"/>
    </row>
    <row r="379" spans="2:5" x14ac:dyDescent="0.3">
      <c r="B379"/>
      <c r="C379"/>
      <c r="D379"/>
      <c r="E379"/>
    </row>
    <row r="380" spans="2:5" x14ac:dyDescent="0.3">
      <c r="B380"/>
      <c r="C380"/>
      <c r="D380"/>
      <c r="E380"/>
    </row>
    <row r="381" spans="2:5" x14ac:dyDescent="0.3">
      <c r="B381"/>
      <c r="C381"/>
      <c r="D381"/>
      <c r="E381"/>
    </row>
    <row r="382" spans="2:5" x14ac:dyDescent="0.3">
      <c r="B382"/>
      <c r="C382"/>
      <c r="D382"/>
      <c r="E382"/>
    </row>
    <row r="383" spans="2:5" x14ac:dyDescent="0.3">
      <c r="B383"/>
      <c r="C383"/>
      <c r="D383"/>
      <c r="E383"/>
    </row>
    <row r="384" spans="2:5" x14ac:dyDescent="0.3">
      <c r="B384"/>
      <c r="C384"/>
      <c r="D384"/>
      <c r="E384"/>
    </row>
    <row r="385" spans="2:5" x14ac:dyDescent="0.3">
      <c r="B385"/>
      <c r="C385"/>
      <c r="D385"/>
      <c r="E385"/>
    </row>
    <row r="386" spans="2:5" x14ac:dyDescent="0.3">
      <c r="B386"/>
      <c r="C386"/>
      <c r="D386"/>
      <c r="E386"/>
    </row>
    <row r="387" spans="2:5" x14ac:dyDescent="0.3">
      <c r="B387"/>
      <c r="C387"/>
      <c r="D387"/>
      <c r="E387"/>
    </row>
    <row r="388" spans="2:5" x14ac:dyDescent="0.3">
      <c r="B388"/>
      <c r="C388"/>
      <c r="D388"/>
      <c r="E388"/>
    </row>
    <row r="389" spans="2:5" x14ac:dyDescent="0.3">
      <c r="B389"/>
      <c r="C389"/>
      <c r="D389"/>
      <c r="E389"/>
    </row>
    <row r="390" spans="2:5" x14ac:dyDescent="0.3">
      <c r="B390"/>
      <c r="C390"/>
      <c r="D390"/>
      <c r="E390"/>
    </row>
    <row r="391" spans="2:5" x14ac:dyDescent="0.3">
      <c r="B391"/>
      <c r="C391"/>
      <c r="D391"/>
      <c r="E391"/>
    </row>
    <row r="392" spans="2:5" x14ac:dyDescent="0.3">
      <c r="B392"/>
      <c r="C392"/>
      <c r="D392"/>
      <c r="E392"/>
    </row>
    <row r="393" spans="2:5" x14ac:dyDescent="0.3">
      <c r="B393"/>
      <c r="C393"/>
      <c r="D393"/>
      <c r="E393"/>
    </row>
    <row r="394" spans="2:5" x14ac:dyDescent="0.3">
      <c r="B394"/>
      <c r="C394"/>
      <c r="D394"/>
      <c r="E394"/>
    </row>
    <row r="395" spans="2:5" x14ac:dyDescent="0.3">
      <c r="B395"/>
      <c r="C395"/>
      <c r="D395"/>
      <c r="E395"/>
    </row>
    <row r="396" spans="2:5" x14ac:dyDescent="0.3">
      <c r="B396"/>
      <c r="C396"/>
      <c r="D396"/>
      <c r="E396"/>
    </row>
    <row r="397" spans="2:5" x14ac:dyDescent="0.3">
      <c r="B397"/>
      <c r="C397"/>
      <c r="D397"/>
      <c r="E397"/>
    </row>
    <row r="398" spans="2:5" x14ac:dyDescent="0.3">
      <c r="B398"/>
      <c r="C398"/>
      <c r="D398"/>
      <c r="E398"/>
    </row>
    <row r="399" spans="2:5" x14ac:dyDescent="0.3">
      <c r="B399"/>
      <c r="C399"/>
      <c r="D399"/>
      <c r="E399"/>
    </row>
    <row r="400" spans="2:5" x14ac:dyDescent="0.3">
      <c r="B400"/>
      <c r="C400"/>
      <c r="D400"/>
      <c r="E400"/>
    </row>
    <row r="401" spans="2:5" x14ac:dyDescent="0.3">
      <c r="B401"/>
      <c r="C401"/>
      <c r="D401"/>
      <c r="E401"/>
    </row>
    <row r="402" spans="2:5" x14ac:dyDescent="0.3">
      <c r="B402"/>
      <c r="C402"/>
      <c r="D402"/>
      <c r="E402"/>
    </row>
    <row r="403" spans="2:5" x14ac:dyDescent="0.3">
      <c r="B403"/>
      <c r="C403"/>
      <c r="D403"/>
      <c r="E403"/>
    </row>
    <row r="404" spans="2:5" x14ac:dyDescent="0.3">
      <c r="B404"/>
      <c r="C404"/>
      <c r="D404"/>
      <c r="E404"/>
    </row>
    <row r="405" spans="2:5" x14ac:dyDescent="0.3">
      <c r="B405"/>
      <c r="C405"/>
      <c r="D405"/>
      <c r="E405"/>
    </row>
    <row r="406" spans="2:5" x14ac:dyDescent="0.3">
      <c r="B406"/>
      <c r="C406"/>
      <c r="D406"/>
      <c r="E406"/>
    </row>
    <row r="407" spans="2:5" x14ac:dyDescent="0.3">
      <c r="B407"/>
      <c r="C407"/>
      <c r="D407"/>
      <c r="E407"/>
    </row>
    <row r="408" spans="2:5" x14ac:dyDescent="0.3">
      <c r="B408"/>
      <c r="C408"/>
      <c r="D408"/>
      <c r="E408"/>
    </row>
    <row r="409" spans="2:5" x14ac:dyDescent="0.3">
      <c r="B409"/>
      <c r="C409"/>
      <c r="D409"/>
      <c r="E409"/>
    </row>
    <row r="410" spans="2:5" x14ac:dyDescent="0.3">
      <c r="B410"/>
      <c r="C410"/>
      <c r="D410"/>
      <c r="E410"/>
    </row>
    <row r="411" spans="2:5" x14ac:dyDescent="0.3">
      <c r="B411"/>
      <c r="C411"/>
      <c r="D411"/>
      <c r="E411"/>
    </row>
    <row r="412" spans="2:5" x14ac:dyDescent="0.3">
      <c r="B412"/>
      <c r="C412"/>
      <c r="D412"/>
      <c r="E412"/>
    </row>
    <row r="413" spans="2:5" x14ac:dyDescent="0.3">
      <c r="B413"/>
      <c r="C413"/>
      <c r="D413"/>
      <c r="E413"/>
    </row>
    <row r="414" spans="2:5" x14ac:dyDescent="0.3">
      <c r="B414"/>
      <c r="C414"/>
      <c r="D414"/>
      <c r="E414"/>
    </row>
    <row r="415" spans="2:5" x14ac:dyDescent="0.3">
      <c r="B415"/>
      <c r="C415"/>
      <c r="D415"/>
      <c r="E415"/>
    </row>
    <row r="416" spans="2:5" x14ac:dyDescent="0.3">
      <c r="B416"/>
      <c r="C416"/>
      <c r="D416"/>
      <c r="E416"/>
    </row>
    <row r="417" spans="2:5" x14ac:dyDescent="0.3">
      <c r="B417"/>
      <c r="C417"/>
      <c r="D417"/>
      <c r="E417"/>
    </row>
    <row r="418" spans="2:5" x14ac:dyDescent="0.3">
      <c r="B418"/>
      <c r="C418"/>
      <c r="D418"/>
      <c r="E418"/>
    </row>
    <row r="419" spans="2:5" x14ac:dyDescent="0.3">
      <c r="B419"/>
      <c r="C419"/>
      <c r="D419"/>
      <c r="E419"/>
    </row>
    <row r="420" spans="2:5" x14ac:dyDescent="0.3">
      <c r="B420"/>
      <c r="C420"/>
      <c r="D420"/>
      <c r="E420"/>
    </row>
    <row r="421" spans="2:5" x14ac:dyDescent="0.3">
      <c r="B421"/>
      <c r="C421"/>
      <c r="D421"/>
      <c r="E421"/>
    </row>
    <row r="422" spans="2:5" x14ac:dyDescent="0.3">
      <c r="B422"/>
      <c r="C422"/>
      <c r="D422"/>
      <c r="E422"/>
    </row>
    <row r="423" spans="2:5" x14ac:dyDescent="0.3">
      <c r="B423"/>
      <c r="C423"/>
      <c r="D423"/>
      <c r="E423"/>
    </row>
    <row r="424" spans="2:5" x14ac:dyDescent="0.3">
      <c r="B424"/>
      <c r="C424"/>
      <c r="D424"/>
      <c r="E424"/>
    </row>
    <row r="425" spans="2:5" x14ac:dyDescent="0.3">
      <c r="B425"/>
      <c r="C425"/>
      <c r="D425"/>
      <c r="E425"/>
    </row>
    <row r="426" spans="2:5" x14ac:dyDescent="0.3">
      <c r="B426"/>
      <c r="C426"/>
      <c r="D426"/>
      <c r="E426"/>
    </row>
    <row r="427" spans="2:5" x14ac:dyDescent="0.3">
      <c r="B427"/>
      <c r="C427"/>
      <c r="D427"/>
      <c r="E427"/>
    </row>
    <row r="428" spans="2:5" x14ac:dyDescent="0.3">
      <c r="B428"/>
      <c r="C428"/>
      <c r="D428"/>
      <c r="E428"/>
    </row>
    <row r="429" spans="2:5" x14ac:dyDescent="0.3">
      <c r="B429"/>
      <c r="C429"/>
      <c r="D429"/>
      <c r="E429"/>
    </row>
    <row r="430" spans="2:5" x14ac:dyDescent="0.3">
      <c r="B430"/>
      <c r="C430"/>
      <c r="D430"/>
      <c r="E430"/>
    </row>
    <row r="431" spans="2:5" x14ac:dyDescent="0.3">
      <c r="B431"/>
      <c r="C431"/>
      <c r="D431"/>
      <c r="E431"/>
    </row>
    <row r="432" spans="2:5" x14ac:dyDescent="0.3">
      <c r="B432"/>
      <c r="C432"/>
      <c r="D432"/>
      <c r="E432"/>
    </row>
    <row r="433" spans="2:5" x14ac:dyDescent="0.3">
      <c r="B433"/>
      <c r="C433"/>
      <c r="D433"/>
      <c r="E433"/>
    </row>
    <row r="434" spans="2:5" x14ac:dyDescent="0.3">
      <c r="B434"/>
      <c r="C434"/>
      <c r="D434"/>
      <c r="E434"/>
    </row>
    <row r="435" spans="2:5" x14ac:dyDescent="0.3">
      <c r="B435"/>
      <c r="C435"/>
      <c r="D435"/>
      <c r="E435"/>
    </row>
    <row r="436" spans="2:5" x14ac:dyDescent="0.3">
      <c r="B436"/>
      <c r="C436"/>
      <c r="D436"/>
      <c r="E436"/>
    </row>
    <row r="437" spans="2:5" x14ac:dyDescent="0.3">
      <c r="B437"/>
      <c r="C437"/>
      <c r="D437"/>
      <c r="E437"/>
    </row>
    <row r="438" spans="2:5" x14ac:dyDescent="0.3">
      <c r="B438"/>
      <c r="C438"/>
      <c r="D438"/>
      <c r="E438"/>
    </row>
    <row r="439" spans="2:5" x14ac:dyDescent="0.3">
      <c r="B439"/>
      <c r="C439"/>
      <c r="D439"/>
      <c r="E439"/>
    </row>
    <row r="440" spans="2:5" x14ac:dyDescent="0.3">
      <c r="B440"/>
      <c r="C440"/>
      <c r="D440"/>
      <c r="E440"/>
    </row>
    <row r="441" spans="2:5" x14ac:dyDescent="0.3">
      <c r="B441"/>
      <c r="C441"/>
      <c r="D441"/>
      <c r="E441"/>
    </row>
    <row r="442" spans="2:5" x14ac:dyDescent="0.3">
      <c r="B442"/>
      <c r="C442"/>
      <c r="D442"/>
      <c r="E442"/>
    </row>
    <row r="443" spans="2:5" x14ac:dyDescent="0.3">
      <c r="B443"/>
      <c r="C443"/>
      <c r="D443"/>
      <c r="E443"/>
    </row>
    <row r="444" spans="2:5" x14ac:dyDescent="0.3">
      <c r="B444"/>
      <c r="C444"/>
      <c r="D444"/>
      <c r="E444"/>
    </row>
    <row r="445" spans="2:5" x14ac:dyDescent="0.3">
      <c r="B445"/>
      <c r="C445"/>
      <c r="D445"/>
      <c r="E445"/>
    </row>
    <row r="446" spans="2:5" x14ac:dyDescent="0.3">
      <c r="B446"/>
      <c r="C446"/>
      <c r="D446"/>
      <c r="E446"/>
    </row>
    <row r="447" spans="2:5" x14ac:dyDescent="0.3">
      <c r="B447"/>
      <c r="C447"/>
      <c r="D447"/>
      <c r="E447"/>
    </row>
    <row r="448" spans="2:5" x14ac:dyDescent="0.3">
      <c r="B448"/>
      <c r="C448"/>
      <c r="D448"/>
      <c r="E448"/>
    </row>
    <row r="449" spans="2:5" x14ac:dyDescent="0.3">
      <c r="B449"/>
      <c r="C449"/>
      <c r="D449"/>
      <c r="E449"/>
    </row>
    <row r="450" spans="2:5" x14ac:dyDescent="0.3">
      <c r="B450"/>
      <c r="C450"/>
      <c r="D450"/>
      <c r="E450"/>
    </row>
    <row r="451" spans="2:5" x14ac:dyDescent="0.3">
      <c r="B451"/>
      <c r="C451"/>
      <c r="D451"/>
      <c r="E451"/>
    </row>
    <row r="452" spans="2:5" x14ac:dyDescent="0.3">
      <c r="B452"/>
      <c r="C452"/>
      <c r="D452"/>
      <c r="E452"/>
    </row>
    <row r="453" spans="2:5" x14ac:dyDescent="0.3">
      <c r="B453"/>
      <c r="C453"/>
      <c r="D453"/>
      <c r="E453"/>
    </row>
    <row r="454" spans="2:5" x14ac:dyDescent="0.3">
      <c r="B454"/>
      <c r="C454"/>
      <c r="D454"/>
      <c r="E454"/>
    </row>
    <row r="455" spans="2:5" x14ac:dyDescent="0.3">
      <c r="B455"/>
      <c r="C455"/>
      <c r="D455"/>
      <c r="E455"/>
    </row>
    <row r="456" spans="2:5" x14ac:dyDescent="0.3">
      <c r="B456"/>
      <c r="C456"/>
      <c r="D456"/>
      <c r="E456"/>
    </row>
    <row r="457" spans="2:5" x14ac:dyDescent="0.3">
      <c r="B457"/>
      <c r="C457"/>
      <c r="D457"/>
      <c r="E457"/>
    </row>
    <row r="458" spans="2:5" x14ac:dyDescent="0.3">
      <c r="B458"/>
      <c r="C458"/>
      <c r="D458"/>
      <c r="E458"/>
    </row>
    <row r="459" spans="2:5" x14ac:dyDescent="0.3">
      <c r="B459"/>
      <c r="C459"/>
      <c r="D459"/>
      <c r="E459"/>
    </row>
    <row r="460" spans="2:5" x14ac:dyDescent="0.3">
      <c r="B460"/>
      <c r="C460"/>
      <c r="D460"/>
      <c r="E460"/>
    </row>
    <row r="461" spans="2:5" x14ac:dyDescent="0.3">
      <c r="B461"/>
      <c r="C461"/>
      <c r="D461"/>
      <c r="E461"/>
    </row>
    <row r="462" spans="2:5" x14ac:dyDescent="0.3">
      <c r="B462"/>
      <c r="C462"/>
      <c r="D462"/>
      <c r="E462"/>
    </row>
    <row r="463" spans="2:5" x14ac:dyDescent="0.3">
      <c r="B463"/>
      <c r="C463"/>
      <c r="D463"/>
      <c r="E463"/>
    </row>
    <row r="464" spans="2:5" x14ac:dyDescent="0.3">
      <c r="B464"/>
      <c r="C464"/>
      <c r="D464"/>
      <c r="E464"/>
    </row>
    <row r="465" spans="2:5" x14ac:dyDescent="0.3">
      <c r="B465"/>
      <c r="C465"/>
      <c r="D465"/>
      <c r="E465"/>
    </row>
    <row r="466" spans="2:5" x14ac:dyDescent="0.3">
      <c r="B466"/>
      <c r="C466"/>
      <c r="D466"/>
      <c r="E466"/>
    </row>
    <row r="467" spans="2:5" x14ac:dyDescent="0.3">
      <c r="B467"/>
      <c r="C467"/>
      <c r="D467"/>
      <c r="E467"/>
    </row>
    <row r="468" spans="2:5" x14ac:dyDescent="0.3">
      <c r="B468"/>
      <c r="C468"/>
      <c r="D468"/>
      <c r="E468"/>
    </row>
    <row r="469" spans="2:5" x14ac:dyDescent="0.3">
      <c r="B469"/>
      <c r="C469"/>
      <c r="D469"/>
      <c r="E469"/>
    </row>
    <row r="470" spans="2:5" x14ac:dyDescent="0.3">
      <c r="B470"/>
      <c r="C470"/>
      <c r="D470"/>
      <c r="E470"/>
    </row>
    <row r="471" spans="2:5" x14ac:dyDescent="0.3">
      <c r="B471"/>
      <c r="C471"/>
      <c r="D471"/>
      <c r="E471"/>
    </row>
    <row r="472" spans="2:5" x14ac:dyDescent="0.3">
      <c r="B472"/>
      <c r="C472"/>
      <c r="D472"/>
      <c r="E472"/>
    </row>
    <row r="473" spans="2:5" x14ac:dyDescent="0.3">
      <c r="B473"/>
      <c r="C473"/>
      <c r="D473"/>
      <c r="E473"/>
    </row>
    <row r="474" spans="2:5" x14ac:dyDescent="0.3">
      <c r="B474"/>
      <c r="C474"/>
      <c r="D474"/>
      <c r="E474"/>
    </row>
    <row r="475" spans="2:5" x14ac:dyDescent="0.3">
      <c r="B475"/>
      <c r="C475"/>
      <c r="D475"/>
      <c r="E475"/>
    </row>
    <row r="476" spans="2:5" x14ac:dyDescent="0.3">
      <c r="B476"/>
      <c r="C476"/>
      <c r="D476"/>
      <c r="E476"/>
    </row>
    <row r="477" spans="2:5" x14ac:dyDescent="0.3">
      <c r="B477"/>
      <c r="C477"/>
      <c r="D477"/>
      <c r="E477"/>
    </row>
    <row r="478" spans="2:5" x14ac:dyDescent="0.3">
      <c r="B478"/>
      <c r="C478"/>
      <c r="D478"/>
      <c r="E478"/>
    </row>
    <row r="479" spans="2:5" x14ac:dyDescent="0.3">
      <c r="B479"/>
      <c r="C479"/>
      <c r="D479"/>
      <c r="E479"/>
    </row>
    <row r="480" spans="2:5" x14ac:dyDescent="0.3">
      <c r="B480"/>
      <c r="C480"/>
      <c r="D480"/>
      <c r="E480"/>
    </row>
    <row r="481" spans="2:5" x14ac:dyDescent="0.3">
      <c r="B481"/>
      <c r="C481"/>
      <c r="D481"/>
      <c r="E481"/>
    </row>
    <row r="482" spans="2:5" x14ac:dyDescent="0.3">
      <c r="B482"/>
      <c r="C482"/>
      <c r="D482"/>
      <c r="E482"/>
    </row>
    <row r="483" spans="2:5" x14ac:dyDescent="0.3">
      <c r="B483"/>
      <c r="C483"/>
      <c r="D483"/>
      <c r="E483"/>
    </row>
    <row r="484" spans="2:5" x14ac:dyDescent="0.3">
      <c r="B484"/>
      <c r="C484"/>
      <c r="D484"/>
      <c r="E484"/>
    </row>
    <row r="485" spans="2:5" x14ac:dyDescent="0.3">
      <c r="B485"/>
      <c r="C485"/>
      <c r="D485"/>
      <c r="E485"/>
    </row>
    <row r="486" spans="2:5" x14ac:dyDescent="0.3">
      <c r="B486"/>
      <c r="C486"/>
      <c r="D486"/>
      <c r="E486"/>
    </row>
    <row r="487" spans="2:5" x14ac:dyDescent="0.3">
      <c r="B487"/>
      <c r="C487"/>
      <c r="D487"/>
      <c r="E487"/>
    </row>
    <row r="488" spans="2:5" x14ac:dyDescent="0.3">
      <c r="B488"/>
      <c r="C488"/>
      <c r="D488"/>
      <c r="E488"/>
    </row>
    <row r="489" spans="2:5" x14ac:dyDescent="0.3">
      <c r="B489"/>
      <c r="C489"/>
      <c r="D489"/>
      <c r="E489"/>
    </row>
    <row r="490" spans="2:5" x14ac:dyDescent="0.3">
      <c r="B490"/>
      <c r="C490"/>
      <c r="D490"/>
      <c r="E490"/>
    </row>
    <row r="491" spans="2:5" x14ac:dyDescent="0.3">
      <c r="B491"/>
      <c r="C491"/>
      <c r="D491"/>
      <c r="E491"/>
    </row>
    <row r="492" spans="2:5" x14ac:dyDescent="0.3">
      <c r="B492"/>
      <c r="C492"/>
      <c r="D492"/>
      <c r="E492"/>
    </row>
    <row r="493" spans="2:5" x14ac:dyDescent="0.3">
      <c r="B493"/>
      <c r="C493"/>
      <c r="D493"/>
      <c r="E493"/>
    </row>
    <row r="494" spans="2:5" x14ac:dyDescent="0.3">
      <c r="B494"/>
      <c r="C494"/>
      <c r="D494"/>
      <c r="E494"/>
    </row>
    <row r="495" spans="2:5" x14ac:dyDescent="0.3">
      <c r="B495"/>
      <c r="C495"/>
      <c r="D495"/>
      <c r="E495"/>
    </row>
    <row r="496" spans="2:5" x14ac:dyDescent="0.3">
      <c r="B496"/>
      <c r="C496"/>
      <c r="D496"/>
      <c r="E496"/>
    </row>
    <row r="497" spans="2:5" x14ac:dyDescent="0.3">
      <c r="B497"/>
      <c r="C497"/>
      <c r="D497"/>
      <c r="E497"/>
    </row>
    <row r="498" spans="2:5" x14ac:dyDescent="0.3">
      <c r="B498"/>
      <c r="C498"/>
      <c r="D498"/>
      <c r="E498"/>
    </row>
    <row r="499" spans="2:5" x14ac:dyDescent="0.3">
      <c r="B499"/>
      <c r="C499"/>
      <c r="D499"/>
      <c r="E499"/>
    </row>
    <row r="500" spans="2:5" x14ac:dyDescent="0.3">
      <c r="B500"/>
      <c r="C500"/>
      <c r="D500"/>
      <c r="E500"/>
    </row>
    <row r="501" spans="2:5" x14ac:dyDescent="0.3">
      <c r="B501"/>
      <c r="C501"/>
      <c r="D501"/>
      <c r="E501"/>
    </row>
    <row r="502" spans="2:5" x14ac:dyDescent="0.3">
      <c r="B502"/>
      <c r="C502"/>
      <c r="D502"/>
      <c r="E502"/>
    </row>
    <row r="503" spans="2:5" x14ac:dyDescent="0.3">
      <c r="B503"/>
      <c r="C503"/>
      <c r="D503"/>
      <c r="E503"/>
    </row>
    <row r="504" spans="2:5" x14ac:dyDescent="0.3">
      <c r="B504"/>
      <c r="C504"/>
      <c r="D504"/>
      <c r="E504"/>
    </row>
    <row r="505" spans="2:5" x14ac:dyDescent="0.3">
      <c r="B505"/>
      <c r="C505"/>
      <c r="D505"/>
      <c r="E505"/>
    </row>
    <row r="506" spans="2:5" x14ac:dyDescent="0.3">
      <c r="B506"/>
      <c r="C506"/>
      <c r="D506"/>
      <c r="E506"/>
    </row>
    <row r="507" spans="2:5" x14ac:dyDescent="0.3">
      <c r="B507"/>
      <c r="C507"/>
      <c r="D507"/>
      <c r="E507"/>
    </row>
    <row r="508" spans="2:5" x14ac:dyDescent="0.3">
      <c r="B508"/>
      <c r="C508"/>
      <c r="D508"/>
      <c r="E508"/>
    </row>
    <row r="509" spans="2:5" x14ac:dyDescent="0.3">
      <c r="B509"/>
      <c r="C509"/>
      <c r="D509"/>
      <c r="E509"/>
    </row>
    <row r="510" spans="2:5" x14ac:dyDescent="0.3">
      <c r="B510"/>
      <c r="C510"/>
      <c r="D510"/>
      <c r="E510"/>
    </row>
    <row r="511" spans="2:5" x14ac:dyDescent="0.3">
      <c r="B511"/>
      <c r="C511"/>
      <c r="D511"/>
      <c r="E511"/>
    </row>
    <row r="512" spans="2:5" x14ac:dyDescent="0.3">
      <c r="B512"/>
      <c r="C512"/>
      <c r="D512"/>
      <c r="E512"/>
    </row>
    <row r="513" spans="2:5" x14ac:dyDescent="0.3">
      <c r="B513"/>
      <c r="C513"/>
      <c r="D513"/>
      <c r="E513"/>
    </row>
    <row r="514" spans="2:5" x14ac:dyDescent="0.3">
      <c r="B514"/>
      <c r="C514"/>
      <c r="D514"/>
      <c r="E514"/>
    </row>
    <row r="515" spans="2:5" x14ac:dyDescent="0.3">
      <c r="B515"/>
      <c r="C515"/>
      <c r="D515"/>
      <c r="E515"/>
    </row>
    <row r="516" spans="2:5" x14ac:dyDescent="0.3">
      <c r="B516"/>
      <c r="C516"/>
      <c r="D516"/>
      <c r="E516"/>
    </row>
    <row r="517" spans="2:5" x14ac:dyDescent="0.3">
      <c r="B517"/>
      <c r="C517"/>
      <c r="D517"/>
      <c r="E517"/>
    </row>
    <row r="518" spans="2:5" x14ac:dyDescent="0.3">
      <c r="B518"/>
      <c r="C518"/>
      <c r="D518"/>
      <c r="E518"/>
    </row>
    <row r="519" spans="2:5" x14ac:dyDescent="0.3">
      <c r="B519"/>
      <c r="C519"/>
      <c r="D519"/>
      <c r="E519"/>
    </row>
    <row r="520" spans="2:5" x14ac:dyDescent="0.3">
      <c r="B520"/>
      <c r="C520"/>
      <c r="D520"/>
      <c r="E520"/>
    </row>
    <row r="521" spans="2:5" x14ac:dyDescent="0.3">
      <c r="B521"/>
      <c r="C521"/>
      <c r="D521"/>
      <c r="E521"/>
    </row>
    <row r="522" spans="2:5" x14ac:dyDescent="0.3">
      <c r="B522"/>
      <c r="C522"/>
      <c r="D522"/>
      <c r="E522"/>
    </row>
    <row r="523" spans="2:5" x14ac:dyDescent="0.3">
      <c r="B523"/>
      <c r="C523"/>
      <c r="D523"/>
      <c r="E523"/>
    </row>
    <row r="524" spans="2:5" x14ac:dyDescent="0.3">
      <c r="B524"/>
      <c r="C524"/>
      <c r="D524"/>
      <c r="E524"/>
    </row>
    <row r="525" spans="2:5" x14ac:dyDescent="0.3">
      <c r="B525"/>
      <c r="C525"/>
      <c r="D525"/>
      <c r="E525"/>
    </row>
    <row r="526" spans="2:5" x14ac:dyDescent="0.3">
      <c r="B526"/>
      <c r="C526"/>
      <c r="D526"/>
      <c r="E526"/>
    </row>
    <row r="527" spans="2:5" x14ac:dyDescent="0.3">
      <c r="B527"/>
      <c r="C527"/>
      <c r="D527"/>
      <c r="E527"/>
    </row>
    <row r="528" spans="2:5" x14ac:dyDescent="0.3">
      <c r="B528"/>
      <c r="C528"/>
      <c r="D528"/>
      <c r="E528"/>
    </row>
    <row r="529" spans="2:5" x14ac:dyDescent="0.3">
      <c r="B529"/>
      <c r="C529"/>
      <c r="D529"/>
      <c r="E529"/>
    </row>
    <row r="530" spans="2:5" x14ac:dyDescent="0.3">
      <c r="B530"/>
      <c r="C530"/>
      <c r="D530"/>
      <c r="E530"/>
    </row>
    <row r="531" spans="2:5" x14ac:dyDescent="0.3">
      <c r="B531"/>
      <c r="C531"/>
      <c r="D531"/>
      <c r="E531"/>
    </row>
    <row r="532" spans="2:5" x14ac:dyDescent="0.3">
      <c r="B532"/>
      <c r="C532"/>
      <c r="D532"/>
      <c r="E532"/>
    </row>
    <row r="533" spans="2:5" x14ac:dyDescent="0.3">
      <c r="B533"/>
      <c r="C533"/>
      <c r="D533"/>
      <c r="E533"/>
    </row>
    <row r="534" spans="2:5" x14ac:dyDescent="0.3">
      <c r="B534"/>
      <c r="C534"/>
      <c r="D534"/>
      <c r="E534"/>
    </row>
    <row r="535" spans="2:5" x14ac:dyDescent="0.3">
      <c r="B535"/>
      <c r="C535"/>
      <c r="D535"/>
      <c r="E535"/>
    </row>
    <row r="536" spans="2:5" x14ac:dyDescent="0.3">
      <c r="B536"/>
      <c r="C536"/>
      <c r="D536"/>
      <c r="E536"/>
    </row>
    <row r="537" spans="2:5" x14ac:dyDescent="0.3">
      <c r="B537"/>
      <c r="C537"/>
      <c r="D537"/>
      <c r="E537"/>
    </row>
    <row r="538" spans="2:5" x14ac:dyDescent="0.3">
      <c r="B538"/>
      <c r="C538"/>
      <c r="D538"/>
      <c r="E538"/>
    </row>
    <row r="539" spans="2:5" x14ac:dyDescent="0.3">
      <c r="B539"/>
      <c r="C539"/>
      <c r="D539"/>
      <c r="E539"/>
    </row>
    <row r="540" spans="2:5" x14ac:dyDescent="0.3">
      <c r="B540"/>
      <c r="C540"/>
      <c r="D540"/>
      <c r="E540"/>
    </row>
    <row r="541" spans="2:5" x14ac:dyDescent="0.3">
      <c r="B541"/>
      <c r="C541"/>
      <c r="D541"/>
      <c r="E541"/>
    </row>
    <row r="542" spans="2:5" x14ac:dyDescent="0.3">
      <c r="B542"/>
      <c r="C542"/>
      <c r="D542"/>
      <c r="E542"/>
    </row>
    <row r="543" spans="2:5" x14ac:dyDescent="0.3">
      <c r="B543"/>
      <c r="C543"/>
      <c r="D543"/>
      <c r="E543"/>
    </row>
    <row r="544" spans="2:5" x14ac:dyDescent="0.3">
      <c r="B544"/>
      <c r="C544"/>
      <c r="D544"/>
      <c r="E544"/>
    </row>
    <row r="545" spans="2:5" x14ac:dyDescent="0.3">
      <c r="B545"/>
      <c r="C545"/>
      <c r="D545"/>
      <c r="E545"/>
    </row>
    <row r="546" spans="2:5" x14ac:dyDescent="0.3">
      <c r="B546"/>
      <c r="C546"/>
      <c r="D546"/>
      <c r="E546"/>
    </row>
    <row r="547" spans="2:5" x14ac:dyDescent="0.3">
      <c r="B547"/>
      <c r="C547"/>
      <c r="D547"/>
      <c r="E547"/>
    </row>
    <row r="548" spans="2:5" x14ac:dyDescent="0.3">
      <c r="B548"/>
      <c r="C548"/>
      <c r="D548"/>
      <c r="E548"/>
    </row>
    <row r="549" spans="2:5" x14ac:dyDescent="0.3">
      <c r="B549"/>
      <c r="C549"/>
      <c r="D549"/>
      <c r="E549"/>
    </row>
    <row r="550" spans="2:5" x14ac:dyDescent="0.3">
      <c r="B550"/>
      <c r="C550"/>
      <c r="D550"/>
      <c r="E550"/>
    </row>
    <row r="551" spans="2:5" x14ac:dyDescent="0.3">
      <c r="B551"/>
      <c r="C551"/>
      <c r="D551"/>
      <c r="E551"/>
    </row>
    <row r="552" spans="2:5" x14ac:dyDescent="0.3">
      <c r="B552"/>
      <c r="C552"/>
      <c r="D552"/>
      <c r="E552"/>
    </row>
    <row r="553" spans="2:5" x14ac:dyDescent="0.3">
      <c r="B553"/>
      <c r="C553"/>
      <c r="D553"/>
      <c r="E553"/>
    </row>
    <row r="554" spans="2:5" x14ac:dyDescent="0.3">
      <c r="B554"/>
      <c r="C554"/>
      <c r="D554"/>
      <c r="E554"/>
    </row>
    <row r="555" spans="2:5" x14ac:dyDescent="0.3">
      <c r="B555"/>
      <c r="C555"/>
      <c r="D555"/>
      <c r="E555"/>
    </row>
    <row r="556" spans="2:5" x14ac:dyDescent="0.3">
      <c r="B556"/>
      <c r="C556"/>
      <c r="D556"/>
      <c r="E556"/>
    </row>
    <row r="557" spans="2:5" x14ac:dyDescent="0.3">
      <c r="B557"/>
      <c r="C557"/>
      <c r="D557"/>
      <c r="E557"/>
    </row>
    <row r="558" spans="2:5" x14ac:dyDescent="0.3">
      <c r="B558"/>
      <c r="C558"/>
      <c r="D558"/>
      <c r="E558"/>
    </row>
    <row r="559" spans="2:5" x14ac:dyDescent="0.3">
      <c r="B559"/>
      <c r="C559"/>
      <c r="D559"/>
      <c r="E559"/>
    </row>
    <row r="560" spans="2:5" x14ac:dyDescent="0.3">
      <c r="B560"/>
      <c r="C560"/>
      <c r="D560"/>
      <c r="E560"/>
    </row>
    <row r="561" spans="2:5" x14ac:dyDescent="0.3">
      <c r="B561"/>
      <c r="C561"/>
      <c r="D561"/>
      <c r="E561"/>
    </row>
    <row r="562" spans="2:5" x14ac:dyDescent="0.3">
      <c r="B562"/>
      <c r="C562"/>
      <c r="D562"/>
      <c r="E562"/>
    </row>
    <row r="563" spans="2:5" x14ac:dyDescent="0.3">
      <c r="B563"/>
      <c r="C563"/>
      <c r="D563"/>
      <c r="E563"/>
    </row>
    <row r="564" spans="2:5" x14ac:dyDescent="0.3">
      <c r="B564"/>
      <c r="C564"/>
      <c r="D564"/>
      <c r="E564"/>
    </row>
    <row r="565" spans="2:5" x14ac:dyDescent="0.3">
      <c r="B565"/>
      <c r="C565"/>
      <c r="D565"/>
      <c r="E565"/>
    </row>
    <row r="566" spans="2:5" x14ac:dyDescent="0.3">
      <c r="B566"/>
      <c r="C566"/>
      <c r="D566"/>
      <c r="E566"/>
    </row>
    <row r="567" spans="2:5" x14ac:dyDescent="0.3">
      <c r="B567"/>
      <c r="C567"/>
      <c r="D567"/>
      <c r="E567"/>
    </row>
    <row r="568" spans="2:5" x14ac:dyDescent="0.3">
      <c r="B568"/>
      <c r="C568"/>
      <c r="D568"/>
      <c r="E568"/>
    </row>
    <row r="569" spans="2:5" x14ac:dyDescent="0.3">
      <c r="B569"/>
      <c r="C569"/>
      <c r="D569"/>
      <c r="E569"/>
    </row>
    <row r="570" spans="2:5" x14ac:dyDescent="0.3">
      <c r="B570"/>
      <c r="C570"/>
      <c r="D570"/>
      <c r="E570"/>
    </row>
    <row r="571" spans="2:5" x14ac:dyDescent="0.3">
      <c r="B571"/>
      <c r="C571"/>
      <c r="D571"/>
      <c r="E571"/>
    </row>
    <row r="572" spans="2:5" x14ac:dyDescent="0.3">
      <c r="B572"/>
      <c r="C572"/>
      <c r="D572"/>
      <c r="E572"/>
    </row>
    <row r="573" spans="2:5" x14ac:dyDescent="0.3">
      <c r="B573"/>
      <c r="C573"/>
      <c r="D573"/>
      <c r="E573"/>
    </row>
    <row r="574" spans="2:5" x14ac:dyDescent="0.3">
      <c r="B574"/>
      <c r="C574"/>
      <c r="D574"/>
      <c r="E574"/>
    </row>
    <row r="575" spans="2:5" x14ac:dyDescent="0.3">
      <c r="B575"/>
      <c r="C575"/>
      <c r="D575"/>
      <c r="E575"/>
    </row>
    <row r="576" spans="2:5" x14ac:dyDescent="0.3">
      <c r="B576"/>
      <c r="C576"/>
      <c r="D576"/>
      <c r="E576"/>
    </row>
    <row r="577" spans="2:5" x14ac:dyDescent="0.3">
      <c r="B577"/>
      <c r="C577"/>
      <c r="D577"/>
      <c r="E577"/>
    </row>
    <row r="578" spans="2:5" x14ac:dyDescent="0.3">
      <c r="B578"/>
      <c r="C578"/>
      <c r="D578"/>
      <c r="E578"/>
    </row>
    <row r="579" spans="2:5" x14ac:dyDescent="0.3">
      <c r="B579"/>
      <c r="C579"/>
      <c r="D579"/>
      <c r="E579"/>
    </row>
    <row r="580" spans="2:5" x14ac:dyDescent="0.3">
      <c r="B580"/>
      <c r="C580"/>
      <c r="D580"/>
      <c r="E580"/>
    </row>
    <row r="581" spans="2:5" x14ac:dyDescent="0.3">
      <c r="B581"/>
      <c r="C581"/>
      <c r="D581"/>
      <c r="E581"/>
    </row>
    <row r="582" spans="2:5" x14ac:dyDescent="0.3">
      <c r="B582"/>
      <c r="C582"/>
      <c r="D582"/>
      <c r="E582"/>
    </row>
    <row r="583" spans="2:5" x14ac:dyDescent="0.3">
      <c r="B583"/>
      <c r="C583"/>
      <c r="D583"/>
      <c r="E583"/>
    </row>
    <row r="584" spans="2:5" x14ac:dyDescent="0.3">
      <c r="B584"/>
      <c r="C584"/>
      <c r="D584"/>
      <c r="E584"/>
    </row>
    <row r="585" spans="2:5" x14ac:dyDescent="0.3">
      <c r="B585"/>
      <c r="C585"/>
      <c r="D585"/>
      <c r="E585"/>
    </row>
    <row r="586" spans="2:5" x14ac:dyDescent="0.3">
      <c r="B586"/>
      <c r="C586"/>
      <c r="D586"/>
      <c r="E586"/>
    </row>
    <row r="587" spans="2:5" x14ac:dyDescent="0.3">
      <c r="B587"/>
      <c r="C587"/>
      <c r="D587"/>
      <c r="E587"/>
    </row>
    <row r="588" spans="2:5" x14ac:dyDescent="0.3">
      <c r="B588"/>
      <c r="C588"/>
      <c r="D588"/>
      <c r="E588"/>
    </row>
    <row r="589" spans="2:5" x14ac:dyDescent="0.3">
      <c r="B589"/>
      <c r="C589"/>
      <c r="D589"/>
      <c r="E589"/>
    </row>
    <row r="590" spans="2:5" x14ac:dyDescent="0.3">
      <c r="B590"/>
      <c r="C590"/>
      <c r="D590"/>
      <c r="E590"/>
    </row>
    <row r="591" spans="2:5" x14ac:dyDescent="0.3">
      <c r="B591"/>
      <c r="C591"/>
      <c r="D591"/>
      <c r="E591"/>
    </row>
    <row r="592" spans="2:5" x14ac:dyDescent="0.3">
      <c r="B592"/>
      <c r="C592"/>
      <c r="D592"/>
      <c r="E592"/>
    </row>
    <row r="593" spans="2:5" x14ac:dyDescent="0.3">
      <c r="B593"/>
      <c r="C593"/>
      <c r="D593"/>
      <c r="E593"/>
    </row>
    <row r="594" spans="2:5" x14ac:dyDescent="0.3">
      <c r="B594"/>
      <c r="C594"/>
      <c r="D594"/>
      <c r="E594"/>
    </row>
    <row r="595" spans="2:5" x14ac:dyDescent="0.3">
      <c r="B595"/>
      <c r="C595"/>
      <c r="D595"/>
      <c r="E595"/>
    </row>
    <row r="596" spans="2:5" x14ac:dyDescent="0.3">
      <c r="B596"/>
      <c r="C596"/>
      <c r="D596"/>
      <c r="E596"/>
    </row>
    <row r="597" spans="2:5" x14ac:dyDescent="0.3">
      <c r="B597"/>
      <c r="C597"/>
      <c r="D597"/>
      <c r="E597"/>
    </row>
    <row r="598" spans="2:5" x14ac:dyDescent="0.3">
      <c r="B598"/>
      <c r="C598"/>
      <c r="D598"/>
      <c r="E598"/>
    </row>
    <row r="599" spans="2:5" x14ac:dyDescent="0.3">
      <c r="B599"/>
      <c r="C599"/>
      <c r="D599"/>
      <c r="E599"/>
    </row>
    <row r="600" spans="2:5" x14ac:dyDescent="0.3">
      <c r="B600"/>
      <c r="C600"/>
      <c r="D600"/>
      <c r="E600"/>
    </row>
    <row r="601" spans="2:5" x14ac:dyDescent="0.3">
      <c r="B601"/>
      <c r="C601"/>
      <c r="D601"/>
      <c r="E601"/>
    </row>
    <row r="602" spans="2:5" x14ac:dyDescent="0.3">
      <c r="B602"/>
      <c r="C602"/>
      <c r="D602"/>
      <c r="E602"/>
    </row>
    <row r="603" spans="2:5" x14ac:dyDescent="0.3">
      <c r="B603"/>
      <c r="C603"/>
      <c r="D603"/>
      <c r="E603"/>
    </row>
    <row r="604" spans="2:5" x14ac:dyDescent="0.3">
      <c r="B604"/>
      <c r="C604"/>
      <c r="D604"/>
      <c r="E604"/>
    </row>
    <row r="605" spans="2:5" x14ac:dyDescent="0.3">
      <c r="B605"/>
      <c r="C605"/>
      <c r="D605"/>
      <c r="E605"/>
    </row>
    <row r="606" spans="2:5" x14ac:dyDescent="0.3">
      <c r="B606"/>
      <c r="C606"/>
      <c r="D606"/>
      <c r="E606"/>
    </row>
    <row r="607" spans="2:5" x14ac:dyDescent="0.3">
      <c r="B607"/>
      <c r="C607"/>
      <c r="D607"/>
      <c r="E607"/>
    </row>
    <row r="608" spans="2:5" x14ac:dyDescent="0.3">
      <c r="B608"/>
      <c r="C608"/>
      <c r="D608"/>
      <c r="E608"/>
    </row>
    <row r="609" spans="2:5" x14ac:dyDescent="0.3">
      <c r="B609"/>
      <c r="C609"/>
      <c r="D609"/>
      <c r="E609"/>
    </row>
    <row r="610" spans="2:5" x14ac:dyDescent="0.3">
      <c r="B610"/>
      <c r="C610"/>
      <c r="D610"/>
      <c r="E610"/>
    </row>
    <row r="611" spans="2:5" x14ac:dyDescent="0.3">
      <c r="B611"/>
      <c r="C611"/>
      <c r="D611"/>
      <c r="E611"/>
    </row>
    <row r="612" spans="2:5" x14ac:dyDescent="0.3">
      <c r="B612"/>
      <c r="C612"/>
      <c r="D612"/>
      <c r="E612"/>
    </row>
    <row r="613" spans="2:5" x14ac:dyDescent="0.3">
      <c r="B613"/>
      <c r="C613"/>
      <c r="D613"/>
      <c r="E613"/>
    </row>
    <row r="614" spans="2:5" x14ac:dyDescent="0.3">
      <c r="B614"/>
      <c r="C614"/>
      <c r="D614"/>
      <c r="E614"/>
    </row>
    <row r="615" spans="2:5" x14ac:dyDescent="0.3">
      <c r="B615"/>
      <c r="C615"/>
      <c r="D615"/>
      <c r="E615"/>
    </row>
    <row r="616" spans="2:5" x14ac:dyDescent="0.3">
      <c r="B616"/>
      <c r="C616"/>
      <c r="D616"/>
      <c r="E616"/>
    </row>
    <row r="617" spans="2:5" x14ac:dyDescent="0.3">
      <c r="B617"/>
      <c r="C617"/>
      <c r="D617"/>
      <c r="E617"/>
    </row>
    <row r="618" spans="2:5" x14ac:dyDescent="0.3">
      <c r="B618"/>
      <c r="C618"/>
      <c r="D618"/>
      <c r="E618"/>
    </row>
    <row r="619" spans="2:5" x14ac:dyDescent="0.3">
      <c r="B619"/>
      <c r="C619"/>
      <c r="D619"/>
      <c r="E619"/>
    </row>
    <row r="620" spans="2:5" x14ac:dyDescent="0.3">
      <c r="B620"/>
      <c r="C620"/>
      <c r="D620"/>
      <c r="E620"/>
    </row>
    <row r="621" spans="2:5" x14ac:dyDescent="0.3">
      <c r="B621"/>
      <c r="C621"/>
      <c r="D621"/>
      <c r="E621"/>
    </row>
    <row r="622" spans="2:5" x14ac:dyDescent="0.3">
      <c r="B622"/>
      <c r="C622"/>
      <c r="D622"/>
      <c r="E622"/>
    </row>
    <row r="623" spans="2:5" x14ac:dyDescent="0.3">
      <c r="B623"/>
      <c r="C623"/>
      <c r="D623"/>
      <c r="E623"/>
    </row>
    <row r="624" spans="2:5" x14ac:dyDescent="0.3">
      <c r="B624"/>
      <c r="C624"/>
      <c r="D624"/>
      <c r="E624"/>
    </row>
    <row r="625" spans="2:5" x14ac:dyDescent="0.3">
      <c r="B625"/>
      <c r="C625"/>
      <c r="D625"/>
      <c r="E625"/>
    </row>
    <row r="626" spans="2:5" x14ac:dyDescent="0.3">
      <c r="B626"/>
      <c r="C626"/>
      <c r="D626"/>
      <c r="E626"/>
    </row>
    <row r="627" spans="2:5" x14ac:dyDescent="0.3">
      <c r="B627"/>
      <c r="C627"/>
      <c r="D627"/>
      <c r="E627"/>
    </row>
    <row r="628" spans="2:5" x14ac:dyDescent="0.3">
      <c r="B628"/>
      <c r="C628"/>
      <c r="D628"/>
      <c r="E628"/>
    </row>
    <row r="629" spans="2:5" x14ac:dyDescent="0.3">
      <c r="B629"/>
      <c r="C629"/>
      <c r="D629"/>
      <c r="E629"/>
    </row>
    <row r="630" spans="2:5" x14ac:dyDescent="0.3">
      <c r="B630"/>
      <c r="C630"/>
      <c r="D630"/>
      <c r="E630"/>
    </row>
    <row r="631" spans="2:5" x14ac:dyDescent="0.3">
      <c r="B631"/>
      <c r="C631"/>
      <c r="D631"/>
      <c r="E631"/>
    </row>
    <row r="632" spans="2:5" x14ac:dyDescent="0.3">
      <c r="B632"/>
      <c r="C632"/>
      <c r="D632"/>
      <c r="E632"/>
    </row>
    <row r="633" spans="2:5" x14ac:dyDescent="0.3">
      <c r="B633"/>
      <c r="C633"/>
      <c r="D633"/>
      <c r="E633"/>
    </row>
    <row r="634" spans="2:5" x14ac:dyDescent="0.3">
      <c r="B634"/>
      <c r="C634"/>
      <c r="D634"/>
      <c r="E634"/>
    </row>
    <row r="635" spans="2:5" x14ac:dyDescent="0.3">
      <c r="B635"/>
      <c r="C635"/>
      <c r="D635"/>
      <c r="E635"/>
    </row>
    <row r="636" spans="2:5" x14ac:dyDescent="0.3">
      <c r="B636"/>
      <c r="C636"/>
      <c r="D636"/>
      <c r="E636"/>
    </row>
    <row r="637" spans="2:5" x14ac:dyDescent="0.3">
      <c r="B637"/>
      <c r="C637"/>
      <c r="D637"/>
      <c r="E637"/>
    </row>
    <row r="638" spans="2:5" x14ac:dyDescent="0.3">
      <c r="B638"/>
      <c r="C638"/>
      <c r="D638"/>
      <c r="E638"/>
    </row>
    <row r="639" spans="2:5" x14ac:dyDescent="0.3">
      <c r="B639"/>
      <c r="C639"/>
      <c r="D639"/>
      <c r="E639"/>
    </row>
    <row r="640" spans="2:5" x14ac:dyDescent="0.3">
      <c r="B640"/>
      <c r="C640"/>
      <c r="D640"/>
      <c r="E640"/>
    </row>
    <row r="641" spans="2:5" x14ac:dyDescent="0.3">
      <c r="B641"/>
      <c r="C641"/>
      <c r="D641"/>
      <c r="E641"/>
    </row>
    <row r="642" spans="2:5" x14ac:dyDescent="0.3">
      <c r="B642"/>
      <c r="C642"/>
      <c r="D642"/>
      <c r="E642"/>
    </row>
    <row r="643" spans="2:5" x14ac:dyDescent="0.3">
      <c r="B643"/>
      <c r="C643"/>
      <c r="D643"/>
      <c r="E643"/>
    </row>
    <row r="644" spans="2:5" x14ac:dyDescent="0.3">
      <c r="B644"/>
      <c r="C644"/>
      <c r="D644"/>
      <c r="E644"/>
    </row>
    <row r="645" spans="2:5" x14ac:dyDescent="0.3">
      <c r="B645"/>
      <c r="C645"/>
      <c r="D645"/>
      <c r="E645"/>
    </row>
    <row r="646" spans="2:5" x14ac:dyDescent="0.3">
      <c r="B646"/>
      <c r="C646"/>
      <c r="D646"/>
      <c r="E646"/>
    </row>
    <row r="647" spans="2:5" x14ac:dyDescent="0.3">
      <c r="B647"/>
      <c r="C647"/>
      <c r="D647"/>
      <c r="E647"/>
    </row>
    <row r="648" spans="2:5" x14ac:dyDescent="0.3">
      <c r="B648"/>
      <c r="C648"/>
      <c r="D648"/>
      <c r="E648"/>
    </row>
    <row r="649" spans="2:5" x14ac:dyDescent="0.3">
      <c r="B649"/>
      <c r="C649"/>
      <c r="D649"/>
    </row>
    <row r="650" spans="2:5" x14ac:dyDescent="0.3">
      <c r="B650"/>
      <c r="C650"/>
      <c r="D650"/>
    </row>
    <row r="651" spans="2:5" x14ac:dyDescent="0.3">
      <c r="B651"/>
      <c r="C651"/>
      <c r="D651"/>
    </row>
    <row r="652" spans="2:5" x14ac:dyDescent="0.3">
      <c r="B652"/>
      <c r="C652"/>
      <c r="D652"/>
    </row>
    <row r="653" spans="2:5" x14ac:dyDescent="0.3">
      <c r="B653"/>
      <c r="C653"/>
      <c r="D653"/>
    </row>
    <row r="654" spans="2:5" x14ac:dyDescent="0.3">
      <c r="B654"/>
      <c r="C654"/>
      <c r="D654"/>
    </row>
    <row r="655" spans="2:5" x14ac:dyDescent="0.3">
      <c r="B655"/>
      <c r="C655"/>
      <c r="D655"/>
    </row>
    <row r="656" spans="2:5" x14ac:dyDescent="0.3">
      <c r="B656"/>
      <c r="C656"/>
      <c r="D656"/>
    </row>
    <row r="657" spans="2:4" x14ac:dyDescent="0.3">
      <c r="B657"/>
      <c r="C657"/>
      <c r="D657"/>
    </row>
    <row r="658" spans="2:4" x14ac:dyDescent="0.3">
      <c r="B658"/>
      <c r="C658"/>
      <c r="D658"/>
    </row>
    <row r="659" spans="2:4" x14ac:dyDescent="0.3">
      <c r="B659"/>
      <c r="C659"/>
      <c r="D659"/>
    </row>
    <row r="660" spans="2:4" x14ac:dyDescent="0.3">
      <c r="B660"/>
      <c r="C660"/>
      <c r="D660"/>
    </row>
    <row r="661" spans="2:4" x14ac:dyDescent="0.3">
      <c r="B661"/>
      <c r="C661"/>
      <c r="D661"/>
    </row>
    <row r="662" spans="2:4" x14ac:dyDescent="0.3">
      <c r="B662"/>
      <c r="C662"/>
      <c r="D662"/>
    </row>
    <row r="663" spans="2:4" x14ac:dyDescent="0.3">
      <c r="B663"/>
      <c r="C663"/>
      <c r="D663"/>
    </row>
    <row r="664" spans="2:4" x14ac:dyDescent="0.3">
      <c r="B664"/>
      <c r="C664"/>
      <c r="D664"/>
    </row>
    <row r="665" spans="2:4" x14ac:dyDescent="0.3">
      <c r="B665"/>
      <c r="C665"/>
      <c r="D665"/>
    </row>
    <row r="666" spans="2:4" x14ac:dyDescent="0.3">
      <c r="B666"/>
      <c r="C666"/>
      <c r="D666"/>
    </row>
    <row r="667" spans="2:4" x14ac:dyDescent="0.3">
      <c r="B667"/>
      <c r="C667"/>
      <c r="D667"/>
    </row>
    <row r="668" spans="2:4" x14ac:dyDescent="0.3">
      <c r="B668"/>
      <c r="C668"/>
      <c r="D668"/>
    </row>
    <row r="669" spans="2:4" x14ac:dyDescent="0.3">
      <c r="B669"/>
      <c r="C669"/>
      <c r="D669"/>
    </row>
    <row r="670" spans="2:4" x14ac:dyDescent="0.3">
      <c r="B670"/>
      <c r="C670"/>
      <c r="D670"/>
    </row>
    <row r="671" spans="2:4" x14ac:dyDescent="0.3">
      <c r="B671"/>
      <c r="C671"/>
      <c r="D671"/>
    </row>
    <row r="672" spans="2:4" x14ac:dyDescent="0.3">
      <c r="B672"/>
      <c r="C672"/>
      <c r="D672"/>
    </row>
    <row r="673" spans="2:4" x14ac:dyDescent="0.3">
      <c r="B673"/>
      <c r="C673"/>
      <c r="D673"/>
    </row>
    <row r="674" spans="2:4" x14ac:dyDescent="0.3">
      <c r="B674"/>
      <c r="C674"/>
      <c r="D674"/>
    </row>
    <row r="675" spans="2:4" x14ac:dyDescent="0.3">
      <c r="B675"/>
      <c r="C675"/>
      <c r="D675"/>
    </row>
    <row r="676" spans="2:4" x14ac:dyDescent="0.3">
      <c r="B676"/>
      <c r="C676"/>
      <c r="D676"/>
    </row>
    <row r="677" spans="2:4" x14ac:dyDescent="0.3">
      <c r="B677"/>
      <c r="C677"/>
      <c r="D677"/>
    </row>
    <row r="678" spans="2:4" x14ac:dyDescent="0.3">
      <c r="B678"/>
      <c r="C678"/>
      <c r="D678"/>
    </row>
    <row r="679" spans="2:4" x14ac:dyDescent="0.3">
      <c r="B679"/>
      <c r="C679"/>
      <c r="D679"/>
    </row>
    <row r="680" spans="2:4" x14ac:dyDescent="0.3">
      <c r="B680"/>
      <c r="C680"/>
      <c r="D680"/>
    </row>
    <row r="681" spans="2:4" x14ac:dyDescent="0.3">
      <c r="B681"/>
      <c r="C681"/>
      <c r="D681"/>
    </row>
    <row r="682" spans="2:4" x14ac:dyDescent="0.3">
      <c r="B682"/>
      <c r="C682"/>
      <c r="D682"/>
    </row>
    <row r="683" spans="2:4" x14ac:dyDescent="0.3">
      <c r="B683"/>
      <c r="C683"/>
      <c r="D683"/>
    </row>
    <row r="684" spans="2:4" x14ac:dyDescent="0.3">
      <c r="B684"/>
      <c r="C684"/>
      <c r="D684"/>
    </row>
    <row r="685" spans="2:4" x14ac:dyDescent="0.3">
      <c r="B685"/>
      <c r="C685"/>
      <c r="D685"/>
    </row>
    <row r="686" spans="2:4" x14ac:dyDescent="0.3">
      <c r="B686"/>
      <c r="C686"/>
      <c r="D686"/>
    </row>
    <row r="687" spans="2:4" x14ac:dyDescent="0.3">
      <c r="B687"/>
      <c r="C687"/>
      <c r="D687"/>
    </row>
    <row r="688" spans="2:4" x14ac:dyDescent="0.3">
      <c r="B688"/>
      <c r="C688"/>
      <c r="D688"/>
    </row>
    <row r="689" spans="2:4" x14ac:dyDescent="0.3">
      <c r="B689"/>
      <c r="C689"/>
      <c r="D689"/>
    </row>
    <row r="690" spans="2:4" x14ac:dyDescent="0.3">
      <c r="B690"/>
      <c r="C690"/>
      <c r="D690"/>
    </row>
    <row r="691" spans="2:4" x14ac:dyDescent="0.3">
      <c r="B691"/>
      <c r="C691"/>
      <c r="D691"/>
    </row>
    <row r="692" spans="2:4" x14ac:dyDescent="0.3">
      <c r="B692"/>
      <c r="C692"/>
      <c r="D692"/>
    </row>
    <row r="693" spans="2:4" x14ac:dyDescent="0.3">
      <c r="B693"/>
      <c r="C693"/>
      <c r="D693"/>
    </row>
    <row r="694" spans="2:4" x14ac:dyDescent="0.3">
      <c r="B694"/>
      <c r="C694"/>
      <c r="D694"/>
    </row>
    <row r="695" spans="2:4" x14ac:dyDescent="0.3">
      <c r="B695"/>
      <c r="C695"/>
      <c r="D695"/>
    </row>
    <row r="696" spans="2:4" x14ac:dyDescent="0.3">
      <c r="B696"/>
      <c r="C696"/>
      <c r="D696"/>
    </row>
    <row r="697" spans="2:4" x14ac:dyDescent="0.3">
      <c r="B697"/>
      <c r="C697"/>
      <c r="D697"/>
    </row>
    <row r="698" spans="2:4" x14ac:dyDescent="0.3">
      <c r="B698"/>
      <c r="C698"/>
      <c r="D698"/>
    </row>
    <row r="699" spans="2:4" x14ac:dyDescent="0.3">
      <c r="B699"/>
      <c r="C699"/>
      <c r="D699"/>
    </row>
    <row r="700" spans="2:4" x14ac:dyDescent="0.3">
      <c r="B700"/>
      <c r="C700"/>
      <c r="D700"/>
    </row>
    <row r="701" spans="2:4" x14ac:dyDescent="0.3">
      <c r="B701"/>
      <c r="C701"/>
      <c r="D701"/>
    </row>
    <row r="702" spans="2:4" x14ac:dyDescent="0.3">
      <c r="B702"/>
      <c r="C702"/>
      <c r="D702"/>
    </row>
    <row r="703" spans="2:4" x14ac:dyDescent="0.3">
      <c r="B703"/>
      <c r="C703"/>
      <c r="D703"/>
    </row>
    <row r="704" spans="2:4" x14ac:dyDescent="0.3">
      <c r="B704"/>
      <c r="C704"/>
      <c r="D704"/>
    </row>
    <row r="705" spans="2:4" x14ac:dyDescent="0.3">
      <c r="B705"/>
      <c r="C705"/>
      <c r="D705"/>
    </row>
    <row r="706" spans="2:4" x14ac:dyDescent="0.3">
      <c r="B706"/>
      <c r="C706"/>
      <c r="D706"/>
    </row>
    <row r="707" spans="2:4" x14ac:dyDescent="0.3">
      <c r="B707"/>
      <c r="C707"/>
      <c r="D707"/>
    </row>
    <row r="708" spans="2:4" x14ac:dyDescent="0.3">
      <c r="B708"/>
      <c r="C708"/>
      <c r="D708"/>
    </row>
    <row r="709" spans="2:4" x14ac:dyDescent="0.3">
      <c r="B709"/>
      <c r="C709"/>
      <c r="D709"/>
    </row>
    <row r="710" spans="2:4" x14ac:dyDescent="0.3">
      <c r="B710"/>
      <c r="C710"/>
      <c r="D710"/>
    </row>
    <row r="711" spans="2:4" x14ac:dyDescent="0.3">
      <c r="B711"/>
      <c r="C711"/>
      <c r="D711"/>
    </row>
    <row r="712" spans="2:4" x14ac:dyDescent="0.3">
      <c r="B712"/>
      <c r="C712"/>
      <c r="D712"/>
    </row>
    <row r="713" spans="2:4" x14ac:dyDescent="0.3">
      <c r="B713"/>
      <c r="C713"/>
      <c r="D713"/>
    </row>
    <row r="714" spans="2:4" x14ac:dyDescent="0.3">
      <c r="B714"/>
      <c r="C714"/>
      <c r="D714"/>
    </row>
    <row r="715" spans="2:4" x14ac:dyDescent="0.3">
      <c r="B715"/>
      <c r="C715"/>
      <c r="D715"/>
    </row>
    <row r="716" spans="2:4" x14ac:dyDescent="0.3">
      <c r="B716"/>
      <c r="C716"/>
      <c r="D716"/>
    </row>
    <row r="717" spans="2:4" x14ac:dyDescent="0.3">
      <c r="B717"/>
      <c r="C717"/>
      <c r="D717"/>
    </row>
    <row r="718" spans="2:4" x14ac:dyDescent="0.3">
      <c r="B718"/>
      <c r="C718"/>
      <c r="D718"/>
    </row>
    <row r="719" spans="2:4" x14ac:dyDescent="0.3">
      <c r="B719"/>
      <c r="C719"/>
      <c r="D719"/>
    </row>
    <row r="720" spans="2:4" x14ac:dyDescent="0.3">
      <c r="B720"/>
      <c r="C720"/>
      <c r="D720"/>
    </row>
    <row r="721" spans="2:4" x14ac:dyDescent="0.3">
      <c r="B721"/>
      <c r="C721"/>
      <c r="D721"/>
    </row>
    <row r="722" spans="2:4" x14ac:dyDescent="0.3">
      <c r="B722"/>
      <c r="C722"/>
      <c r="D722"/>
    </row>
    <row r="723" spans="2:4" x14ac:dyDescent="0.3">
      <c r="B723"/>
      <c r="C723"/>
      <c r="D723"/>
    </row>
    <row r="724" spans="2:4" x14ac:dyDescent="0.3">
      <c r="B724"/>
      <c r="C724"/>
      <c r="D724"/>
    </row>
    <row r="725" spans="2:4" x14ac:dyDescent="0.3">
      <c r="B725"/>
      <c r="C725"/>
      <c r="D725"/>
    </row>
    <row r="726" spans="2:4" x14ac:dyDescent="0.3">
      <c r="B726"/>
      <c r="C726"/>
      <c r="D726"/>
    </row>
    <row r="727" spans="2:4" x14ac:dyDescent="0.3">
      <c r="B727"/>
      <c r="C727"/>
      <c r="D727"/>
    </row>
    <row r="728" spans="2:4" x14ac:dyDescent="0.3">
      <c r="B728"/>
      <c r="C728"/>
      <c r="D728"/>
    </row>
    <row r="729" spans="2:4" x14ac:dyDescent="0.3">
      <c r="B729"/>
      <c r="C729"/>
      <c r="D729"/>
    </row>
    <row r="730" spans="2:4" x14ac:dyDescent="0.3">
      <c r="B730"/>
      <c r="C730"/>
      <c r="D730"/>
    </row>
    <row r="731" spans="2:4" x14ac:dyDescent="0.3">
      <c r="B731"/>
      <c r="C731"/>
      <c r="D731"/>
    </row>
    <row r="732" spans="2:4" x14ac:dyDescent="0.3">
      <c r="B732"/>
      <c r="C732"/>
      <c r="D732"/>
    </row>
    <row r="733" spans="2:4" x14ac:dyDescent="0.3">
      <c r="B733"/>
      <c r="C733"/>
      <c r="D733"/>
    </row>
    <row r="734" spans="2:4" x14ac:dyDescent="0.3">
      <c r="B734"/>
      <c r="C734"/>
      <c r="D734"/>
    </row>
    <row r="735" spans="2:4" x14ac:dyDescent="0.3">
      <c r="B735"/>
      <c r="C735"/>
      <c r="D735"/>
    </row>
    <row r="736" spans="2:4" x14ac:dyDescent="0.3">
      <c r="B736"/>
      <c r="C736"/>
      <c r="D736"/>
    </row>
    <row r="737" spans="2:4" x14ac:dyDescent="0.3">
      <c r="B737"/>
      <c r="C737"/>
      <c r="D737"/>
    </row>
    <row r="738" spans="2:4" x14ac:dyDescent="0.3">
      <c r="B738"/>
      <c r="C738"/>
      <c r="D738"/>
    </row>
    <row r="739" spans="2:4" x14ac:dyDescent="0.3">
      <c r="B739"/>
      <c r="C739"/>
      <c r="D739"/>
    </row>
    <row r="740" spans="2:4" x14ac:dyDescent="0.3">
      <c r="B740"/>
      <c r="C740"/>
      <c r="D740"/>
    </row>
    <row r="741" spans="2:4" x14ac:dyDescent="0.3">
      <c r="B741"/>
      <c r="C741"/>
      <c r="D741"/>
    </row>
    <row r="742" spans="2:4" x14ac:dyDescent="0.3">
      <c r="B742"/>
      <c r="C742"/>
      <c r="D742"/>
    </row>
    <row r="743" spans="2:4" x14ac:dyDescent="0.3">
      <c r="B743"/>
      <c r="C743"/>
      <c r="D743"/>
    </row>
    <row r="744" spans="2:4" x14ac:dyDescent="0.3">
      <c r="B744"/>
      <c r="C744"/>
      <c r="D744"/>
    </row>
    <row r="745" spans="2:4" x14ac:dyDescent="0.3">
      <c r="B745"/>
      <c r="C745"/>
      <c r="D745"/>
    </row>
    <row r="746" spans="2:4" x14ac:dyDescent="0.3">
      <c r="B746"/>
      <c r="C746"/>
      <c r="D746"/>
    </row>
    <row r="747" spans="2:4" x14ac:dyDescent="0.3">
      <c r="B747"/>
      <c r="C747"/>
      <c r="D747"/>
    </row>
    <row r="748" spans="2:4" x14ac:dyDescent="0.3">
      <c r="B748"/>
      <c r="C748"/>
      <c r="D748"/>
    </row>
    <row r="749" spans="2:4" x14ac:dyDescent="0.3">
      <c r="B749"/>
      <c r="C749"/>
      <c r="D749"/>
    </row>
    <row r="750" spans="2:4" x14ac:dyDescent="0.3">
      <c r="B750"/>
      <c r="C750"/>
      <c r="D750"/>
    </row>
    <row r="751" spans="2:4" x14ac:dyDescent="0.3">
      <c r="B751"/>
      <c r="C751"/>
      <c r="D751"/>
    </row>
    <row r="752" spans="2:4" x14ac:dyDescent="0.3">
      <c r="B752"/>
      <c r="C752"/>
      <c r="D752"/>
    </row>
    <row r="753" spans="2:4" x14ac:dyDescent="0.3">
      <c r="B753"/>
      <c r="C753"/>
      <c r="D753"/>
    </row>
    <row r="754" spans="2:4" x14ac:dyDescent="0.3">
      <c r="B754"/>
      <c r="C754"/>
      <c r="D754"/>
    </row>
    <row r="755" spans="2:4" x14ac:dyDescent="0.3">
      <c r="B755"/>
      <c r="C755"/>
      <c r="D755"/>
    </row>
    <row r="756" spans="2:4" x14ac:dyDescent="0.3">
      <c r="B756"/>
      <c r="C756"/>
      <c r="D756"/>
    </row>
    <row r="757" spans="2:4" x14ac:dyDescent="0.3">
      <c r="B757"/>
      <c r="C757"/>
      <c r="D757"/>
    </row>
    <row r="758" spans="2:4" x14ac:dyDescent="0.3">
      <c r="B758"/>
      <c r="C758"/>
      <c r="D758"/>
    </row>
    <row r="759" spans="2:4" x14ac:dyDescent="0.3">
      <c r="B759"/>
      <c r="C759"/>
      <c r="D759"/>
    </row>
    <row r="760" spans="2:4" x14ac:dyDescent="0.3">
      <c r="B760"/>
      <c r="C760"/>
      <c r="D760"/>
    </row>
    <row r="761" spans="2:4" x14ac:dyDescent="0.3">
      <c r="B761"/>
      <c r="C761"/>
      <c r="D761"/>
    </row>
    <row r="762" spans="2:4" x14ac:dyDescent="0.3">
      <c r="B762"/>
      <c r="C762"/>
      <c r="D762"/>
    </row>
    <row r="763" spans="2:4" x14ac:dyDescent="0.3">
      <c r="B763"/>
      <c r="C763"/>
      <c r="D763"/>
    </row>
    <row r="764" spans="2:4" x14ac:dyDescent="0.3">
      <c r="B764"/>
      <c r="C764"/>
      <c r="D764"/>
    </row>
    <row r="765" spans="2:4" x14ac:dyDescent="0.3">
      <c r="B765"/>
      <c r="C765"/>
      <c r="D765"/>
    </row>
    <row r="766" spans="2:4" x14ac:dyDescent="0.3">
      <c r="B766"/>
      <c r="C766"/>
      <c r="D766"/>
    </row>
    <row r="767" spans="2:4" x14ac:dyDescent="0.3">
      <c r="B767"/>
      <c r="C767"/>
      <c r="D767"/>
    </row>
    <row r="768" spans="2:4" x14ac:dyDescent="0.3">
      <c r="B768"/>
      <c r="C768"/>
      <c r="D768"/>
    </row>
    <row r="769" spans="2:4" x14ac:dyDescent="0.3">
      <c r="B769"/>
      <c r="C769"/>
      <c r="D769"/>
    </row>
    <row r="770" spans="2:4" x14ac:dyDescent="0.3">
      <c r="B770"/>
      <c r="C770"/>
      <c r="D770"/>
    </row>
    <row r="771" spans="2:4" x14ac:dyDescent="0.3">
      <c r="B771"/>
      <c r="C771"/>
      <c r="D771"/>
    </row>
    <row r="772" spans="2:4" x14ac:dyDescent="0.3">
      <c r="B772"/>
      <c r="C772"/>
      <c r="D772"/>
    </row>
    <row r="773" spans="2:4" x14ac:dyDescent="0.3">
      <c r="B773"/>
      <c r="C773"/>
      <c r="D773"/>
    </row>
    <row r="774" spans="2:4" x14ac:dyDescent="0.3">
      <c r="B774"/>
      <c r="C774"/>
      <c r="D774"/>
    </row>
    <row r="775" spans="2:4" x14ac:dyDescent="0.3">
      <c r="B775"/>
      <c r="C775"/>
      <c r="D775"/>
    </row>
    <row r="776" spans="2:4" x14ac:dyDescent="0.3">
      <c r="B776"/>
      <c r="C776"/>
      <c r="D776"/>
    </row>
    <row r="777" spans="2:4" x14ac:dyDescent="0.3">
      <c r="B777"/>
      <c r="C777"/>
      <c r="D777"/>
    </row>
    <row r="778" spans="2:4" x14ac:dyDescent="0.3">
      <c r="B778"/>
      <c r="C778"/>
      <c r="D778"/>
    </row>
    <row r="779" spans="2:4" x14ac:dyDescent="0.3">
      <c r="B779"/>
      <c r="C779"/>
      <c r="D779"/>
    </row>
    <row r="780" spans="2:4" x14ac:dyDescent="0.3">
      <c r="B780"/>
      <c r="C780"/>
      <c r="D780"/>
    </row>
    <row r="781" spans="2:4" x14ac:dyDescent="0.3">
      <c r="B781"/>
      <c r="C781"/>
      <c r="D781"/>
    </row>
    <row r="782" spans="2:4" x14ac:dyDescent="0.3">
      <c r="B782"/>
      <c r="C782"/>
      <c r="D782"/>
    </row>
    <row r="783" spans="2:4" x14ac:dyDescent="0.3">
      <c r="B783"/>
      <c r="C783"/>
      <c r="D783"/>
    </row>
    <row r="784" spans="2:4" x14ac:dyDescent="0.3">
      <c r="B784"/>
      <c r="C784"/>
      <c r="D784"/>
    </row>
    <row r="785" spans="2:4" x14ac:dyDescent="0.3">
      <c r="B785"/>
      <c r="C785"/>
      <c r="D785"/>
    </row>
    <row r="786" spans="2:4" x14ac:dyDescent="0.3">
      <c r="B786"/>
      <c r="C786"/>
      <c r="D786"/>
    </row>
    <row r="787" spans="2:4" x14ac:dyDescent="0.3">
      <c r="B787"/>
      <c r="C787"/>
      <c r="D787"/>
    </row>
    <row r="788" spans="2:4" x14ac:dyDescent="0.3">
      <c r="B788"/>
      <c r="C788"/>
      <c r="D788"/>
    </row>
    <row r="789" spans="2:4" x14ac:dyDescent="0.3">
      <c r="B789"/>
      <c r="C789"/>
      <c r="D789"/>
    </row>
    <row r="790" spans="2:4" x14ac:dyDescent="0.3">
      <c r="B790"/>
      <c r="C790"/>
      <c r="D790"/>
    </row>
    <row r="791" spans="2:4" x14ac:dyDescent="0.3">
      <c r="B791"/>
      <c r="C791"/>
      <c r="D791"/>
    </row>
    <row r="792" spans="2:4" x14ac:dyDescent="0.3">
      <c r="B792"/>
      <c r="C792"/>
      <c r="D792"/>
    </row>
    <row r="793" spans="2:4" x14ac:dyDescent="0.3">
      <c r="B793"/>
      <c r="C793"/>
      <c r="D793"/>
    </row>
    <row r="794" spans="2:4" x14ac:dyDescent="0.3">
      <c r="B794"/>
      <c r="C794"/>
      <c r="D794"/>
    </row>
    <row r="795" spans="2:4" x14ac:dyDescent="0.3">
      <c r="B795"/>
      <c r="C795"/>
      <c r="D795"/>
    </row>
    <row r="796" spans="2:4" x14ac:dyDescent="0.3">
      <c r="B796"/>
      <c r="C796"/>
      <c r="D796"/>
    </row>
    <row r="797" spans="2:4" x14ac:dyDescent="0.3">
      <c r="B797"/>
      <c r="C797"/>
      <c r="D797"/>
    </row>
    <row r="798" spans="2:4" x14ac:dyDescent="0.3">
      <c r="B798"/>
      <c r="C798"/>
      <c r="D798"/>
    </row>
    <row r="799" spans="2:4" x14ac:dyDescent="0.3">
      <c r="B799"/>
      <c r="C799"/>
      <c r="D799"/>
    </row>
    <row r="800" spans="2:4" x14ac:dyDescent="0.3">
      <c r="B800"/>
      <c r="C800"/>
      <c r="D800"/>
    </row>
    <row r="801" spans="2:4" x14ac:dyDescent="0.3">
      <c r="B801"/>
      <c r="C801"/>
      <c r="D801"/>
    </row>
    <row r="802" spans="2:4" x14ac:dyDescent="0.3">
      <c r="B802"/>
      <c r="C802"/>
      <c r="D802"/>
    </row>
    <row r="803" spans="2:4" x14ac:dyDescent="0.3">
      <c r="B803"/>
      <c r="C803"/>
      <c r="D803"/>
    </row>
    <row r="804" spans="2:4" x14ac:dyDescent="0.3">
      <c r="B804"/>
      <c r="C804"/>
      <c r="D804"/>
    </row>
    <row r="805" spans="2:4" x14ac:dyDescent="0.3">
      <c r="B805"/>
      <c r="C805"/>
      <c r="D805"/>
    </row>
    <row r="806" spans="2:4" x14ac:dyDescent="0.3">
      <c r="B806"/>
      <c r="C806"/>
      <c r="D806"/>
    </row>
    <row r="807" spans="2:4" x14ac:dyDescent="0.3">
      <c r="B807"/>
      <c r="C807"/>
      <c r="D807"/>
    </row>
    <row r="808" spans="2:4" x14ac:dyDescent="0.3">
      <c r="B808"/>
      <c r="C808"/>
      <c r="D808"/>
    </row>
    <row r="809" spans="2:4" x14ac:dyDescent="0.3">
      <c r="B809"/>
      <c r="C809"/>
      <c r="D809"/>
    </row>
    <row r="810" spans="2:4" x14ac:dyDescent="0.3">
      <c r="B810"/>
      <c r="C810"/>
      <c r="D810"/>
    </row>
    <row r="811" spans="2:4" x14ac:dyDescent="0.3">
      <c r="B811"/>
      <c r="C811"/>
      <c r="D811"/>
    </row>
    <row r="812" spans="2:4" x14ac:dyDescent="0.3">
      <c r="B812"/>
      <c r="C812"/>
      <c r="D812"/>
    </row>
    <row r="813" spans="2:4" x14ac:dyDescent="0.3">
      <c r="B813"/>
      <c r="C813"/>
      <c r="D813"/>
    </row>
    <row r="814" spans="2:4" x14ac:dyDescent="0.3">
      <c r="B814"/>
      <c r="C814"/>
      <c r="D814"/>
    </row>
    <row r="815" spans="2:4" x14ac:dyDescent="0.3">
      <c r="B815"/>
      <c r="C815"/>
      <c r="D815"/>
    </row>
    <row r="816" spans="2:4" x14ac:dyDescent="0.3">
      <c r="B816"/>
      <c r="C816"/>
      <c r="D816"/>
    </row>
    <row r="817" spans="2:4" x14ac:dyDescent="0.3">
      <c r="B817"/>
      <c r="C817"/>
      <c r="D817"/>
    </row>
    <row r="818" spans="2:4" x14ac:dyDescent="0.3">
      <c r="B818"/>
      <c r="C818"/>
      <c r="D818"/>
    </row>
    <row r="819" spans="2:4" x14ac:dyDescent="0.3">
      <c r="B819"/>
      <c r="C819"/>
      <c r="D819"/>
    </row>
    <row r="820" spans="2:4" x14ac:dyDescent="0.3">
      <c r="B820"/>
      <c r="C820"/>
      <c r="D820"/>
    </row>
    <row r="821" spans="2:4" x14ac:dyDescent="0.3">
      <c r="B821"/>
      <c r="C821"/>
      <c r="D821"/>
    </row>
    <row r="822" spans="2:4" x14ac:dyDescent="0.3">
      <c r="B822"/>
      <c r="C822"/>
      <c r="D822"/>
    </row>
    <row r="823" spans="2:4" x14ac:dyDescent="0.3">
      <c r="B823"/>
      <c r="C823"/>
      <c r="D823"/>
    </row>
    <row r="824" spans="2:4" x14ac:dyDescent="0.3">
      <c r="B824"/>
      <c r="C824"/>
      <c r="D824"/>
    </row>
    <row r="825" spans="2:4" x14ac:dyDescent="0.3">
      <c r="B825"/>
      <c r="C825"/>
      <c r="D825"/>
    </row>
    <row r="826" spans="2:4" x14ac:dyDescent="0.3">
      <c r="B826"/>
      <c r="C826"/>
      <c r="D826"/>
    </row>
    <row r="827" spans="2:4" x14ac:dyDescent="0.3">
      <c r="B827"/>
      <c r="C827"/>
      <c r="D827"/>
    </row>
    <row r="828" spans="2:4" x14ac:dyDescent="0.3">
      <c r="B828"/>
      <c r="C828"/>
      <c r="D828"/>
    </row>
    <row r="829" spans="2:4" x14ac:dyDescent="0.3">
      <c r="B829"/>
      <c r="C829"/>
      <c r="D829"/>
    </row>
    <row r="830" spans="2:4" x14ac:dyDescent="0.3">
      <c r="B830"/>
      <c r="C830"/>
      <c r="D830"/>
    </row>
    <row r="831" spans="2:4" x14ac:dyDescent="0.3">
      <c r="B831"/>
      <c r="C831"/>
      <c r="D831"/>
    </row>
    <row r="832" spans="2:4" x14ac:dyDescent="0.3">
      <c r="B832"/>
      <c r="C832"/>
      <c r="D832"/>
    </row>
    <row r="833" spans="2:4" x14ac:dyDescent="0.3">
      <c r="B833"/>
      <c r="C833"/>
      <c r="D833"/>
    </row>
    <row r="834" spans="2:4" x14ac:dyDescent="0.3">
      <c r="B834"/>
      <c r="C834"/>
      <c r="D834"/>
    </row>
    <row r="835" spans="2:4" x14ac:dyDescent="0.3">
      <c r="B835"/>
      <c r="C835"/>
      <c r="D835"/>
    </row>
    <row r="836" spans="2:4" x14ac:dyDescent="0.3">
      <c r="B836"/>
      <c r="C836"/>
      <c r="D836"/>
    </row>
    <row r="837" spans="2:4" x14ac:dyDescent="0.3">
      <c r="B837"/>
      <c r="C837"/>
      <c r="D837"/>
    </row>
    <row r="838" spans="2:4" x14ac:dyDescent="0.3">
      <c r="B838"/>
      <c r="C838"/>
      <c r="D838"/>
    </row>
    <row r="839" spans="2:4" x14ac:dyDescent="0.3">
      <c r="B839"/>
      <c r="C839"/>
      <c r="D839"/>
    </row>
    <row r="840" spans="2:4" x14ac:dyDescent="0.3">
      <c r="B840"/>
      <c r="C840"/>
      <c r="D840"/>
    </row>
    <row r="841" spans="2:4" x14ac:dyDescent="0.3">
      <c r="B841"/>
      <c r="C841"/>
      <c r="D841"/>
    </row>
    <row r="842" spans="2:4" x14ac:dyDescent="0.3">
      <c r="B842"/>
      <c r="C842"/>
      <c r="D842"/>
    </row>
    <row r="843" spans="2:4" x14ac:dyDescent="0.3">
      <c r="B843"/>
      <c r="C843"/>
      <c r="D843"/>
    </row>
    <row r="844" spans="2:4" x14ac:dyDescent="0.3">
      <c r="B844"/>
      <c r="C844"/>
      <c r="D844"/>
    </row>
    <row r="845" spans="2:4" x14ac:dyDescent="0.3">
      <c r="B845"/>
      <c r="C845"/>
      <c r="D845"/>
    </row>
    <row r="846" spans="2:4" x14ac:dyDescent="0.3">
      <c r="B846"/>
      <c r="C846"/>
      <c r="D846"/>
    </row>
    <row r="847" spans="2:4" x14ac:dyDescent="0.3">
      <c r="B847"/>
      <c r="C847"/>
      <c r="D847"/>
    </row>
    <row r="848" spans="2:4" x14ac:dyDescent="0.3">
      <c r="B848"/>
      <c r="C848"/>
      <c r="D848"/>
    </row>
    <row r="849" spans="2:4" x14ac:dyDescent="0.3">
      <c r="B849"/>
      <c r="C849"/>
      <c r="D849"/>
    </row>
    <row r="850" spans="2:4" x14ac:dyDescent="0.3">
      <c r="B850"/>
      <c r="C850"/>
      <c r="D850"/>
    </row>
    <row r="851" spans="2:4" x14ac:dyDescent="0.3">
      <c r="B851"/>
      <c r="C851"/>
      <c r="D851"/>
    </row>
    <row r="852" spans="2:4" x14ac:dyDescent="0.3">
      <c r="B852"/>
      <c r="C852"/>
      <c r="D852"/>
    </row>
    <row r="853" spans="2:4" x14ac:dyDescent="0.3">
      <c r="B853"/>
      <c r="C853"/>
      <c r="D853"/>
    </row>
    <row r="854" spans="2:4" x14ac:dyDescent="0.3">
      <c r="B854"/>
      <c r="C854"/>
      <c r="D854"/>
    </row>
    <row r="855" spans="2:4" x14ac:dyDescent="0.3">
      <c r="B855"/>
      <c r="C855"/>
      <c r="D855"/>
    </row>
    <row r="856" spans="2:4" x14ac:dyDescent="0.3">
      <c r="B856"/>
      <c r="C856"/>
      <c r="D856"/>
    </row>
    <row r="857" spans="2:4" x14ac:dyDescent="0.3">
      <c r="B857"/>
      <c r="C857"/>
      <c r="D857"/>
    </row>
    <row r="858" spans="2:4" x14ac:dyDescent="0.3">
      <c r="B858"/>
      <c r="C858"/>
      <c r="D858"/>
    </row>
    <row r="859" spans="2:4" x14ac:dyDescent="0.3">
      <c r="B859"/>
      <c r="C859"/>
      <c r="D859"/>
    </row>
    <row r="860" spans="2:4" x14ac:dyDescent="0.3">
      <c r="B860"/>
      <c r="C860"/>
      <c r="D860"/>
    </row>
    <row r="861" spans="2:4" x14ac:dyDescent="0.3">
      <c r="B861"/>
      <c r="C861"/>
      <c r="D861"/>
    </row>
    <row r="862" spans="2:4" x14ac:dyDescent="0.3">
      <c r="B862"/>
      <c r="C862"/>
      <c r="D862"/>
    </row>
    <row r="863" spans="2:4" x14ac:dyDescent="0.3">
      <c r="B863"/>
      <c r="C863"/>
      <c r="D863"/>
    </row>
    <row r="864" spans="2:4" x14ac:dyDescent="0.3">
      <c r="B864"/>
      <c r="C864"/>
      <c r="D864"/>
    </row>
    <row r="865" spans="2:4" x14ac:dyDescent="0.3">
      <c r="B865"/>
      <c r="C865"/>
      <c r="D865"/>
    </row>
    <row r="866" spans="2:4" x14ac:dyDescent="0.3">
      <c r="B866"/>
      <c r="C866"/>
      <c r="D866"/>
    </row>
    <row r="867" spans="2:4" x14ac:dyDescent="0.3">
      <c r="B867"/>
      <c r="C867"/>
      <c r="D867"/>
    </row>
    <row r="868" spans="2:4" x14ac:dyDescent="0.3">
      <c r="B868"/>
      <c r="C868"/>
      <c r="D868"/>
    </row>
    <row r="869" spans="2:4" x14ac:dyDescent="0.3">
      <c r="B869"/>
      <c r="C869"/>
      <c r="D869"/>
    </row>
    <row r="870" spans="2:4" x14ac:dyDescent="0.3">
      <c r="B870"/>
      <c r="C870"/>
      <c r="D870"/>
    </row>
    <row r="871" spans="2:4" x14ac:dyDescent="0.3">
      <c r="B871"/>
      <c r="C871"/>
      <c r="D871"/>
    </row>
    <row r="872" spans="2:4" x14ac:dyDescent="0.3">
      <c r="B872"/>
      <c r="C872"/>
      <c r="D872"/>
    </row>
    <row r="873" spans="2:4" x14ac:dyDescent="0.3">
      <c r="B873"/>
      <c r="C873"/>
      <c r="D873"/>
    </row>
    <row r="874" spans="2:4" x14ac:dyDescent="0.3">
      <c r="B874"/>
      <c r="C874"/>
      <c r="D874"/>
    </row>
    <row r="875" spans="2:4" x14ac:dyDescent="0.3">
      <c r="B875"/>
      <c r="C875"/>
      <c r="D875"/>
    </row>
    <row r="876" spans="2:4" x14ac:dyDescent="0.3">
      <c r="B876"/>
      <c r="C876"/>
      <c r="D876"/>
    </row>
    <row r="877" spans="2:4" x14ac:dyDescent="0.3">
      <c r="B877"/>
      <c r="C877"/>
      <c r="D877"/>
    </row>
    <row r="878" spans="2:4" x14ac:dyDescent="0.3">
      <c r="B878"/>
      <c r="C878"/>
      <c r="D878"/>
    </row>
    <row r="879" spans="2:4" x14ac:dyDescent="0.3">
      <c r="B879"/>
      <c r="C879"/>
      <c r="D879"/>
    </row>
    <row r="880" spans="2:4" x14ac:dyDescent="0.3">
      <c r="B880"/>
      <c r="C880"/>
      <c r="D880"/>
    </row>
    <row r="881" spans="2:4" x14ac:dyDescent="0.3">
      <c r="B881"/>
      <c r="C881"/>
      <c r="D881"/>
    </row>
    <row r="882" spans="2:4" x14ac:dyDescent="0.3">
      <c r="B882"/>
      <c r="C882"/>
      <c r="D882"/>
    </row>
    <row r="883" spans="2:4" x14ac:dyDescent="0.3">
      <c r="B883"/>
      <c r="C883"/>
      <c r="D883"/>
    </row>
    <row r="884" spans="2:4" x14ac:dyDescent="0.3">
      <c r="B884"/>
      <c r="C884"/>
      <c r="D884"/>
    </row>
    <row r="885" spans="2:4" x14ac:dyDescent="0.3">
      <c r="B885"/>
      <c r="C885"/>
      <c r="D885"/>
    </row>
    <row r="886" spans="2:4" x14ac:dyDescent="0.3">
      <c r="B886"/>
      <c r="C886"/>
      <c r="D886"/>
    </row>
    <row r="887" spans="2:4" x14ac:dyDescent="0.3">
      <c r="B887"/>
      <c r="C887"/>
      <c r="D887"/>
    </row>
    <row r="888" spans="2:4" x14ac:dyDescent="0.3">
      <c r="B888"/>
      <c r="C888"/>
      <c r="D888"/>
    </row>
    <row r="889" spans="2:4" x14ac:dyDescent="0.3">
      <c r="B889"/>
      <c r="C889"/>
      <c r="D889"/>
    </row>
    <row r="890" spans="2:4" x14ac:dyDescent="0.3">
      <c r="B890"/>
      <c r="C890"/>
      <c r="D890"/>
    </row>
    <row r="891" spans="2:4" x14ac:dyDescent="0.3">
      <c r="B891"/>
      <c r="C891"/>
      <c r="D891"/>
    </row>
    <row r="892" spans="2:4" x14ac:dyDescent="0.3">
      <c r="B892"/>
      <c r="C892"/>
      <c r="D892"/>
    </row>
    <row r="893" spans="2:4" x14ac:dyDescent="0.3">
      <c r="B893"/>
      <c r="C893"/>
      <c r="D893"/>
    </row>
    <row r="894" spans="2:4" x14ac:dyDescent="0.3">
      <c r="B894"/>
      <c r="C894"/>
      <c r="D894"/>
    </row>
    <row r="895" spans="2:4" x14ac:dyDescent="0.3">
      <c r="B895"/>
      <c r="C895"/>
      <c r="D895"/>
    </row>
    <row r="896" spans="2:4" x14ac:dyDescent="0.3">
      <c r="B896"/>
      <c r="C896"/>
      <c r="D896"/>
    </row>
    <row r="897" spans="2:4" x14ac:dyDescent="0.3">
      <c r="B897"/>
      <c r="C897"/>
      <c r="D897"/>
    </row>
    <row r="898" spans="2:4" x14ac:dyDescent="0.3">
      <c r="B898"/>
      <c r="C898"/>
      <c r="D898"/>
    </row>
    <row r="899" spans="2:4" x14ac:dyDescent="0.3">
      <c r="B899"/>
      <c r="C899"/>
      <c r="D899"/>
    </row>
    <row r="900" spans="2:4" x14ac:dyDescent="0.3">
      <c r="B900"/>
      <c r="C900"/>
      <c r="D900"/>
    </row>
    <row r="901" spans="2:4" x14ac:dyDescent="0.3">
      <c r="B901"/>
      <c r="C901"/>
      <c r="D901"/>
    </row>
    <row r="902" spans="2:4" x14ac:dyDescent="0.3">
      <c r="B902"/>
      <c r="C902"/>
      <c r="D902"/>
    </row>
    <row r="903" spans="2:4" x14ac:dyDescent="0.3">
      <c r="B903"/>
      <c r="C903"/>
      <c r="D903"/>
    </row>
    <row r="904" spans="2:4" x14ac:dyDescent="0.3">
      <c r="B904"/>
      <c r="C904"/>
      <c r="D904"/>
    </row>
    <row r="905" spans="2:4" x14ac:dyDescent="0.3">
      <c r="B905"/>
      <c r="C905"/>
      <c r="D905"/>
    </row>
    <row r="906" spans="2:4" x14ac:dyDescent="0.3">
      <c r="B906"/>
      <c r="C906"/>
      <c r="D906"/>
    </row>
    <row r="907" spans="2:4" x14ac:dyDescent="0.3">
      <c r="B907"/>
      <c r="C907"/>
      <c r="D907"/>
    </row>
    <row r="908" spans="2:4" x14ac:dyDescent="0.3">
      <c r="B908"/>
      <c r="C908"/>
      <c r="D908"/>
    </row>
    <row r="909" spans="2:4" x14ac:dyDescent="0.3">
      <c r="B909"/>
      <c r="C909"/>
      <c r="D909"/>
    </row>
    <row r="910" spans="2:4" x14ac:dyDescent="0.3">
      <c r="B910"/>
      <c r="C910"/>
      <c r="D910"/>
    </row>
    <row r="911" spans="2:4" x14ac:dyDescent="0.3">
      <c r="B911"/>
      <c r="C911"/>
      <c r="D911"/>
    </row>
    <row r="912" spans="2:4" x14ac:dyDescent="0.3">
      <c r="B912"/>
      <c r="C912"/>
      <c r="D912"/>
    </row>
    <row r="913" spans="2:4" x14ac:dyDescent="0.3">
      <c r="B913"/>
      <c r="C913"/>
      <c r="D913"/>
    </row>
    <row r="914" spans="2:4" x14ac:dyDescent="0.3">
      <c r="B914"/>
      <c r="C914"/>
      <c r="D914"/>
    </row>
    <row r="915" spans="2:4" x14ac:dyDescent="0.3">
      <c r="B915"/>
      <c r="C915"/>
      <c r="D915"/>
    </row>
    <row r="916" spans="2:4" x14ac:dyDescent="0.3">
      <c r="B916"/>
      <c r="C916"/>
      <c r="D916"/>
    </row>
    <row r="917" spans="2:4" x14ac:dyDescent="0.3">
      <c r="B917"/>
      <c r="C917"/>
      <c r="D917"/>
    </row>
    <row r="918" spans="2:4" x14ac:dyDescent="0.3">
      <c r="B918"/>
      <c r="C918"/>
      <c r="D918"/>
    </row>
    <row r="919" spans="2:4" x14ac:dyDescent="0.3">
      <c r="B919"/>
      <c r="C919"/>
      <c r="D919"/>
    </row>
    <row r="920" spans="2:4" x14ac:dyDescent="0.3">
      <c r="B920"/>
      <c r="C920"/>
      <c r="D920"/>
    </row>
    <row r="921" spans="2:4" x14ac:dyDescent="0.3">
      <c r="B921"/>
      <c r="C921"/>
      <c r="D921"/>
    </row>
    <row r="922" spans="2:4" x14ac:dyDescent="0.3">
      <c r="B922"/>
      <c r="C922"/>
      <c r="D922"/>
    </row>
    <row r="923" spans="2:4" x14ac:dyDescent="0.3">
      <c r="B923"/>
      <c r="C923"/>
      <c r="D923"/>
    </row>
    <row r="924" spans="2:4" x14ac:dyDescent="0.3">
      <c r="B924"/>
      <c r="C924"/>
      <c r="D924"/>
    </row>
    <row r="925" spans="2:4" x14ac:dyDescent="0.3">
      <c r="B925"/>
      <c r="C925"/>
      <c r="D925"/>
    </row>
    <row r="926" spans="2:4" x14ac:dyDescent="0.3">
      <c r="B926"/>
      <c r="C926"/>
      <c r="D926"/>
    </row>
    <row r="927" spans="2:4" x14ac:dyDescent="0.3">
      <c r="B927"/>
      <c r="C927"/>
      <c r="D927"/>
    </row>
    <row r="928" spans="2:4" x14ac:dyDescent="0.3">
      <c r="B928"/>
      <c r="C928"/>
      <c r="D928"/>
    </row>
    <row r="929" spans="2:4" x14ac:dyDescent="0.3">
      <c r="B929"/>
      <c r="C929"/>
      <c r="D929"/>
    </row>
    <row r="930" spans="2:4" x14ac:dyDescent="0.3">
      <c r="B930"/>
      <c r="C930"/>
      <c r="D930"/>
    </row>
    <row r="931" spans="2:4" x14ac:dyDescent="0.3">
      <c r="B931"/>
      <c r="C931"/>
      <c r="D931"/>
    </row>
    <row r="932" spans="2:4" x14ac:dyDescent="0.3">
      <c r="B932"/>
      <c r="C932"/>
      <c r="D932"/>
    </row>
    <row r="933" spans="2:4" x14ac:dyDescent="0.3">
      <c r="B933"/>
      <c r="C933"/>
      <c r="D933"/>
    </row>
    <row r="934" spans="2:4" x14ac:dyDescent="0.3">
      <c r="B934"/>
      <c r="C934"/>
      <c r="D934"/>
    </row>
    <row r="935" spans="2:4" x14ac:dyDescent="0.3">
      <c r="B935"/>
      <c r="C935"/>
      <c r="D935"/>
    </row>
    <row r="936" spans="2:4" x14ac:dyDescent="0.3">
      <c r="B936"/>
      <c r="C936"/>
      <c r="D936"/>
    </row>
    <row r="937" spans="2:4" x14ac:dyDescent="0.3">
      <c r="B937"/>
      <c r="C937"/>
      <c r="D937"/>
    </row>
    <row r="938" spans="2:4" x14ac:dyDescent="0.3">
      <c r="B938"/>
      <c r="C938"/>
      <c r="D938"/>
    </row>
    <row r="939" spans="2:4" x14ac:dyDescent="0.3">
      <c r="B939"/>
      <c r="C939"/>
      <c r="D939"/>
    </row>
    <row r="940" spans="2:4" x14ac:dyDescent="0.3">
      <c r="B940"/>
      <c r="C940"/>
      <c r="D940"/>
    </row>
    <row r="941" spans="2:4" x14ac:dyDescent="0.3">
      <c r="B941"/>
      <c r="C941"/>
      <c r="D941"/>
    </row>
    <row r="942" spans="2:4" x14ac:dyDescent="0.3">
      <c r="B942"/>
      <c r="C942"/>
      <c r="D942"/>
    </row>
    <row r="943" spans="2:4" x14ac:dyDescent="0.3">
      <c r="B943"/>
      <c r="C943"/>
      <c r="D943"/>
    </row>
    <row r="944" spans="2:4" x14ac:dyDescent="0.3">
      <c r="B944"/>
      <c r="C944"/>
      <c r="D944"/>
    </row>
    <row r="945" spans="2:4" x14ac:dyDescent="0.3">
      <c r="B945"/>
      <c r="C945"/>
      <c r="D945"/>
    </row>
    <row r="946" spans="2:4" x14ac:dyDescent="0.3">
      <c r="B946"/>
      <c r="C946"/>
      <c r="D946"/>
    </row>
    <row r="947" spans="2:4" x14ac:dyDescent="0.3">
      <c r="B947"/>
      <c r="C947"/>
      <c r="D947"/>
    </row>
    <row r="948" spans="2:4" x14ac:dyDescent="0.3">
      <c r="B948"/>
      <c r="C948"/>
      <c r="D948"/>
    </row>
    <row r="949" spans="2:4" x14ac:dyDescent="0.3">
      <c r="B949"/>
      <c r="C949"/>
      <c r="D949"/>
    </row>
    <row r="950" spans="2:4" x14ac:dyDescent="0.3">
      <c r="B950"/>
      <c r="C950"/>
      <c r="D950"/>
    </row>
    <row r="951" spans="2:4" x14ac:dyDescent="0.3">
      <c r="B951"/>
      <c r="C951"/>
    </row>
    <row r="952" spans="2:4" x14ac:dyDescent="0.3">
      <c r="B952"/>
      <c r="C952"/>
    </row>
    <row r="953" spans="2:4" x14ac:dyDescent="0.3">
      <c r="B953"/>
      <c r="C953"/>
    </row>
    <row r="954" spans="2:4" x14ac:dyDescent="0.3">
      <c r="B954"/>
      <c r="C954"/>
    </row>
    <row r="955" spans="2:4" x14ac:dyDescent="0.3">
      <c r="B955"/>
      <c r="C955"/>
    </row>
    <row r="956" spans="2:4" x14ac:dyDescent="0.3">
      <c r="B956"/>
      <c r="C956"/>
    </row>
    <row r="957" spans="2:4" x14ac:dyDescent="0.3">
      <c r="B957"/>
      <c r="C957"/>
    </row>
    <row r="958" spans="2:4" x14ac:dyDescent="0.3">
      <c r="B958"/>
      <c r="C958"/>
    </row>
    <row r="959" spans="2:4" x14ac:dyDescent="0.3">
      <c r="B959"/>
      <c r="C959"/>
    </row>
    <row r="960" spans="2:4" x14ac:dyDescent="0.3">
      <c r="B960"/>
      <c r="C960"/>
    </row>
    <row r="961" spans="2:3" x14ac:dyDescent="0.3">
      <c r="B961"/>
      <c r="C961"/>
    </row>
    <row r="962" spans="2:3" x14ac:dyDescent="0.3">
      <c r="B962"/>
      <c r="C962"/>
    </row>
    <row r="963" spans="2:3" x14ac:dyDescent="0.3">
      <c r="B963"/>
      <c r="C963"/>
    </row>
    <row r="964" spans="2:3" x14ac:dyDescent="0.3">
      <c r="B964"/>
      <c r="C964"/>
    </row>
    <row r="965" spans="2:3" x14ac:dyDescent="0.3">
      <c r="B965"/>
      <c r="C965"/>
    </row>
    <row r="966" spans="2:3" x14ac:dyDescent="0.3">
      <c r="B966"/>
      <c r="C966"/>
    </row>
    <row r="967" spans="2:3" x14ac:dyDescent="0.3">
      <c r="B967"/>
      <c r="C967"/>
    </row>
    <row r="968" spans="2:3" x14ac:dyDescent="0.3">
      <c r="B968"/>
      <c r="C968"/>
    </row>
    <row r="969" spans="2:3" x14ac:dyDescent="0.3">
      <c r="B969"/>
      <c r="C969"/>
    </row>
    <row r="970" spans="2:3" x14ac:dyDescent="0.3">
      <c r="B970"/>
      <c r="C970"/>
    </row>
    <row r="971" spans="2:3" x14ac:dyDescent="0.3">
      <c r="B971"/>
      <c r="C971"/>
    </row>
    <row r="972" spans="2:3" x14ac:dyDescent="0.3">
      <c r="B972"/>
      <c r="C972"/>
    </row>
    <row r="973" spans="2:3" x14ac:dyDescent="0.3">
      <c r="B973"/>
      <c r="C973"/>
    </row>
    <row r="974" spans="2:3" x14ac:dyDescent="0.3">
      <c r="B974"/>
      <c r="C974"/>
    </row>
    <row r="975" spans="2:3" x14ac:dyDescent="0.3">
      <c r="B975"/>
      <c r="C975"/>
    </row>
    <row r="976" spans="2:3" x14ac:dyDescent="0.3">
      <c r="B976"/>
      <c r="C976"/>
    </row>
    <row r="977" spans="2:3" x14ac:dyDescent="0.3">
      <c r="B977"/>
      <c r="C977"/>
    </row>
    <row r="978" spans="2:3" x14ac:dyDescent="0.3">
      <c r="B978"/>
      <c r="C978"/>
    </row>
    <row r="979" spans="2:3" x14ac:dyDescent="0.3">
      <c r="B979"/>
      <c r="C979"/>
    </row>
    <row r="980" spans="2:3" x14ac:dyDescent="0.3">
      <c r="B980"/>
      <c r="C980"/>
    </row>
    <row r="981" spans="2:3" x14ac:dyDescent="0.3">
      <c r="B981"/>
      <c r="C981"/>
    </row>
    <row r="982" spans="2:3" x14ac:dyDescent="0.3">
      <c r="B982"/>
      <c r="C982"/>
    </row>
    <row r="983" spans="2:3" x14ac:dyDescent="0.3">
      <c r="B983"/>
      <c r="C983"/>
    </row>
    <row r="984" spans="2:3" x14ac:dyDescent="0.3">
      <c r="B984"/>
      <c r="C984"/>
    </row>
    <row r="985" spans="2:3" x14ac:dyDescent="0.3">
      <c r="B985"/>
      <c r="C985"/>
    </row>
    <row r="986" spans="2:3" x14ac:dyDescent="0.3">
      <c r="B986"/>
      <c r="C986"/>
    </row>
    <row r="987" spans="2:3" x14ac:dyDescent="0.3">
      <c r="B987"/>
      <c r="C987"/>
    </row>
    <row r="988" spans="2:3" x14ac:dyDescent="0.3">
      <c r="B988"/>
      <c r="C988"/>
    </row>
    <row r="989" spans="2:3" x14ac:dyDescent="0.3">
      <c r="B989"/>
      <c r="C989"/>
    </row>
    <row r="990" spans="2:3" x14ac:dyDescent="0.3">
      <c r="B990"/>
      <c r="C990"/>
    </row>
    <row r="991" spans="2:3" x14ac:dyDescent="0.3">
      <c r="B991"/>
      <c r="C991"/>
    </row>
    <row r="992" spans="2:3" x14ac:dyDescent="0.3">
      <c r="B992"/>
      <c r="C992"/>
    </row>
    <row r="993" spans="2:3" x14ac:dyDescent="0.3">
      <c r="B993"/>
      <c r="C993"/>
    </row>
    <row r="994" spans="2:3" x14ac:dyDescent="0.3">
      <c r="B994"/>
      <c r="C994"/>
    </row>
    <row r="995" spans="2:3" x14ac:dyDescent="0.3">
      <c r="B995"/>
      <c r="C995"/>
    </row>
    <row r="996" spans="2:3" x14ac:dyDescent="0.3">
      <c r="B996"/>
      <c r="C996"/>
    </row>
    <row r="997" spans="2:3" x14ac:dyDescent="0.3">
      <c r="B997"/>
      <c r="C997"/>
    </row>
    <row r="998" spans="2:3" x14ac:dyDescent="0.3">
      <c r="B998"/>
      <c r="C998"/>
    </row>
    <row r="999" spans="2:3" x14ac:dyDescent="0.3">
      <c r="B999"/>
      <c r="C999"/>
    </row>
    <row r="1000" spans="2:3" x14ac:dyDescent="0.3">
      <c r="B1000"/>
      <c r="C1000"/>
    </row>
    <row r="1001" spans="2:3" x14ac:dyDescent="0.3">
      <c r="B1001"/>
      <c r="C1001"/>
    </row>
    <row r="1002" spans="2:3" x14ac:dyDescent="0.3">
      <c r="B1002"/>
      <c r="C1002"/>
    </row>
    <row r="1003" spans="2:3" x14ac:dyDescent="0.3">
      <c r="B1003"/>
      <c r="C1003"/>
    </row>
    <row r="1004" spans="2:3" x14ac:dyDescent="0.3">
      <c r="B1004"/>
      <c r="C1004"/>
    </row>
    <row r="1005" spans="2:3" x14ac:dyDescent="0.3">
      <c r="B1005"/>
      <c r="C1005"/>
    </row>
    <row r="1006" spans="2:3" x14ac:dyDescent="0.3">
      <c r="B1006"/>
      <c r="C1006"/>
    </row>
    <row r="1007" spans="2:3" x14ac:dyDescent="0.3">
      <c r="B1007"/>
      <c r="C1007"/>
    </row>
    <row r="1008" spans="2:3" x14ac:dyDescent="0.3">
      <c r="B1008"/>
      <c r="C1008"/>
    </row>
    <row r="1009" spans="2:3" x14ac:dyDescent="0.3">
      <c r="B1009"/>
      <c r="C1009"/>
    </row>
    <row r="1010" spans="2:3" x14ac:dyDescent="0.3">
      <c r="B1010"/>
      <c r="C1010"/>
    </row>
    <row r="1011" spans="2:3" x14ac:dyDescent="0.3">
      <c r="B1011"/>
      <c r="C1011"/>
    </row>
    <row r="1012" spans="2:3" x14ac:dyDescent="0.3">
      <c r="B1012"/>
      <c r="C1012"/>
    </row>
    <row r="1013" spans="2:3" x14ac:dyDescent="0.3">
      <c r="B1013"/>
      <c r="C1013"/>
    </row>
    <row r="1014" spans="2:3" x14ac:dyDescent="0.3">
      <c r="B1014"/>
      <c r="C1014"/>
    </row>
    <row r="1015" spans="2:3" x14ac:dyDescent="0.3">
      <c r="B1015"/>
      <c r="C1015"/>
    </row>
    <row r="1016" spans="2:3" x14ac:dyDescent="0.3">
      <c r="B1016"/>
      <c r="C1016"/>
    </row>
    <row r="1017" spans="2:3" x14ac:dyDescent="0.3">
      <c r="B1017"/>
      <c r="C1017"/>
    </row>
    <row r="1018" spans="2:3" x14ac:dyDescent="0.3">
      <c r="B1018"/>
      <c r="C1018"/>
    </row>
    <row r="1019" spans="2:3" x14ac:dyDescent="0.3">
      <c r="B1019"/>
      <c r="C1019"/>
    </row>
    <row r="1020" spans="2:3" x14ac:dyDescent="0.3">
      <c r="B1020"/>
      <c r="C1020"/>
    </row>
    <row r="1021" spans="2:3" x14ac:dyDescent="0.3">
      <c r="B1021"/>
      <c r="C1021"/>
    </row>
    <row r="1022" spans="2:3" x14ac:dyDescent="0.3">
      <c r="B1022"/>
      <c r="C1022"/>
    </row>
    <row r="1023" spans="2:3" x14ac:dyDescent="0.3">
      <c r="B1023"/>
      <c r="C1023"/>
    </row>
    <row r="1024" spans="2:3" x14ac:dyDescent="0.3">
      <c r="B1024"/>
      <c r="C1024"/>
    </row>
    <row r="1025" spans="2:3" x14ac:dyDescent="0.3">
      <c r="B1025"/>
      <c r="C1025"/>
    </row>
    <row r="1026" spans="2:3" x14ac:dyDescent="0.3">
      <c r="B1026"/>
      <c r="C1026"/>
    </row>
    <row r="1027" spans="2:3" x14ac:dyDescent="0.3">
      <c r="B1027"/>
      <c r="C1027"/>
    </row>
    <row r="1028" spans="2:3" x14ac:dyDescent="0.3">
      <c r="B1028"/>
      <c r="C1028"/>
    </row>
    <row r="1029" spans="2:3" x14ac:dyDescent="0.3">
      <c r="B1029"/>
      <c r="C1029"/>
    </row>
    <row r="1030" spans="2:3" x14ac:dyDescent="0.3">
      <c r="B1030"/>
      <c r="C1030"/>
    </row>
    <row r="1031" spans="2:3" x14ac:dyDescent="0.3">
      <c r="B1031"/>
      <c r="C1031"/>
    </row>
    <row r="1032" spans="2:3" x14ac:dyDescent="0.3">
      <c r="B1032"/>
      <c r="C1032"/>
    </row>
    <row r="1033" spans="2:3" x14ac:dyDescent="0.3">
      <c r="B1033"/>
      <c r="C1033"/>
    </row>
    <row r="1034" spans="2:3" x14ac:dyDescent="0.3">
      <c r="B1034"/>
      <c r="C1034"/>
    </row>
    <row r="1035" spans="2:3" x14ac:dyDescent="0.3">
      <c r="B1035"/>
      <c r="C1035"/>
    </row>
    <row r="1036" spans="2:3" x14ac:dyDescent="0.3">
      <c r="B1036"/>
      <c r="C1036"/>
    </row>
    <row r="1037" spans="2:3" x14ac:dyDescent="0.3">
      <c r="B1037"/>
      <c r="C1037"/>
    </row>
    <row r="1038" spans="2:3" x14ac:dyDescent="0.3">
      <c r="B1038"/>
      <c r="C1038"/>
    </row>
    <row r="1039" spans="2:3" x14ac:dyDescent="0.3">
      <c r="B1039"/>
      <c r="C1039"/>
    </row>
    <row r="1040" spans="2:3" x14ac:dyDescent="0.3">
      <c r="B1040"/>
      <c r="C1040"/>
    </row>
    <row r="1041" spans="2:3" x14ac:dyDescent="0.3">
      <c r="B1041"/>
      <c r="C1041"/>
    </row>
    <row r="1042" spans="2:3" x14ac:dyDescent="0.3">
      <c r="B1042"/>
      <c r="C1042"/>
    </row>
    <row r="1043" spans="2:3" x14ac:dyDescent="0.3">
      <c r="B1043"/>
      <c r="C1043"/>
    </row>
    <row r="1044" spans="2:3" x14ac:dyDescent="0.3">
      <c r="B1044"/>
      <c r="C1044"/>
    </row>
    <row r="1045" spans="2:3" x14ac:dyDescent="0.3">
      <c r="B1045"/>
      <c r="C1045"/>
    </row>
    <row r="1046" spans="2:3" x14ac:dyDescent="0.3">
      <c r="B1046"/>
      <c r="C1046"/>
    </row>
    <row r="1047" spans="2:3" x14ac:dyDescent="0.3">
      <c r="B1047"/>
      <c r="C1047"/>
    </row>
    <row r="1048" spans="2:3" x14ac:dyDescent="0.3">
      <c r="B1048"/>
      <c r="C1048"/>
    </row>
    <row r="1049" spans="2:3" x14ac:dyDescent="0.3">
      <c r="B1049"/>
      <c r="C1049"/>
    </row>
    <row r="1050" spans="2:3" x14ac:dyDescent="0.3">
      <c r="B1050"/>
      <c r="C1050"/>
    </row>
    <row r="1051" spans="2:3" x14ac:dyDescent="0.3">
      <c r="B1051"/>
      <c r="C1051"/>
    </row>
    <row r="1052" spans="2:3" x14ac:dyDescent="0.3">
      <c r="B1052"/>
      <c r="C1052"/>
    </row>
    <row r="1053" spans="2:3" x14ac:dyDescent="0.3">
      <c r="B1053"/>
      <c r="C1053"/>
    </row>
    <row r="1054" spans="2:3" x14ac:dyDescent="0.3">
      <c r="B1054"/>
      <c r="C1054"/>
    </row>
    <row r="1055" spans="2:3" x14ac:dyDescent="0.3">
      <c r="B1055"/>
      <c r="C1055"/>
    </row>
    <row r="1056" spans="2:3" x14ac:dyDescent="0.3">
      <c r="B1056"/>
      <c r="C1056"/>
    </row>
    <row r="1057" spans="2:3" x14ac:dyDescent="0.3">
      <c r="B1057"/>
      <c r="C1057"/>
    </row>
    <row r="1058" spans="2:3" x14ac:dyDescent="0.3">
      <c r="B1058"/>
      <c r="C1058"/>
    </row>
    <row r="1059" spans="2:3" x14ac:dyDescent="0.3">
      <c r="B1059"/>
      <c r="C1059"/>
    </row>
    <row r="1060" spans="2:3" x14ac:dyDescent="0.3">
      <c r="B1060"/>
      <c r="C1060"/>
    </row>
    <row r="1061" spans="2:3" x14ac:dyDescent="0.3">
      <c r="B1061"/>
      <c r="C1061"/>
    </row>
    <row r="1062" spans="2:3" x14ac:dyDescent="0.3">
      <c r="B1062"/>
      <c r="C1062"/>
    </row>
    <row r="1063" spans="2:3" x14ac:dyDescent="0.3">
      <c r="B1063"/>
      <c r="C1063"/>
    </row>
    <row r="1064" spans="2:3" x14ac:dyDescent="0.3">
      <c r="B1064"/>
      <c r="C1064"/>
    </row>
    <row r="1065" spans="2:3" x14ac:dyDescent="0.3">
      <c r="B1065"/>
      <c r="C1065"/>
    </row>
    <row r="1066" spans="2:3" x14ac:dyDescent="0.3">
      <c r="B1066"/>
      <c r="C1066"/>
    </row>
    <row r="1067" spans="2:3" x14ac:dyDescent="0.3">
      <c r="B1067"/>
      <c r="C1067"/>
    </row>
    <row r="1068" spans="2:3" x14ac:dyDescent="0.3">
      <c r="B1068"/>
      <c r="C1068"/>
    </row>
    <row r="1069" spans="2:3" x14ac:dyDescent="0.3">
      <c r="B1069"/>
      <c r="C1069"/>
    </row>
    <row r="1070" spans="2:3" x14ac:dyDescent="0.3">
      <c r="B1070"/>
      <c r="C1070"/>
    </row>
    <row r="1071" spans="2:3" x14ac:dyDescent="0.3">
      <c r="B1071"/>
      <c r="C1071"/>
    </row>
    <row r="1072" spans="2:3" x14ac:dyDescent="0.3">
      <c r="B1072"/>
      <c r="C1072"/>
    </row>
    <row r="1073" spans="2:3" x14ac:dyDescent="0.3">
      <c r="B1073"/>
      <c r="C1073"/>
    </row>
    <row r="1074" spans="2:3" x14ac:dyDescent="0.3">
      <c r="B1074"/>
      <c r="C1074"/>
    </row>
    <row r="1075" spans="2:3" x14ac:dyDescent="0.3">
      <c r="B1075"/>
      <c r="C1075"/>
    </row>
    <row r="1076" spans="2:3" x14ac:dyDescent="0.3">
      <c r="B1076"/>
      <c r="C1076"/>
    </row>
    <row r="1077" spans="2:3" x14ac:dyDescent="0.3">
      <c r="B1077"/>
      <c r="C1077"/>
    </row>
    <row r="1078" spans="2:3" x14ac:dyDescent="0.3">
      <c r="B1078"/>
      <c r="C1078"/>
    </row>
    <row r="1079" spans="2:3" x14ac:dyDescent="0.3">
      <c r="B1079"/>
      <c r="C1079"/>
    </row>
    <row r="1080" spans="2:3" x14ac:dyDescent="0.3">
      <c r="B1080"/>
      <c r="C1080"/>
    </row>
    <row r="1081" spans="2:3" x14ac:dyDescent="0.3">
      <c r="B1081"/>
      <c r="C1081"/>
    </row>
    <row r="1082" spans="2:3" x14ac:dyDescent="0.3">
      <c r="B1082"/>
      <c r="C1082"/>
    </row>
    <row r="1083" spans="2:3" x14ac:dyDescent="0.3">
      <c r="B1083"/>
      <c r="C1083"/>
    </row>
    <row r="1084" spans="2:3" x14ac:dyDescent="0.3">
      <c r="B1084"/>
      <c r="C1084"/>
    </row>
    <row r="1085" spans="2:3" x14ac:dyDescent="0.3">
      <c r="B1085"/>
      <c r="C1085"/>
    </row>
    <row r="1086" spans="2:3" x14ac:dyDescent="0.3">
      <c r="B1086"/>
      <c r="C1086"/>
    </row>
    <row r="1087" spans="2:3" x14ac:dyDescent="0.3">
      <c r="B1087"/>
      <c r="C1087"/>
    </row>
    <row r="1088" spans="2:3" x14ac:dyDescent="0.3">
      <c r="B1088"/>
      <c r="C1088"/>
    </row>
    <row r="1089" spans="2:3" x14ac:dyDescent="0.3">
      <c r="B1089"/>
      <c r="C1089"/>
    </row>
    <row r="1090" spans="2:3" x14ac:dyDescent="0.3">
      <c r="B1090"/>
      <c r="C1090"/>
    </row>
    <row r="1091" spans="2:3" x14ac:dyDescent="0.3">
      <c r="B1091"/>
      <c r="C1091"/>
    </row>
    <row r="1092" spans="2:3" x14ac:dyDescent="0.3">
      <c r="B1092"/>
      <c r="C1092"/>
    </row>
    <row r="1093" spans="2:3" x14ac:dyDescent="0.3">
      <c r="B1093"/>
      <c r="C1093"/>
    </row>
    <row r="1094" spans="2:3" x14ac:dyDescent="0.3">
      <c r="B1094"/>
      <c r="C1094"/>
    </row>
    <row r="1095" spans="2:3" x14ac:dyDescent="0.3">
      <c r="B1095"/>
      <c r="C1095"/>
    </row>
    <row r="1096" spans="2:3" x14ac:dyDescent="0.3">
      <c r="B1096"/>
      <c r="C1096"/>
    </row>
    <row r="1097" spans="2:3" x14ac:dyDescent="0.3">
      <c r="B1097"/>
      <c r="C1097"/>
    </row>
    <row r="1098" spans="2:3" x14ac:dyDescent="0.3">
      <c r="B1098"/>
      <c r="C1098"/>
    </row>
    <row r="1099" spans="2:3" x14ac:dyDescent="0.3">
      <c r="B1099"/>
      <c r="C1099"/>
    </row>
    <row r="1100" spans="2:3" x14ac:dyDescent="0.3">
      <c r="B1100"/>
      <c r="C1100"/>
    </row>
    <row r="1101" spans="2:3" x14ac:dyDescent="0.3">
      <c r="B1101"/>
      <c r="C1101"/>
    </row>
    <row r="1102" spans="2:3" x14ac:dyDescent="0.3">
      <c r="B1102"/>
      <c r="C1102"/>
    </row>
    <row r="1103" spans="2:3" x14ac:dyDescent="0.3">
      <c r="B1103"/>
      <c r="C1103"/>
    </row>
    <row r="1104" spans="2:3" x14ac:dyDescent="0.3">
      <c r="B1104"/>
      <c r="C1104"/>
    </row>
    <row r="1105" spans="2:3" x14ac:dyDescent="0.3">
      <c r="B1105"/>
      <c r="C1105"/>
    </row>
    <row r="1106" spans="2:3" x14ac:dyDescent="0.3">
      <c r="B1106"/>
      <c r="C1106"/>
    </row>
    <row r="1107" spans="2:3" x14ac:dyDescent="0.3">
      <c r="B1107"/>
      <c r="C1107"/>
    </row>
    <row r="1108" spans="2:3" x14ac:dyDescent="0.3">
      <c r="B1108"/>
      <c r="C1108"/>
    </row>
    <row r="1109" spans="2:3" x14ac:dyDescent="0.3">
      <c r="B1109"/>
      <c r="C1109"/>
    </row>
    <row r="1110" spans="2:3" x14ac:dyDescent="0.3">
      <c r="B1110"/>
      <c r="C1110"/>
    </row>
    <row r="1111" spans="2:3" x14ac:dyDescent="0.3">
      <c r="B1111"/>
      <c r="C1111"/>
    </row>
    <row r="1112" spans="2:3" x14ac:dyDescent="0.3">
      <c r="B1112"/>
      <c r="C1112"/>
    </row>
    <row r="1113" spans="2:3" x14ac:dyDescent="0.3">
      <c r="B1113"/>
      <c r="C1113"/>
    </row>
    <row r="1114" spans="2:3" x14ac:dyDescent="0.3">
      <c r="B1114"/>
      <c r="C1114"/>
    </row>
    <row r="1115" spans="2:3" x14ac:dyDescent="0.3">
      <c r="B1115"/>
      <c r="C1115"/>
    </row>
    <row r="1116" spans="2:3" x14ac:dyDescent="0.3">
      <c r="B1116"/>
      <c r="C1116"/>
    </row>
    <row r="1117" spans="2:3" x14ac:dyDescent="0.3">
      <c r="B1117"/>
      <c r="C1117"/>
    </row>
    <row r="1118" spans="2:3" x14ac:dyDescent="0.3">
      <c r="B1118"/>
      <c r="C1118"/>
    </row>
    <row r="1119" spans="2:3" x14ac:dyDescent="0.3">
      <c r="B1119"/>
      <c r="C1119"/>
    </row>
    <row r="1120" spans="2:3" x14ac:dyDescent="0.3">
      <c r="B1120"/>
      <c r="C1120"/>
    </row>
    <row r="1121" spans="2:3" x14ac:dyDescent="0.3">
      <c r="B1121"/>
      <c r="C1121"/>
    </row>
    <row r="1122" spans="2:3" x14ac:dyDescent="0.3">
      <c r="B1122"/>
      <c r="C1122"/>
    </row>
    <row r="1123" spans="2:3" x14ac:dyDescent="0.3">
      <c r="B1123"/>
      <c r="C1123"/>
    </row>
    <row r="1124" spans="2:3" x14ac:dyDescent="0.3">
      <c r="B1124"/>
      <c r="C1124"/>
    </row>
    <row r="1125" spans="2:3" x14ac:dyDescent="0.3">
      <c r="B1125"/>
      <c r="C1125"/>
    </row>
    <row r="1126" spans="2:3" x14ac:dyDescent="0.3">
      <c r="B1126"/>
      <c r="C1126"/>
    </row>
    <row r="1127" spans="2:3" x14ac:dyDescent="0.3">
      <c r="B1127"/>
      <c r="C1127"/>
    </row>
    <row r="1128" spans="2:3" x14ac:dyDescent="0.3">
      <c r="B1128"/>
      <c r="C1128"/>
    </row>
    <row r="1129" spans="2:3" x14ac:dyDescent="0.3">
      <c r="B1129"/>
      <c r="C1129"/>
    </row>
    <row r="1130" spans="2:3" x14ac:dyDescent="0.3">
      <c r="B1130"/>
      <c r="C1130"/>
    </row>
    <row r="1131" spans="2:3" x14ac:dyDescent="0.3">
      <c r="B1131"/>
      <c r="C1131"/>
    </row>
    <row r="1132" spans="2:3" x14ac:dyDescent="0.3">
      <c r="B1132"/>
      <c r="C1132"/>
    </row>
    <row r="1133" spans="2:3" x14ac:dyDescent="0.3">
      <c r="B1133"/>
      <c r="C1133"/>
    </row>
    <row r="1134" spans="2:3" x14ac:dyDescent="0.3">
      <c r="B1134"/>
      <c r="C1134"/>
    </row>
    <row r="1135" spans="2:3" x14ac:dyDescent="0.3">
      <c r="B1135"/>
      <c r="C1135"/>
    </row>
    <row r="1136" spans="2:3" x14ac:dyDescent="0.3">
      <c r="B1136"/>
      <c r="C1136"/>
    </row>
    <row r="1137" spans="2:3" x14ac:dyDescent="0.3">
      <c r="B1137"/>
      <c r="C1137"/>
    </row>
    <row r="1138" spans="2:3" x14ac:dyDescent="0.3">
      <c r="B1138"/>
      <c r="C1138"/>
    </row>
    <row r="1139" spans="2:3" x14ac:dyDescent="0.3">
      <c r="B1139"/>
      <c r="C1139"/>
    </row>
    <row r="1140" spans="2:3" x14ac:dyDescent="0.3">
      <c r="B1140"/>
      <c r="C1140"/>
    </row>
    <row r="1141" spans="2:3" x14ac:dyDescent="0.3">
      <c r="B1141"/>
      <c r="C1141"/>
    </row>
    <row r="1142" spans="2:3" x14ac:dyDescent="0.3">
      <c r="B1142"/>
      <c r="C1142"/>
    </row>
    <row r="1143" spans="2:3" x14ac:dyDescent="0.3">
      <c r="B1143"/>
      <c r="C1143"/>
    </row>
    <row r="1144" spans="2:3" x14ac:dyDescent="0.3">
      <c r="B1144"/>
      <c r="C1144"/>
    </row>
    <row r="1145" spans="2:3" x14ac:dyDescent="0.3">
      <c r="B1145"/>
      <c r="C1145"/>
    </row>
    <row r="1146" spans="2:3" x14ac:dyDescent="0.3">
      <c r="B1146"/>
      <c r="C1146"/>
    </row>
    <row r="1147" spans="2:3" x14ac:dyDescent="0.3">
      <c r="B1147"/>
      <c r="C1147"/>
    </row>
    <row r="1148" spans="2:3" x14ac:dyDescent="0.3">
      <c r="B1148"/>
      <c r="C1148"/>
    </row>
    <row r="1149" spans="2:3" x14ac:dyDescent="0.3">
      <c r="B1149"/>
      <c r="C1149"/>
    </row>
    <row r="1150" spans="2:3" x14ac:dyDescent="0.3">
      <c r="B1150"/>
      <c r="C1150"/>
    </row>
    <row r="1151" spans="2:3" x14ac:dyDescent="0.3">
      <c r="B1151"/>
      <c r="C1151"/>
    </row>
    <row r="1152" spans="2:3" x14ac:dyDescent="0.3">
      <c r="B1152"/>
      <c r="C1152"/>
    </row>
    <row r="1153" spans="2:3" x14ac:dyDescent="0.3">
      <c r="B1153"/>
      <c r="C1153"/>
    </row>
    <row r="1154" spans="2:3" x14ac:dyDescent="0.3">
      <c r="B1154"/>
      <c r="C1154"/>
    </row>
    <row r="1155" spans="2:3" x14ac:dyDescent="0.3">
      <c r="B1155"/>
      <c r="C1155"/>
    </row>
    <row r="1156" spans="2:3" x14ac:dyDescent="0.3">
      <c r="B1156"/>
      <c r="C1156"/>
    </row>
    <row r="1157" spans="2:3" x14ac:dyDescent="0.3">
      <c r="B1157"/>
      <c r="C1157"/>
    </row>
    <row r="1158" spans="2:3" x14ac:dyDescent="0.3">
      <c r="B1158"/>
      <c r="C1158"/>
    </row>
    <row r="1159" spans="2:3" x14ac:dyDescent="0.3">
      <c r="B1159"/>
      <c r="C1159"/>
    </row>
    <row r="1160" spans="2:3" x14ac:dyDescent="0.3">
      <c r="B1160"/>
      <c r="C1160"/>
    </row>
    <row r="1161" spans="2:3" x14ac:dyDescent="0.3">
      <c r="B1161"/>
      <c r="C1161"/>
    </row>
    <row r="1162" spans="2:3" x14ac:dyDescent="0.3">
      <c r="B1162"/>
      <c r="C1162"/>
    </row>
    <row r="1163" spans="2:3" x14ac:dyDescent="0.3">
      <c r="B1163"/>
      <c r="C1163"/>
    </row>
    <row r="1164" spans="2:3" x14ac:dyDescent="0.3">
      <c r="B1164"/>
      <c r="C1164"/>
    </row>
    <row r="1165" spans="2:3" x14ac:dyDescent="0.3">
      <c r="B1165"/>
      <c r="C1165"/>
    </row>
    <row r="1166" spans="2:3" x14ac:dyDescent="0.3">
      <c r="B1166"/>
      <c r="C1166"/>
    </row>
    <row r="1167" spans="2:3" x14ac:dyDescent="0.3">
      <c r="B1167"/>
      <c r="C1167"/>
    </row>
    <row r="1168" spans="2:3" x14ac:dyDescent="0.3">
      <c r="B1168"/>
      <c r="C1168"/>
    </row>
    <row r="1169" spans="2:3" x14ac:dyDescent="0.3">
      <c r="B1169"/>
      <c r="C1169"/>
    </row>
    <row r="1170" spans="2:3" x14ac:dyDescent="0.3">
      <c r="B1170"/>
      <c r="C1170"/>
    </row>
    <row r="1171" spans="2:3" x14ac:dyDescent="0.3">
      <c r="B1171"/>
      <c r="C1171"/>
    </row>
    <row r="1172" spans="2:3" x14ac:dyDescent="0.3">
      <c r="B1172"/>
      <c r="C1172"/>
    </row>
    <row r="1173" spans="2:3" x14ac:dyDescent="0.3">
      <c r="B1173"/>
      <c r="C1173"/>
    </row>
    <row r="1174" spans="2:3" x14ac:dyDescent="0.3">
      <c r="B1174"/>
      <c r="C1174"/>
    </row>
    <row r="1175" spans="2:3" x14ac:dyDescent="0.3">
      <c r="B1175"/>
      <c r="C1175"/>
    </row>
    <row r="1176" spans="2:3" x14ac:dyDescent="0.3">
      <c r="B1176"/>
      <c r="C1176"/>
    </row>
    <row r="1177" spans="2:3" x14ac:dyDescent="0.3">
      <c r="B1177"/>
      <c r="C1177"/>
    </row>
    <row r="1178" spans="2:3" x14ac:dyDescent="0.3">
      <c r="B1178"/>
      <c r="C1178"/>
    </row>
    <row r="1179" spans="2:3" x14ac:dyDescent="0.3">
      <c r="B1179"/>
      <c r="C1179"/>
    </row>
    <row r="1180" spans="2:3" x14ac:dyDescent="0.3">
      <c r="B1180"/>
      <c r="C1180"/>
    </row>
    <row r="1181" spans="2:3" x14ac:dyDescent="0.3">
      <c r="B1181"/>
      <c r="C1181"/>
    </row>
    <row r="1182" spans="2:3" x14ac:dyDescent="0.3">
      <c r="B1182"/>
      <c r="C1182"/>
    </row>
    <row r="1183" spans="2:3" x14ac:dyDescent="0.3">
      <c r="B1183"/>
      <c r="C1183"/>
    </row>
    <row r="1184" spans="2:3" x14ac:dyDescent="0.3">
      <c r="B1184"/>
      <c r="C1184"/>
    </row>
    <row r="1185" spans="2:3" x14ac:dyDescent="0.3">
      <c r="B1185"/>
      <c r="C1185"/>
    </row>
    <row r="1186" spans="2:3" x14ac:dyDescent="0.3">
      <c r="B1186"/>
      <c r="C1186"/>
    </row>
    <row r="1187" spans="2:3" x14ac:dyDescent="0.3">
      <c r="B1187"/>
      <c r="C1187"/>
    </row>
    <row r="1188" spans="2:3" x14ac:dyDescent="0.3">
      <c r="B1188"/>
      <c r="C1188"/>
    </row>
    <row r="1189" spans="2:3" x14ac:dyDescent="0.3">
      <c r="B1189"/>
      <c r="C1189"/>
    </row>
    <row r="1190" spans="2:3" x14ac:dyDescent="0.3">
      <c r="B1190"/>
      <c r="C1190"/>
    </row>
    <row r="1191" spans="2:3" x14ac:dyDescent="0.3">
      <c r="B1191"/>
      <c r="C1191"/>
    </row>
    <row r="1192" spans="2:3" x14ac:dyDescent="0.3">
      <c r="B1192"/>
      <c r="C1192"/>
    </row>
    <row r="1193" spans="2:3" x14ac:dyDescent="0.3">
      <c r="B1193"/>
      <c r="C1193"/>
    </row>
    <row r="1194" spans="2:3" x14ac:dyDescent="0.3">
      <c r="B1194"/>
      <c r="C1194"/>
    </row>
    <row r="1195" spans="2:3" x14ac:dyDescent="0.3">
      <c r="B1195"/>
      <c r="C1195"/>
    </row>
    <row r="1196" spans="2:3" x14ac:dyDescent="0.3">
      <c r="B1196"/>
      <c r="C1196"/>
    </row>
    <row r="1197" spans="2:3" x14ac:dyDescent="0.3">
      <c r="B1197"/>
      <c r="C1197"/>
    </row>
    <row r="1198" spans="2:3" x14ac:dyDescent="0.3">
      <c r="B1198"/>
      <c r="C1198"/>
    </row>
    <row r="1199" spans="2:3" x14ac:dyDescent="0.3">
      <c r="B1199"/>
      <c r="C1199"/>
    </row>
    <row r="1200" spans="2:3" x14ac:dyDescent="0.3">
      <c r="B1200"/>
      <c r="C1200"/>
    </row>
    <row r="1201" spans="2:3" x14ac:dyDescent="0.3">
      <c r="B1201"/>
      <c r="C1201"/>
    </row>
    <row r="1202" spans="2:3" x14ac:dyDescent="0.3">
      <c r="B1202"/>
      <c r="C1202"/>
    </row>
    <row r="1203" spans="2:3" x14ac:dyDescent="0.3">
      <c r="B1203"/>
      <c r="C1203"/>
    </row>
    <row r="1204" spans="2:3" x14ac:dyDescent="0.3">
      <c r="B1204"/>
      <c r="C1204"/>
    </row>
    <row r="1205" spans="2:3" x14ac:dyDescent="0.3">
      <c r="B1205"/>
      <c r="C1205"/>
    </row>
    <row r="1206" spans="2:3" x14ac:dyDescent="0.3">
      <c r="B1206"/>
      <c r="C1206"/>
    </row>
    <row r="1207" spans="2:3" x14ac:dyDescent="0.3">
      <c r="B1207"/>
      <c r="C1207"/>
    </row>
    <row r="1208" spans="2:3" x14ac:dyDescent="0.3">
      <c r="B1208"/>
      <c r="C1208"/>
    </row>
    <row r="1209" spans="2:3" x14ac:dyDescent="0.3">
      <c r="B1209"/>
      <c r="C1209"/>
    </row>
    <row r="1210" spans="2:3" x14ac:dyDescent="0.3">
      <c r="B1210"/>
      <c r="C1210"/>
    </row>
    <row r="1211" spans="2:3" x14ac:dyDescent="0.3">
      <c r="B1211"/>
      <c r="C1211"/>
    </row>
    <row r="1212" spans="2:3" x14ac:dyDescent="0.3">
      <c r="B1212"/>
      <c r="C1212"/>
    </row>
    <row r="1213" spans="2:3" x14ac:dyDescent="0.3">
      <c r="B1213"/>
      <c r="C1213"/>
    </row>
    <row r="1214" spans="2:3" x14ac:dyDescent="0.3">
      <c r="B1214"/>
      <c r="C1214"/>
    </row>
    <row r="1215" spans="2:3" x14ac:dyDescent="0.3">
      <c r="B1215"/>
      <c r="C1215"/>
    </row>
    <row r="1216" spans="2:3" x14ac:dyDescent="0.3">
      <c r="B1216"/>
      <c r="C1216"/>
    </row>
    <row r="1217" spans="2:3" x14ac:dyDescent="0.3">
      <c r="B1217"/>
      <c r="C1217"/>
    </row>
    <row r="1218" spans="2:3" x14ac:dyDescent="0.3">
      <c r="B1218"/>
      <c r="C1218"/>
    </row>
    <row r="1219" spans="2:3" x14ac:dyDescent="0.3">
      <c r="B1219"/>
      <c r="C1219"/>
    </row>
    <row r="1220" spans="2:3" x14ac:dyDescent="0.3">
      <c r="B1220"/>
      <c r="C1220"/>
    </row>
    <row r="1221" spans="2:3" x14ac:dyDescent="0.3">
      <c r="B1221"/>
      <c r="C1221"/>
    </row>
    <row r="1222" spans="2:3" x14ac:dyDescent="0.3">
      <c r="B1222"/>
      <c r="C1222"/>
    </row>
    <row r="1223" spans="2:3" x14ac:dyDescent="0.3">
      <c r="B1223"/>
      <c r="C1223"/>
    </row>
    <row r="1224" spans="2:3" x14ac:dyDescent="0.3">
      <c r="B1224"/>
      <c r="C1224"/>
    </row>
    <row r="1225" spans="2:3" x14ac:dyDescent="0.3">
      <c r="B1225"/>
      <c r="C1225"/>
    </row>
    <row r="1226" spans="2:3" x14ac:dyDescent="0.3">
      <c r="B1226"/>
      <c r="C1226"/>
    </row>
    <row r="1227" spans="2:3" x14ac:dyDescent="0.3">
      <c r="B1227"/>
      <c r="C1227"/>
    </row>
    <row r="1228" spans="2:3" x14ac:dyDescent="0.3">
      <c r="B1228"/>
      <c r="C1228"/>
    </row>
    <row r="1229" spans="2:3" x14ac:dyDescent="0.3">
      <c r="B1229"/>
      <c r="C1229"/>
    </row>
    <row r="1230" spans="2:3" x14ac:dyDescent="0.3">
      <c r="B1230"/>
      <c r="C1230"/>
    </row>
    <row r="1231" spans="2:3" x14ac:dyDescent="0.3">
      <c r="B1231"/>
      <c r="C1231"/>
    </row>
    <row r="1232" spans="2:3" x14ac:dyDescent="0.3">
      <c r="B1232"/>
      <c r="C1232"/>
    </row>
    <row r="1233" spans="2:3" x14ac:dyDescent="0.3">
      <c r="B1233"/>
      <c r="C1233"/>
    </row>
    <row r="1234" spans="2:3" x14ac:dyDescent="0.3">
      <c r="B1234"/>
      <c r="C1234"/>
    </row>
    <row r="1235" spans="2:3" x14ac:dyDescent="0.3">
      <c r="B1235"/>
      <c r="C1235"/>
    </row>
    <row r="1236" spans="2:3" x14ac:dyDescent="0.3">
      <c r="B1236"/>
      <c r="C1236"/>
    </row>
    <row r="1237" spans="2:3" x14ac:dyDescent="0.3">
      <c r="B1237"/>
      <c r="C1237"/>
    </row>
    <row r="1238" spans="2:3" x14ac:dyDescent="0.3">
      <c r="B1238"/>
      <c r="C1238"/>
    </row>
    <row r="1239" spans="2:3" x14ac:dyDescent="0.3">
      <c r="B1239"/>
      <c r="C1239"/>
    </row>
    <row r="1240" spans="2:3" x14ac:dyDescent="0.3">
      <c r="B1240"/>
      <c r="C1240"/>
    </row>
    <row r="1241" spans="2:3" x14ac:dyDescent="0.3">
      <c r="B1241"/>
      <c r="C1241"/>
    </row>
    <row r="1242" spans="2:3" x14ac:dyDescent="0.3">
      <c r="B1242"/>
      <c r="C1242"/>
    </row>
    <row r="1243" spans="2:3" x14ac:dyDescent="0.3">
      <c r="B1243"/>
      <c r="C1243"/>
    </row>
    <row r="1244" spans="2:3" x14ac:dyDescent="0.3">
      <c r="B1244"/>
      <c r="C1244"/>
    </row>
    <row r="1245" spans="2:3" x14ac:dyDescent="0.3">
      <c r="B1245"/>
      <c r="C1245"/>
    </row>
    <row r="1246" spans="2:3" x14ac:dyDescent="0.3">
      <c r="B1246"/>
      <c r="C1246"/>
    </row>
    <row r="1247" spans="2:3" x14ac:dyDescent="0.3">
      <c r="B1247"/>
      <c r="C1247"/>
    </row>
    <row r="1248" spans="2:3" x14ac:dyDescent="0.3">
      <c r="B1248"/>
      <c r="C1248"/>
    </row>
    <row r="1249" spans="2:3" x14ac:dyDescent="0.3">
      <c r="B1249"/>
      <c r="C1249"/>
    </row>
    <row r="1250" spans="2:3" x14ac:dyDescent="0.3">
      <c r="B1250"/>
      <c r="C1250"/>
    </row>
    <row r="1251" spans="2:3" x14ac:dyDescent="0.3">
      <c r="B1251"/>
      <c r="C1251"/>
    </row>
    <row r="1252" spans="2:3" x14ac:dyDescent="0.3">
      <c r="B1252"/>
      <c r="C1252"/>
    </row>
    <row r="1253" spans="2:3" x14ac:dyDescent="0.3">
      <c r="B1253"/>
      <c r="C1253"/>
    </row>
    <row r="1254" spans="2:3" x14ac:dyDescent="0.3">
      <c r="B1254"/>
      <c r="C1254"/>
    </row>
    <row r="1255" spans="2:3" x14ac:dyDescent="0.3">
      <c r="B1255"/>
      <c r="C1255"/>
    </row>
    <row r="1256" spans="2:3" x14ac:dyDescent="0.3">
      <c r="B1256"/>
      <c r="C1256"/>
    </row>
    <row r="1257" spans="2:3" x14ac:dyDescent="0.3">
      <c r="B1257"/>
      <c r="C1257"/>
    </row>
    <row r="1258" spans="2:3" x14ac:dyDescent="0.3">
      <c r="B1258"/>
      <c r="C1258"/>
    </row>
    <row r="1259" spans="2:3" x14ac:dyDescent="0.3">
      <c r="B1259"/>
      <c r="C1259"/>
    </row>
    <row r="1260" spans="2:3" x14ac:dyDescent="0.3">
      <c r="B1260"/>
      <c r="C1260"/>
    </row>
    <row r="1261" spans="2:3" x14ac:dyDescent="0.3">
      <c r="B1261"/>
      <c r="C1261"/>
    </row>
    <row r="1262" spans="2:3" x14ac:dyDescent="0.3">
      <c r="B1262"/>
      <c r="C1262"/>
    </row>
    <row r="1263" spans="2:3" x14ac:dyDescent="0.3">
      <c r="B1263"/>
      <c r="C1263"/>
    </row>
    <row r="1264" spans="2:3" x14ac:dyDescent="0.3">
      <c r="B1264"/>
      <c r="C1264"/>
    </row>
    <row r="1265" spans="2:3" x14ac:dyDescent="0.3">
      <c r="B1265"/>
      <c r="C1265"/>
    </row>
    <row r="1266" spans="2:3" x14ac:dyDescent="0.3">
      <c r="B1266"/>
      <c r="C1266"/>
    </row>
    <row r="1267" spans="2:3" x14ac:dyDescent="0.3">
      <c r="B1267"/>
      <c r="C1267"/>
    </row>
    <row r="1268" spans="2:3" x14ac:dyDescent="0.3">
      <c r="B1268"/>
      <c r="C1268"/>
    </row>
    <row r="1269" spans="2:3" x14ac:dyDescent="0.3">
      <c r="B1269"/>
      <c r="C1269"/>
    </row>
    <row r="1270" spans="2:3" x14ac:dyDescent="0.3">
      <c r="B1270"/>
      <c r="C1270"/>
    </row>
    <row r="1271" spans="2:3" x14ac:dyDescent="0.3">
      <c r="B1271"/>
      <c r="C1271"/>
    </row>
    <row r="1272" spans="2:3" x14ac:dyDescent="0.3">
      <c r="B1272"/>
      <c r="C1272"/>
    </row>
    <row r="1273" spans="2:3" x14ac:dyDescent="0.3">
      <c r="B1273"/>
      <c r="C1273"/>
    </row>
    <row r="1274" spans="2:3" x14ac:dyDescent="0.3">
      <c r="B1274"/>
      <c r="C1274"/>
    </row>
    <row r="1275" spans="2:3" x14ac:dyDescent="0.3">
      <c r="B1275"/>
      <c r="C1275"/>
    </row>
    <row r="1276" spans="2:3" x14ac:dyDescent="0.3">
      <c r="B1276"/>
      <c r="C1276"/>
    </row>
    <row r="1277" spans="2:3" x14ac:dyDescent="0.3">
      <c r="B1277"/>
      <c r="C1277"/>
    </row>
    <row r="1278" spans="2:3" x14ac:dyDescent="0.3">
      <c r="B1278"/>
      <c r="C1278"/>
    </row>
    <row r="1279" spans="2:3" x14ac:dyDescent="0.3">
      <c r="B1279"/>
      <c r="C1279"/>
    </row>
    <row r="1280" spans="2:3" x14ac:dyDescent="0.3">
      <c r="B1280"/>
      <c r="C1280"/>
    </row>
    <row r="1281" spans="2:3" x14ac:dyDescent="0.3">
      <c r="B1281"/>
      <c r="C1281"/>
    </row>
    <row r="1282" spans="2:3" x14ac:dyDescent="0.3">
      <c r="B1282"/>
      <c r="C1282"/>
    </row>
    <row r="1283" spans="2:3" x14ac:dyDescent="0.3">
      <c r="B1283"/>
      <c r="C1283"/>
    </row>
    <row r="1284" spans="2:3" x14ac:dyDescent="0.3">
      <c r="B1284"/>
      <c r="C1284"/>
    </row>
    <row r="1285" spans="2:3" x14ac:dyDescent="0.3">
      <c r="B1285"/>
      <c r="C1285"/>
    </row>
    <row r="1286" spans="2:3" x14ac:dyDescent="0.3">
      <c r="B1286"/>
      <c r="C1286"/>
    </row>
    <row r="1287" spans="2:3" x14ac:dyDescent="0.3">
      <c r="B1287"/>
      <c r="C1287"/>
    </row>
    <row r="1288" spans="2:3" x14ac:dyDescent="0.3">
      <c r="B1288"/>
      <c r="C1288"/>
    </row>
    <row r="1289" spans="2:3" x14ac:dyDescent="0.3">
      <c r="B1289"/>
      <c r="C1289"/>
    </row>
    <row r="1290" spans="2:3" x14ac:dyDescent="0.3">
      <c r="B1290"/>
      <c r="C1290"/>
    </row>
    <row r="1291" spans="2:3" x14ac:dyDescent="0.3">
      <c r="B1291"/>
      <c r="C1291"/>
    </row>
    <row r="1292" spans="2:3" x14ac:dyDescent="0.3">
      <c r="B1292"/>
      <c r="C1292"/>
    </row>
    <row r="1293" spans="2:3" x14ac:dyDescent="0.3">
      <c r="B1293"/>
      <c r="C1293"/>
    </row>
    <row r="1294" spans="2:3" x14ac:dyDescent="0.3">
      <c r="B1294"/>
      <c r="C1294"/>
    </row>
    <row r="1295" spans="2:3" x14ac:dyDescent="0.3">
      <c r="B1295"/>
      <c r="C1295"/>
    </row>
    <row r="1296" spans="2:3" x14ac:dyDescent="0.3">
      <c r="B1296"/>
      <c r="C1296"/>
    </row>
    <row r="1297" spans="2:3" x14ac:dyDescent="0.3">
      <c r="B1297"/>
      <c r="C1297"/>
    </row>
    <row r="1298" spans="2:3" x14ac:dyDescent="0.3">
      <c r="B1298"/>
      <c r="C1298"/>
    </row>
    <row r="1299" spans="2:3" x14ac:dyDescent="0.3">
      <c r="B1299"/>
      <c r="C1299"/>
    </row>
    <row r="1300" spans="2:3" x14ac:dyDescent="0.3">
      <c r="B1300"/>
      <c r="C1300"/>
    </row>
    <row r="1301" spans="2:3" x14ac:dyDescent="0.3">
      <c r="B1301"/>
      <c r="C1301"/>
    </row>
    <row r="1302" spans="2:3" x14ac:dyDescent="0.3">
      <c r="B1302"/>
      <c r="C1302"/>
    </row>
    <row r="1303" spans="2:3" x14ac:dyDescent="0.3">
      <c r="B1303"/>
      <c r="C1303"/>
    </row>
    <row r="1304" spans="2:3" x14ac:dyDescent="0.3">
      <c r="B1304"/>
      <c r="C1304"/>
    </row>
    <row r="1305" spans="2:3" x14ac:dyDescent="0.3">
      <c r="B1305"/>
      <c r="C1305"/>
    </row>
    <row r="1306" spans="2:3" x14ac:dyDescent="0.3">
      <c r="B1306"/>
      <c r="C1306"/>
    </row>
    <row r="1307" spans="2:3" x14ac:dyDescent="0.3">
      <c r="B1307"/>
      <c r="C1307"/>
    </row>
    <row r="1308" spans="2:3" x14ac:dyDescent="0.3">
      <c r="B1308"/>
      <c r="C1308"/>
    </row>
    <row r="1309" spans="2:3" x14ac:dyDescent="0.3">
      <c r="B1309"/>
      <c r="C1309"/>
    </row>
    <row r="1310" spans="2:3" x14ac:dyDescent="0.3">
      <c r="B1310"/>
      <c r="C1310"/>
    </row>
    <row r="1311" spans="2:3" x14ac:dyDescent="0.3">
      <c r="B1311"/>
      <c r="C1311"/>
    </row>
    <row r="1312" spans="2:3" x14ac:dyDescent="0.3">
      <c r="B1312"/>
      <c r="C1312"/>
    </row>
    <row r="1313" spans="2:3" x14ac:dyDescent="0.3">
      <c r="B1313"/>
      <c r="C1313"/>
    </row>
    <row r="1314" spans="2:3" x14ac:dyDescent="0.3">
      <c r="B1314"/>
      <c r="C1314"/>
    </row>
    <row r="1315" spans="2:3" x14ac:dyDescent="0.3">
      <c r="B1315"/>
      <c r="C1315"/>
    </row>
    <row r="1316" spans="2:3" x14ac:dyDescent="0.3">
      <c r="B1316"/>
      <c r="C1316"/>
    </row>
    <row r="1317" spans="2:3" x14ac:dyDescent="0.3">
      <c r="B1317"/>
      <c r="C1317"/>
    </row>
    <row r="1318" spans="2:3" x14ac:dyDescent="0.3">
      <c r="B1318"/>
      <c r="C1318"/>
    </row>
    <row r="1319" spans="2:3" x14ac:dyDescent="0.3">
      <c r="B1319"/>
      <c r="C1319"/>
    </row>
    <row r="1320" spans="2:3" x14ac:dyDescent="0.3">
      <c r="B1320"/>
      <c r="C1320"/>
    </row>
    <row r="1321" spans="2:3" x14ac:dyDescent="0.3">
      <c r="B1321"/>
      <c r="C1321"/>
    </row>
    <row r="1322" spans="2:3" x14ac:dyDescent="0.3">
      <c r="B1322"/>
      <c r="C1322"/>
    </row>
    <row r="1323" spans="2:3" x14ac:dyDescent="0.3">
      <c r="B1323"/>
      <c r="C1323"/>
    </row>
    <row r="1324" spans="2:3" x14ac:dyDescent="0.3">
      <c r="B1324"/>
      <c r="C1324"/>
    </row>
    <row r="1325" spans="2:3" x14ac:dyDescent="0.3">
      <c r="B1325"/>
      <c r="C1325"/>
    </row>
    <row r="1326" spans="2:3" x14ac:dyDescent="0.3">
      <c r="B1326"/>
      <c r="C1326"/>
    </row>
    <row r="1327" spans="2:3" x14ac:dyDescent="0.3">
      <c r="B1327"/>
      <c r="C1327"/>
    </row>
    <row r="1328" spans="2:3" x14ac:dyDescent="0.3">
      <c r="B1328"/>
      <c r="C1328"/>
    </row>
    <row r="1329" spans="2:3" x14ac:dyDescent="0.3">
      <c r="B1329"/>
      <c r="C1329"/>
    </row>
    <row r="1330" spans="2:3" x14ac:dyDescent="0.3">
      <c r="B1330"/>
      <c r="C1330"/>
    </row>
    <row r="1331" spans="2:3" x14ac:dyDescent="0.3">
      <c r="B1331"/>
      <c r="C1331"/>
    </row>
    <row r="1332" spans="2:3" x14ac:dyDescent="0.3">
      <c r="B1332"/>
      <c r="C1332"/>
    </row>
    <row r="1333" spans="2:3" x14ac:dyDescent="0.3">
      <c r="B1333"/>
      <c r="C1333"/>
    </row>
    <row r="1334" spans="2:3" x14ac:dyDescent="0.3">
      <c r="B1334"/>
      <c r="C1334"/>
    </row>
    <row r="1335" spans="2:3" x14ac:dyDescent="0.3">
      <c r="B1335"/>
      <c r="C1335"/>
    </row>
    <row r="1336" spans="2:3" x14ac:dyDescent="0.3">
      <c r="B1336"/>
      <c r="C1336"/>
    </row>
    <row r="1337" spans="2:3" x14ac:dyDescent="0.3">
      <c r="B1337"/>
      <c r="C1337"/>
    </row>
    <row r="1338" spans="2:3" x14ac:dyDescent="0.3">
      <c r="B1338"/>
      <c r="C1338"/>
    </row>
    <row r="1339" spans="2:3" x14ac:dyDescent="0.3">
      <c r="B1339"/>
      <c r="C1339"/>
    </row>
    <row r="1340" spans="2:3" x14ac:dyDescent="0.3">
      <c r="B1340"/>
      <c r="C1340"/>
    </row>
    <row r="1341" spans="2:3" x14ac:dyDescent="0.3">
      <c r="B1341"/>
      <c r="C1341"/>
    </row>
    <row r="1342" spans="2:3" x14ac:dyDescent="0.3">
      <c r="B1342"/>
      <c r="C1342"/>
    </row>
    <row r="1343" spans="2:3" x14ac:dyDescent="0.3">
      <c r="B1343"/>
      <c r="C1343"/>
    </row>
    <row r="1344" spans="2:3" x14ac:dyDescent="0.3">
      <c r="B1344"/>
      <c r="C1344"/>
    </row>
    <row r="1345" spans="2:3" x14ac:dyDescent="0.3">
      <c r="B1345"/>
      <c r="C1345"/>
    </row>
    <row r="1346" spans="2:3" x14ac:dyDescent="0.3">
      <c r="B1346"/>
      <c r="C1346"/>
    </row>
    <row r="1347" spans="2:3" x14ac:dyDescent="0.3">
      <c r="B1347"/>
      <c r="C1347"/>
    </row>
    <row r="1348" spans="2:3" x14ac:dyDescent="0.3">
      <c r="B1348"/>
      <c r="C1348"/>
    </row>
    <row r="1349" spans="2:3" x14ac:dyDescent="0.3">
      <c r="B1349"/>
      <c r="C1349"/>
    </row>
    <row r="1350" spans="2:3" x14ac:dyDescent="0.3">
      <c r="B1350"/>
      <c r="C1350"/>
    </row>
    <row r="1351" spans="2:3" x14ac:dyDescent="0.3">
      <c r="B1351"/>
      <c r="C1351"/>
    </row>
    <row r="1352" spans="2:3" x14ac:dyDescent="0.3">
      <c r="B1352"/>
      <c r="C1352"/>
    </row>
    <row r="1353" spans="2:3" x14ac:dyDescent="0.3">
      <c r="B1353"/>
      <c r="C1353"/>
    </row>
    <row r="1354" spans="2:3" x14ac:dyDescent="0.3">
      <c r="B1354"/>
      <c r="C1354"/>
    </row>
    <row r="1355" spans="2:3" x14ac:dyDescent="0.3">
      <c r="B1355"/>
      <c r="C1355"/>
    </row>
    <row r="1356" spans="2:3" x14ac:dyDescent="0.3">
      <c r="B1356"/>
      <c r="C1356"/>
    </row>
    <row r="1357" spans="2:3" x14ac:dyDescent="0.3">
      <c r="B1357"/>
      <c r="C1357"/>
    </row>
    <row r="1358" spans="2:3" x14ac:dyDescent="0.3">
      <c r="B1358"/>
      <c r="C1358"/>
    </row>
    <row r="1359" spans="2:3" x14ac:dyDescent="0.3">
      <c r="B1359"/>
      <c r="C1359"/>
    </row>
    <row r="1360" spans="2:3" x14ac:dyDescent="0.3">
      <c r="B1360"/>
      <c r="C1360"/>
    </row>
    <row r="1361" spans="2:3" x14ac:dyDescent="0.3">
      <c r="B1361"/>
      <c r="C1361"/>
    </row>
    <row r="1362" spans="2:3" x14ac:dyDescent="0.3">
      <c r="B1362"/>
      <c r="C1362"/>
    </row>
    <row r="1363" spans="2:3" x14ac:dyDescent="0.3">
      <c r="B1363"/>
      <c r="C1363"/>
    </row>
    <row r="1364" spans="2:3" x14ac:dyDescent="0.3">
      <c r="B1364"/>
      <c r="C1364"/>
    </row>
    <row r="1365" spans="2:3" x14ac:dyDescent="0.3">
      <c r="B1365"/>
      <c r="C1365"/>
    </row>
    <row r="1366" spans="2:3" x14ac:dyDescent="0.3">
      <c r="B1366"/>
      <c r="C1366"/>
    </row>
    <row r="1367" spans="2:3" x14ac:dyDescent="0.3">
      <c r="B1367"/>
      <c r="C1367"/>
    </row>
    <row r="1368" spans="2:3" x14ac:dyDescent="0.3">
      <c r="B1368"/>
      <c r="C1368"/>
    </row>
    <row r="1369" spans="2:3" x14ac:dyDescent="0.3">
      <c r="B1369"/>
      <c r="C1369"/>
    </row>
    <row r="1370" spans="2:3" x14ac:dyDescent="0.3">
      <c r="B1370"/>
      <c r="C1370"/>
    </row>
    <row r="1371" spans="2:3" x14ac:dyDescent="0.3">
      <c r="B1371"/>
      <c r="C1371"/>
    </row>
    <row r="1372" spans="2:3" x14ac:dyDescent="0.3">
      <c r="B1372"/>
      <c r="C1372"/>
    </row>
    <row r="1373" spans="2:3" x14ac:dyDescent="0.3">
      <c r="B1373"/>
      <c r="C1373"/>
    </row>
    <row r="1374" spans="2:3" x14ac:dyDescent="0.3">
      <c r="B1374"/>
      <c r="C1374"/>
    </row>
    <row r="1375" spans="2:3" x14ac:dyDescent="0.3">
      <c r="B1375"/>
      <c r="C1375"/>
    </row>
    <row r="1376" spans="2:3" x14ac:dyDescent="0.3">
      <c r="B1376"/>
      <c r="C1376"/>
    </row>
    <row r="1377" spans="2:3" x14ac:dyDescent="0.3">
      <c r="B1377"/>
      <c r="C1377"/>
    </row>
    <row r="1378" spans="2:3" x14ac:dyDescent="0.3">
      <c r="B1378"/>
      <c r="C1378"/>
    </row>
    <row r="1379" spans="2:3" x14ac:dyDescent="0.3">
      <c r="B1379"/>
      <c r="C1379"/>
    </row>
    <row r="1380" spans="2:3" x14ac:dyDescent="0.3">
      <c r="B1380"/>
      <c r="C1380"/>
    </row>
    <row r="1381" spans="2:3" x14ac:dyDescent="0.3">
      <c r="B1381"/>
      <c r="C1381"/>
    </row>
    <row r="1382" spans="2:3" x14ac:dyDescent="0.3">
      <c r="B1382"/>
      <c r="C1382"/>
    </row>
    <row r="1383" spans="2:3" x14ac:dyDescent="0.3">
      <c r="B1383"/>
      <c r="C1383"/>
    </row>
    <row r="1384" spans="2:3" x14ac:dyDescent="0.3">
      <c r="B1384"/>
      <c r="C1384"/>
    </row>
    <row r="1385" spans="2:3" x14ac:dyDescent="0.3">
      <c r="B1385"/>
      <c r="C1385"/>
    </row>
    <row r="1386" spans="2:3" x14ac:dyDescent="0.3">
      <c r="B1386"/>
      <c r="C1386"/>
    </row>
    <row r="1387" spans="2:3" x14ac:dyDescent="0.3">
      <c r="B1387"/>
      <c r="C1387"/>
    </row>
    <row r="1388" spans="2:3" x14ac:dyDescent="0.3">
      <c r="B1388"/>
      <c r="C1388"/>
    </row>
    <row r="1389" spans="2:3" x14ac:dyDescent="0.3">
      <c r="B1389"/>
      <c r="C1389"/>
    </row>
    <row r="1390" spans="2:3" x14ac:dyDescent="0.3">
      <c r="B1390"/>
      <c r="C1390"/>
    </row>
    <row r="1391" spans="2:3" x14ac:dyDescent="0.3">
      <c r="B1391"/>
      <c r="C1391"/>
    </row>
    <row r="1392" spans="2:3" x14ac:dyDescent="0.3">
      <c r="B1392"/>
      <c r="C1392"/>
    </row>
    <row r="1393" spans="2:3" x14ac:dyDescent="0.3">
      <c r="B1393"/>
      <c r="C1393"/>
    </row>
    <row r="1394" spans="2:3" x14ac:dyDescent="0.3">
      <c r="B1394"/>
      <c r="C1394"/>
    </row>
    <row r="1395" spans="2:3" x14ac:dyDescent="0.3">
      <c r="B1395"/>
      <c r="C1395"/>
    </row>
    <row r="1396" spans="2:3" x14ac:dyDescent="0.3">
      <c r="B1396"/>
      <c r="C1396"/>
    </row>
    <row r="1397" spans="2:3" x14ac:dyDescent="0.3">
      <c r="B1397"/>
      <c r="C1397"/>
    </row>
    <row r="1398" spans="2:3" x14ac:dyDescent="0.3">
      <c r="B1398"/>
      <c r="C1398"/>
    </row>
    <row r="1399" spans="2:3" x14ac:dyDescent="0.3">
      <c r="B1399"/>
      <c r="C1399"/>
    </row>
    <row r="1400" spans="2:3" x14ac:dyDescent="0.3">
      <c r="B1400"/>
      <c r="C1400"/>
    </row>
    <row r="1401" spans="2:3" x14ac:dyDescent="0.3">
      <c r="B1401"/>
      <c r="C1401"/>
    </row>
    <row r="1402" spans="2:3" x14ac:dyDescent="0.3">
      <c r="B1402"/>
      <c r="C1402"/>
    </row>
    <row r="1403" spans="2:3" x14ac:dyDescent="0.3">
      <c r="B1403"/>
      <c r="C1403"/>
    </row>
    <row r="1404" spans="2:3" x14ac:dyDescent="0.3">
      <c r="B1404"/>
      <c r="C1404"/>
    </row>
    <row r="1405" spans="2:3" x14ac:dyDescent="0.3">
      <c r="B1405"/>
      <c r="C1405"/>
    </row>
    <row r="1406" spans="2:3" x14ac:dyDescent="0.3">
      <c r="B1406"/>
      <c r="C1406"/>
    </row>
    <row r="1407" spans="2:3" x14ac:dyDescent="0.3">
      <c r="B1407"/>
      <c r="C1407"/>
    </row>
    <row r="1408" spans="2:3" x14ac:dyDescent="0.3">
      <c r="B1408"/>
      <c r="C1408"/>
    </row>
    <row r="1409" spans="2:3" x14ac:dyDescent="0.3">
      <c r="B1409"/>
      <c r="C1409"/>
    </row>
    <row r="1410" spans="2:3" x14ac:dyDescent="0.3">
      <c r="B1410"/>
      <c r="C1410"/>
    </row>
    <row r="1411" spans="2:3" x14ac:dyDescent="0.3">
      <c r="B1411"/>
      <c r="C1411"/>
    </row>
    <row r="1412" spans="2:3" x14ac:dyDescent="0.3">
      <c r="B1412"/>
      <c r="C1412"/>
    </row>
    <row r="1413" spans="2:3" x14ac:dyDescent="0.3">
      <c r="B1413"/>
      <c r="C1413"/>
    </row>
    <row r="1414" spans="2:3" x14ac:dyDescent="0.3">
      <c r="B1414"/>
      <c r="C1414"/>
    </row>
    <row r="1415" spans="2:3" x14ac:dyDescent="0.3">
      <c r="B1415"/>
      <c r="C1415"/>
    </row>
    <row r="1416" spans="2:3" x14ac:dyDescent="0.3">
      <c r="B1416"/>
      <c r="C1416"/>
    </row>
    <row r="1417" spans="2:3" x14ac:dyDescent="0.3">
      <c r="B1417"/>
      <c r="C1417"/>
    </row>
    <row r="1418" spans="2:3" x14ac:dyDescent="0.3">
      <c r="B1418"/>
      <c r="C1418"/>
    </row>
    <row r="1419" spans="2:3" x14ac:dyDescent="0.3">
      <c r="B1419"/>
      <c r="C1419"/>
    </row>
    <row r="1420" spans="2:3" x14ac:dyDescent="0.3">
      <c r="B1420"/>
      <c r="C1420"/>
    </row>
    <row r="1421" spans="2:3" x14ac:dyDescent="0.3">
      <c r="B1421"/>
      <c r="C1421"/>
    </row>
    <row r="1422" spans="2:3" x14ac:dyDescent="0.3">
      <c r="B1422"/>
      <c r="C1422"/>
    </row>
    <row r="1423" spans="2:3" x14ac:dyDescent="0.3">
      <c r="B1423"/>
      <c r="C1423"/>
    </row>
    <row r="1424" spans="2:3" x14ac:dyDescent="0.3">
      <c r="B1424"/>
      <c r="C1424"/>
    </row>
    <row r="1425" spans="2:3" x14ac:dyDescent="0.3">
      <c r="B1425"/>
      <c r="C1425"/>
    </row>
    <row r="1426" spans="2:3" x14ac:dyDescent="0.3">
      <c r="B1426"/>
      <c r="C1426"/>
    </row>
    <row r="1427" spans="2:3" x14ac:dyDescent="0.3">
      <c r="B1427"/>
      <c r="C1427"/>
    </row>
    <row r="1428" spans="2:3" x14ac:dyDescent="0.3">
      <c r="B1428"/>
      <c r="C1428"/>
    </row>
    <row r="1429" spans="2:3" x14ac:dyDescent="0.3">
      <c r="B1429"/>
      <c r="C1429"/>
    </row>
    <row r="1430" spans="2:3" x14ac:dyDescent="0.3">
      <c r="B1430"/>
      <c r="C1430"/>
    </row>
    <row r="1431" spans="2:3" x14ac:dyDescent="0.3">
      <c r="B1431"/>
      <c r="C1431"/>
    </row>
    <row r="1432" spans="2:3" x14ac:dyDescent="0.3">
      <c r="B1432"/>
      <c r="C1432"/>
    </row>
    <row r="1433" spans="2:3" x14ac:dyDescent="0.3">
      <c r="B1433"/>
      <c r="C1433"/>
    </row>
    <row r="1434" spans="2:3" x14ac:dyDescent="0.3">
      <c r="B1434"/>
      <c r="C1434"/>
    </row>
    <row r="1435" spans="2:3" x14ac:dyDescent="0.3">
      <c r="B1435"/>
      <c r="C1435"/>
    </row>
    <row r="1436" spans="2:3" x14ac:dyDescent="0.3">
      <c r="B1436"/>
      <c r="C1436"/>
    </row>
    <row r="1437" spans="2:3" x14ac:dyDescent="0.3">
      <c r="B1437"/>
      <c r="C1437"/>
    </row>
    <row r="1438" spans="2:3" x14ac:dyDescent="0.3">
      <c r="B1438"/>
      <c r="C1438"/>
    </row>
    <row r="1439" spans="2:3" x14ac:dyDescent="0.3">
      <c r="B1439"/>
      <c r="C1439"/>
    </row>
    <row r="1440" spans="2:3" x14ac:dyDescent="0.3">
      <c r="B1440"/>
      <c r="C1440"/>
    </row>
    <row r="1441" spans="2:3" x14ac:dyDescent="0.3">
      <c r="B1441"/>
      <c r="C1441"/>
    </row>
    <row r="1442" spans="2:3" x14ac:dyDescent="0.3">
      <c r="B1442"/>
      <c r="C1442"/>
    </row>
    <row r="1443" spans="2:3" x14ac:dyDescent="0.3">
      <c r="B1443"/>
      <c r="C1443"/>
    </row>
    <row r="1444" spans="2:3" x14ac:dyDescent="0.3">
      <c r="B1444"/>
      <c r="C1444"/>
    </row>
    <row r="1445" spans="2:3" x14ac:dyDescent="0.3">
      <c r="B1445"/>
      <c r="C1445"/>
    </row>
    <row r="1446" spans="2:3" x14ac:dyDescent="0.3">
      <c r="B1446"/>
      <c r="C1446"/>
    </row>
    <row r="1447" spans="2:3" x14ac:dyDescent="0.3">
      <c r="B1447"/>
      <c r="C1447"/>
    </row>
    <row r="1448" spans="2:3" x14ac:dyDescent="0.3">
      <c r="B1448"/>
      <c r="C1448"/>
    </row>
    <row r="1449" spans="2:3" x14ac:dyDescent="0.3">
      <c r="B1449"/>
      <c r="C1449"/>
    </row>
    <row r="1450" spans="2:3" x14ac:dyDescent="0.3">
      <c r="B1450"/>
      <c r="C1450"/>
    </row>
    <row r="1451" spans="2:3" x14ac:dyDescent="0.3">
      <c r="B1451"/>
      <c r="C1451"/>
    </row>
    <row r="1452" spans="2:3" x14ac:dyDescent="0.3">
      <c r="B1452"/>
      <c r="C1452"/>
    </row>
    <row r="1453" spans="2:3" x14ac:dyDescent="0.3">
      <c r="B1453"/>
      <c r="C1453"/>
    </row>
    <row r="1454" spans="2:3" x14ac:dyDescent="0.3">
      <c r="B1454"/>
      <c r="C1454"/>
    </row>
    <row r="1455" spans="2:3" x14ac:dyDescent="0.3">
      <c r="B1455"/>
      <c r="C1455"/>
    </row>
    <row r="1456" spans="2:3" x14ac:dyDescent="0.3">
      <c r="B1456"/>
      <c r="C1456"/>
    </row>
    <row r="1457" spans="2:3" x14ac:dyDescent="0.3">
      <c r="B1457"/>
      <c r="C1457"/>
    </row>
    <row r="1458" spans="2:3" x14ac:dyDescent="0.3">
      <c r="B1458"/>
      <c r="C1458"/>
    </row>
    <row r="1459" spans="2:3" x14ac:dyDescent="0.3">
      <c r="B1459"/>
      <c r="C1459"/>
    </row>
    <row r="1460" spans="2:3" x14ac:dyDescent="0.3">
      <c r="B1460"/>
      <c r="C1460"/>
    </row>
    <row r="1461" spans="2:3" x14ac:dyDescent="0.3">
      <c r="B1461"/>
      <c r="C1461"/>
    </row>
    <row r="1462" spans="2:3" x14ac:dyDescent="0.3">
      <c r="B1462"/>
      <c r="C1462"/>
    </row>
    <row r="1463" spans="2:3" x14ac:dyDescent="0.3">
      <c r="B1463"/>
      <c r="C1463"/>
    </row>
    <row r="1464" spans="2:3" x14ac:dyDescent="0.3">
      <c r="B1464"/>
      <c r="C1464"/>
    </row>
    <row r="1465" spans="2:3" x14ac:dyDescent="0.3">
      <c r="B1465"/>
      <c r="C1465"/>
    </row>
    <row r="1466" spans="2:3" x14ac:dyDescent="0.3">
      <c r="B1466"/>
      <c r="C1466"/>
    </row>
    <row r="1467" spans="2:3" x14ac:dyDescent="0.3">
      <c r="B1467"/>
      <c r="C1467"/>
    </row>
    <row r="1468" spans="2:3" x14ac:dyDescent="0.3">
      <c r="B1468"/>
      <c r="C1468"/>
    </row>
    <row r="1469" spans="2:3" x14ac:dyDescent="0.3">
      <c r="B1469"/>
      <c r="C1469"/>
    </row>
    <row r="1470" spans="2:3" x14ac:dyDescent="0.3">
      <c r="B1470"/>
      <c r="C1470"/>
    </row>
    <row r="1471" spans="2:3" x14ac:dyDescent="0.3">
      <c r="B1471"/>
      <c r="C1471"/>
    </row>
    <row r="1472" spans="2:3" x14ac:dyDescent="0.3">
      <c r="B1472"/>
      <c r="C1472"/>
    </row>
    <row r="1473" spans="2:3" x14ac:dyDescent="0.3">
      <c r="B1473"/>
      <c r="C1473"/>
    </row>
    <row r="1474" spans="2:3" x14ac:dyDescent="0.3">
      <c r="B1474"/>
      <c r="C1474"/>
    </row>
    <row r="1475" spans="2:3" x14ac:dyDescent="0.3">
      <c r="B1475"/>
      <c r="C1475"/>
    </row>
    <row r="1476" spans="2:3" x14ac:dyDescent="0.3">
      <c r="B1476"/>
      <c r="C1476"/>
    </row>
    <row r="1477" spans="2:3" x14ac:dyDescent="0.3">
      <c r="B1477"/>
      <c r="C1477"/>
    </row>
    <row r="1478" spans="2:3" x14ac:dyDescent="0.3">
      <c r="B1478"/>
      <c r="C1478"/>
    </row>
    <row r="1479" spans="2:3" x14ac:dyDescent="0.3">
      <c r="B1479"/>
      <c r="C1479"/>
    </row>
    <row r="1480" spans="2:3" x14ac:dyDescent="0.3">
      <c r="B1480"/>
      <c r="C1480"/>
    </row>
    <row r="1481" spans="2:3" x14ac:dyDescent="0.3">
      <c r="B1481"/>
      <c r="C1481"/>
    </row>
    <row r="1482" spans="2:3" x14ac:dyDescent="0.3">
      <c r="B1482"/>
      <c r="C1482"/>
    </row>
    <row r="1483" spans="2:3" x14ac:dyDescent="0.3">
      <c r="B1483"/>
      <c r="C1483"/>
    </row>
    <row r="1484" spans="2:3" x14ac:dyDescent="0.3">
      <c r="B1484"/>
      <c r="C1484"/>
    </row>
    <row r="1485" spans="2:3" x14ac:dyDescent="0.3">
      <c r="B1485"/>
      <c r="C1485"/>
    </row>
    <row r="1486" spans="2:3" x14ac:dyDescent="0.3">
      <c r="B1486"/>
      <c r="C1486"/>
    </row>
    <row r="1487" spans="2:3" x14ac:dyDescent="0.3">
      <c r="B1487"/>
      <c r="C1487"/>
    </row>
    <row r="1488" spans="2:3" x14ac:dyDescent="0.3">
      <c r="B1488"/>
      <c r="C1488"/>
    </row>
    <row r="1489" spans="2:3" x14ac:dyDescent="0.3">
      <c r="B1489"/>
      <c r="C1489"/>
    </row>
    <row r="1490" spans="2:3" x14ac:dyDescent="0.3">
      <c r="B1490"/>
      <c r="C1490"/>
    </row>
    <row r="1491" spans="2:3" x14ac:dyDescent="0.3">
      <c r="B1491"/>
      <c r="C1491"/>
    </row>
    <row r="1492" spans="2:3" x14ac:dyDescent="0.3">
      <c r="B1492"/>
      <c r="C1492"/>
    </row>
    <row r="1493" spans="2:3" x14ac:dyDescent="0.3">
      <c r="B1493"/>
      <c r="C1493"/>
    </row>
    <row r="1494" spans="2:3" x14ac:dyDescent="0.3">
      <c r="B1494"/>
      <c r="C1494"/>
    </row>
    <row r="1495" spans="2:3" x14ac:dyDescent="0.3">
      <c r="B1495"/>
      <c r="C1495"/>
    </row>
    <row r="1496" spans="2:3" x14ac:dyDescent="0.3">
      <c r="B1496"/>
      <c r="C1496"/>
    </row>
    <row r="1497" spans="2:3" x14ac:dyDescent="0.3">
      <c r="B1497"/>
      <c r="C1497"/>
    </row>
    <row r="1498" spans="2:3" x14ac:dyDescent="0.3">
      <c r="B1498"/>
      <c r="C1498"/>
    </row>
    <row r="1499" spans="2:3" x14ac:dyDescent="0.3">
      <c r="B1499"/>
      <c r="C1499"/>
    </row>
    <row r="1500" spans="2:3" x14ac:dyDescent="0.3">
      <c r="B1500"/>
      <c r="C1500"/>
    </row>
    <row r="1501" spans="2:3" x14ac:dyDescent="0.3">
      <c r="B1501"/>
      <c r="C1501"/>
    </row>
    <row r="1502" spans="2:3" x14ac:dyDescent="0.3">
      <c r="B1502"/>
      <c r="C1502"/>
    </row>
    <row r="1503" spans="2:3" x14ac:dyDescent="0.3">
      <c r="B1503"/>
      <c r="C1503"/>
    </row>
    <row r="1504" spans="2:3" x14ac:dyDescent="0.3">
      <c r="B1504"/>
      <c r="C1504"/>
    </row>
    <row r="1505" spans="2:3" x14ac:dyDescent="0.3">
      <c r="B1505"/>
      <c r="C1505"/>
    </row>
    <row r="1506" spans="2:3" x14ac:dyDescent="0.3">
      <c r="B1506"/>
      <c r="C1506"/>
    </row>
    <row r="1507" spans="2:3" x14ac:dyDescent="0.3">
      <c r="B1507"/>
      <c r="C1507"/>
    </row>
    <row r="1508" spans="2:3" x14ac:dyDescent="0.3">
      <c r="B1508"/>
      <c r="C1508"/>
    </row>
    <row r="1509" spans="2:3" x14ac:dyDescent="0.3">
      <c r="B1509"/>
      <c r="C1509"/>
    </row>
    <row r="1510" spans="2:3" x14ac:dyDescent="0.3">
      <c r="B1510"/>
      <c r="C1510"/>
    </row>
    <row r="1511" spans="2:3" x14ac:dyDescent="0.3">
      <c r="B1511"/>
      <c r="C1511"/>
    </row>
    <row r="1512" spans="2:3" x14ac:dyDescent="0.3">
      <c r="B1512"/>
      <c r="C1512"/>
    </row>
    <row r="1513" spans="2:3" x14ac:dyDescent="0.3">
      <c r="B1513"/>
      <c r="C1513"/>
    </row>
    <row r="1514" spans="2:3" x14ac:dyDescent="0.3">
      <c r="B1514"/>
      <c r="C1514"/>
    </row>
    <row r="1515" spans="2:3" x14ac:dyDescent="0.3">
      <c r="B1515"/>
      <c r="C1515"/>
    </row>
    <row r="1516" spans="2:3" x14ac:dyDescent="0.3">
      <c r="B1516"/>
      <c r="C1516"/>
    </row>
    <row r="1517" spans="2:3" x14ac:dyDescent="0.3">
      <c r="B1517"/>
      <c r="C1517"/>
    </row>
    <row r="1518" spans="2:3" x14ac:dyDescent="0.3">
      <c r="B1518"/>
      <c r="C1518"/>
    </row>
    <row r="1519" spans="2:3" x14ac:dyDescent="0.3">
      <c r="B1519"/>
      <c r="C1519"/>
    </row>
    <row r="1520" spans="2:3" x14ac:dyDescent="0.3">
      <c r="B1520"/>
      <c r="C1520"/>
    </row>
    <row r="1521" spans="2:3" x14ac:dyDescent="0.3">
      <c r="B1521"/>
      <c r="C1521"/>
    </row>
    <row r="1522" spans="2:3" x14ac:dyDescent="0.3">
      <c r="B1522"/>
      <c r="C1522"/>
    </row>
    <row r="1523" spans="2:3" x14ac:dyDescent="0.3">
      <c r="B1523"/>
      <c r="C1523"/>
    </row>
    <row r="1524" spans="2:3" x14ac:dyDescent="0.3">
      <c r="B1524"/>
      <c r="C1524"/>
    </row>
    <row r="1525" spans="2:3" x14ac:dyDescent="0.3">
      <c r="B1525"/>
      <c r="C1525"/>
    </row>
    <row r="1526" spans="2:3" x14ac:dyDescent="0.3">
      <c r="B1526"/>
      <c r="C1526"/>
    </row>
    <row r="1527" spans="2:3" x14ac:dyDescent="0.3">
      <c r="B1527"/>
      <c r="C1527"/>
    </row>
    <row r="1528" spans="2:3" x14ac:dyDescent="0.3">
      <c r="B1528"/>
      <c r="C1528"/>
    </row>
    <row r="1529" spans="2:3" x14ac:dyDescent="0.3">
      <c r="B1529"/>
      <c r="C1529"/>
    </row>
    <row r="1530" spans="2:3" x14ac:dyDescent="0.3">
      <c r="B1530"/>
      <c r="C1530"/>
    </row>
    <row r="1531" spans="2:3" x14ac:dyDescent="0.3">
      <c r="B1531"/>
      <c r="C1531"/>
    </row>
    <row r="1532" spans="2:3" x14ac:dyDescent="0.3">
      <c r="B1532"/>
      <c r="C1532"/>
    </row>
    <row r="1533" spans="2:3" x14ac:dyDescent="0.3">
      <c r="B1533"/>
      <c r="C1533"/>
    </row>
    <row r="1534" spans="2:3" x14ac:dyDescent="0.3">
      <c r="B1534"/>
      <c r="C1534"/>
    </row>
    <row r="1535" spans="2:3" x14ac:dyDescent="0.3">
      <c r="B1535"/>
      <c r="C1535"/>
    </row>
    <row r="1536" spans="2:3" x14ac:dyDescent="0.3">
      <c r="B1536"/>
      <c r="C1536"/>
    </row>
    <row r="1537" spans="2:3" x14ac:dyDescent="0.3">
      <c r="B1537"/>
      <c r="C1537"/>
    </row>
    <row r="1538" spans="2:3" x14ac:dyDescent="0.3">
      <c r="B1538"/>
      <c r="C1538"/>
    </row>
    <row r="1539" spans="2:3" x14ac:dyDescent="0.3">
      <c r="B1539"/>
      <c r="C1539"/>
    </row>
    <row r="1540" spans="2:3" x14ac:dyDescent="0.3">
      <c r="B1540"/>
      <c r="C1540"/>
    </row>
    <row r="1541" spans="2:3" x14ac:dyDescent="0.3">
      <c r="B1541"/>
      <c r="C1541"/>
    </row>
    <row r="1542" spans="2:3" x14ac:dyDescent="0.3">
      <c r="B1542"/>
      <c r="C1542"/>
    </row>
    <row r="1543" spans="2:3" x14ac:dyDescent="0.3">
      <c r="B1543"/>
      <c r="C1543"/>
    </row>
    <row r="1544" spans="2:3" x14ac:dyDescent="0.3">
      <c r="B1544"/>
      <c r="C1544"/>
    </row>
    <row r="1545" spans="2:3" x14ac:dyDescent="0.3">
      <c r="B1545"/>
      <c r="C1545"/>
    </row>
    <row r="1546" spans="2:3" x14ac:dyDescent="0.3">
      <c r="B1546"/>
      <c r="C1546"/>
    </row>
    <row r="1547" spans="2:3" x14ac:dyDescent="0.3">
      <c r="B1547"/>
      <c r="C1547"/>
    </row>
    <row r="1548" spans="2:3" x14ac:dyDescent="0.3">
      <c r="B1548"/>
      <c r="C1548"/>
    </row>
    <row r="1549" spans="2:3" x14ac:dyDescent="0.3">
      <c r="B1549"/>
      <c r="C1549"/>
    </row>
    <row r="1550" spans="2:3" x14ac:dyDescent="0.3">
      <c r="B1550"/>
      <c r="C1550"/>
    </row>
    <row r="1551" spans="2:3" x14ac:dyDescent="0.3">
      <c r="B1551"/>
      <c r="C1551"/>
    </row>
    <row r="1552" spans="2:3" x14ac:dyDescent="0.3">
      <c r="B1552"/>
      <c r="C1552"/>
    </row>
    <row r="1553" spans="2:3" x14ac:dyDescent="0.3">
      <c r="B1553"/>
      <c r="C1553"/>
    </row>
    <row r="1554" spans="2:3" x14ac:dyDescent="0.3">
      <c r="B1554"/>
      <c r="C1554"/>
    </row>
    <row r="1555" spans="2:3" x14ac:dyDescent="0.3">
      <c r="B1555"/>
      <c r="C1555"/>
    </row>
    <row r="1556" spans="2:3" x14ac:dyDescent="0.3">
      <c r="B1556"/>
      <c r="C1556"/>
    </row>
    <row r="1557" spans="2:3" x14ac:dyDescent="0.3">
      <c r="B1557"/>
      <c r="C1557"/>
    </row>
    <row r="1558" spans="2:3" x14ac:dyDescent="0.3">
      <c r="B1558"/>
      <c r="C1558"/>
    </row>
    <row r="1559" spans="2:3" x14ac:dyDescent="0.3">
      <c r="B1559"/>
      <c r="C1559"/>
    </row>
    <row r="1560" spans="2:3" x14ac:dyDescent="0.3">
      <c r="B1560"/>
      <c r="C1560"/>
    </row>
    <row r="1561" spans="2:3" x14ac:dyDescent="0.3">
      <c r="B1561"/>
      <c r="C1561"/>
    </row>
    <row r="1562" spans="2:3" x14ac:dyDescent="0.3">
      <c r="B1562"/>
      <c r="C1562"/>
    </row>
    <row r="1563" spans="2:3" x14ac:dyDescent="0.3">
      <c r="B1563"/>
      <c r="C1563"/>
    </row>
    <row r="1564" spans="2:3" x14ac:dyDescent="0.3">
      <c r="B1564"/>
      <c r="C1564"/>
    </row>
    <row r="1565" spans="2:3" x14ac:dyDescent="0.3">
      <c r="B1565"/>
      <c r="C1565"/>
    </row>
    <row r="1566" spans="2:3" x14ac:dyDescent="0.3">
      <c r="B1566"/>
      <c r="C1566"/>
    </row>
    <row r="1567" spans="2:3" x14ac:dyDescent="0.3">
      <c r="B1567"/>
      <c r="C1567"/>
    </row>
    <row r="1568" spans="2:3" x14ac:dyDescent="0.3">
      <c r="B1568"/>
      <c r="C1568"/>
    </row>
    <row r="1569" spans="2:3" x14ac:dyDescent="0.3">
      <c r="B1569"/>
      <c r="C1569"/>
    </row>
    <row r="1570" spans="2:3" x14ac:dyDescent="0.3">
      <c r="B1570"/>
      <c r="C1570"/>
    </row>
    <row r="1571" spans="2:3" x14ac:dyDescent="0.3">
      <c r="B1571"/>
      <c r="C1571"/>
    </row>
    <row r="1572" spans="2:3" x14ac:dyDescent="0.3">
      <c r="B1572"/>
      <c r="C1572"/>
    </row>
    <row r="1573" spans="2:3" x14ac:dyDescent="0.3">
      <c r="B1573"/>
      <c r="C1573"/>
    </row>
    <row r="1574" spans="2:3" x14ac:dyDescent="0.3">
      <c r="B1574"/>
      <c r="C1574"/>
    </row>
    <row r="1575" spans="2:3" x14ac:dyDescent="0.3">
      <c r="B1575"/>
      <c r="C1575"/>
    </row>
    <row r="1576" spans="2:3" x14ac:dyDescent="0.3">
      <c r="B1576"/>
      <c r="C1576"/>
    </row>
    <row r="1577" spans="2:3" x14ac:dyDescent="0.3">
      <c r="B1577"/>
      <c r="C1577"/>
    </row>
    <row r="1578" spans="2:3" x14ac:dyDescent="0.3">
      <c r="B1578"/>
      <c r="C1578"/>
    </row>
    <row r="1579" spans="2:3" x14ac:dyDescent="0.3">
      <c r="B1579"/>
      <c r="C1579"/>
    </row>
    <row r="1580" spans="2:3" x14ac:dyDescent="0.3">
      <c r="B1580"/>
      <c r="C1580"/>
    </row>
    <row r="1581" spans="2:3" x14ac:dyDescent="0.3">
      <c r="B1581"/>
      <c r="C1581"/>
    </row>
    <row r="1582" spans="2:3" x14ac:dyDescent="0.3">
      <c r="B1582"/>
      <c r="C1582"/>
    </row>
    <row r="1583" spans="2:3" x14ac:dyDescent="0.3">
      <c r="B1583"/>
      <c r="C1583"/>
    </row>
    <row r="1584" spans="2:3" x14ac:dyDescent="0.3">
      <c r="B1584"/>
      <c r="C1584"/>
    </row>
    <row r="1585" spans="2:3" x14ac:dyDescent="0.3">
      <c r="B1585"/>
      <c r="C1585"/>
    </row>
    <row r="1586" spans="2:3" x14ac:dyDescent="0.3">
      <c r="B1586"/>
      <c r="C1586"/>
    </row>
    <row r="1587" spans="2:3" x14ac:dyDescent="0.3">
      <c r="B1587"/>
      <c r="C1587"/>
    </row>
    <row r="1588" spans="2:3" x14ac:dyDescent="0.3">
      <c r="B1588"/>
      <c r="C1588"/>
    </row>
    <row r="1589" spans="2:3" x14ac:dyDescent="0.3">
      <c r="B1589"/>
      <c r="C1589"/>
    </row>
    <row r="1590" spans="2:3" x14ac:dyDescent="0.3">
      <c r="B1590"/>
      <c r="C1590"/>
    </row>
    <row r="1591" spans="2:3" x14ac:dyDescent="0.3">
      <c r="B1591"/>
      <c r="C1591"/>
    </row>
    <row r="1592" spans="2:3" x14ac:dyDescent="0.3">
      <c r="B1592"/>
      <c r="C1592"/>
    </row>
    <row r="1593" spans="2:3" x14ac:dyDescent="0.3">
      <c r="B1593"/>
      <c r="C1593"/>
    </row>
    <row r="1594" spans="2:3" x14ac:dyDescent="0.3">
      <c r="B1594"/>
      <c r="C1594"/>
    </row>
    <row r="1595" spans="2:3" x14ac:dyDescent="0.3">
      <c r="B1595"/>
      <c r="C1595"/>
    </row>
    <row r="1596" spans="2:3" x14ac:dyDescent="0.3">
      <c r="B1596"/>
      <c r="C1596"/>
    </row>
    <row r="1597" spans="2:3" x14ac:dyDescent="0.3">
      <c r="B1597"/>
      <c r="C1597"/>
    </row>
    <row r="1598" spans="2:3" x14ac:dyDescent="0.3">
      <c r="B1598"/>
      <c r="C1598"/>
    </row>
    <row r="1599" spans="2:3" x14ac:dyDescent="0.3">
      <c r="B1599"/>
      <c r="C1599"/>
    </row>
    <row r="1600" spans="2:3" x14ac:dyDescent="0.3">
      <c r="B1600"/>
      <c r="C1600"/>
    </row>
    <row r="1601" spans="2:3" x14ac:dyDescent="0.3">
      <c r="B1601"/>
      <c r="C1601"/>
    </row>
    <row r="1602" spans="2:3" x14ac:dyDescent="0.3">
      <c r="B1602"/>
      <c r="C1602"/>
    </row>
    <row r="1603" spans="2:3" x14ac:dyDescent="0.3">
      <c r="B1603"/>
      <c r="C1603"/>
    </row>
    <row r="1604" spans="2:3" x14ac:dyDescent="0.3">
      <c r="B1604"/>
      <c r="C1604"/>
    </row>
    <row r="1605" spans="2:3" x14ac:dyDescent="0.3">
      <c r="B1605"/>
      <c r="C1605"/>
    </row>
    <row r="1606" spans="2:3" x14ac:dyDescent="0.3">
      <c r="B1606"/>
      <c r="C1606"/>
    </row>
    <row r="1607" spans="2:3" x14ac:dyDescent="0.3">
      <c r="B1607"/>
      <c r="C1607"/>
    </row>
    <row r="1608" spans="2:3" x14ac:dyDescent="0.3">
      <c r="B1608"/>
      <c r="C1608"/>
    </row>
    <row r="1609" spans="2:3" x14ac:dyDescent="0.3">
      <c r="B1609"/>
      <c r="C1609"/>
    </row>
    <row r="1610" spans="2:3" x14ac:dyDescent="0.3">
      <c r="B1610"/>
      <c r="C1610"/>
    </row>
    <row r="1611" spans="2:3" x14ac:dyDescent="0.3">
      <c r="B1611"/>
      <c r="C1611"/>
    </row>
    <row r="1612" spans="2:3" x14ac:dyDescent="0.3">
      <c r="B1612"/>
      <c r="C1612"/>
    </row>
    <row r="1613" spans="2:3" x14ac:dyDescent="0.3">
      <c r="B1613"/>
      <c r="C1613"/>
    </row>
    <row r="1614" spans="2:3" x14ac:dyDescent="0.3">
      <c r="B1614"/>
      <c r="C1614"/>
    </row>
    <row r="1615" spans="2:3" x14ac:dyDescent="0.3">
      <c r="B1615"/>
      <c r="C1615"/>
    </row>
    <row r="1616" spans="2:3" x14ac:dyDescent="0.3">
      <c r="B1616"/>
      <c r="C1616"/>
    </row>
    <row r="1617" spans="2:3" x14ac:dyDescent="0.3">
      <c r="B1617"/>
      <c r="C1617"/>
    </row>
    <row r="1618" spans="2:3" x14ac:dyDescent="0.3">
      <c r="B1618"/>
      <c r="C1618"/>
    </row>
    <row r="1619" spans="2:3" x14ac:dyDescent="0.3">
      <c r="B1619"/>
      <c r="C1619"/>
    </row>
    <row r="1620" spans="2:3" x14ac:dyDescent="0.3">
      <c r="B1620"/>
      <c r="C1620"/>
    </row>
    <row r="1621" spans="2:3" x14ac:dyDescent="0.3">
      <c r="B1621"/>
      <c r="C1621"/>
    </row>
    <row r="1622" spans="2:3" x14ac:dyDescent="0.3">
      <c r="B1622"/>
      <c r="C1622"/>
    </row>
    <row r="1623" spans="2:3" x14ac:dyDescent="0.3">
      <c r="B1623"/>
      <c r="C1623"/>
    </row>
    <row r="1624" spans="2:3" x14ac:dyDescent="0.3">
      <c r="B1624"/>
      <c r="C1624"/>
    </row>
    <row r="1625" spans="2:3" x14ac:dyDescent="0.3">
      <c r="B1625"/>
      <c r="C1625"/>
    </row>
    <row r="1626" spans="2:3" x14ac:dyDescent="0.3">
      <c r="B1626"/>
      <c r="C1626"/>
    </row>
    <row r="1627" spans="2:3" x14ac:dyDescent="0.3">
      <c r="B1627"/>
      <c r="C1627"/>
    </row>
    <row r="1628" spans="2:3" x14ac:dyDescent="0.3">
      <c r="B1628"/>
      <c r="C1628"/>
    </row>
    <row r="1629" spans="2:3" x14ac:dyDescent="0.3">
      <c r="B1629"/>
      <c r="C1629"/>
    </row>
    <row r="1630" spans="2:3" x14ac:dyDescent="0.3">
      <c r="B1630"/>
      <c r="C1630"/>
    </row>
    <row r="1631" spans="2:3" x14ac:dyDescent="0.3">
      <c r="B1631"/>
      <c r="C1631"/>
    </row>
    <row r="1632" spans="2:3" x14ac:dyDescent="0.3">
      <c r="B1632"/>
      <c r="C1632"/>
    </row>
    <row r="1633" spans="2:3" x14ac:dyDescent="0.3">
      <c r="B1633"/>
      <c r="C1633"/>
    </row>
    <row r="1634" spans="2:3" x14ac:dyDescent="0.3">
      <c r="B1634"/>
      <c r="C1634"/>
    </row>
    <row r="1635" spans="2:3" x14ac:dyDescent="0.3">
      <c r="B1635"/>
      <c r="C1635"/>
    </row>
    <row r="1636" spans="2:3" x14ac:dyDescent="0.3">
      <c r="B1636"/>
      <c r="C1636"/>
    </row>
    <row r="1637" spans="2:3" x14ac:dyDescent="0.3">
      <c r="B1637"/>
      <c r="C1637"/>
    </row>
    <row r="1638" spans="2:3" x14ac:dyDescent="0.3">
      <c r="B1638"/>
      <c r="C1638"/>
    </row>
    <row r="1639" spans="2:3" x14ac:dyDescent="0.3">
      <c r="B1639"/>
      <c r="C1639"/>
    </row>
    <row r="1640" spans="2:3" x14ac:dyDescent="0.3">
      <c r="B1640"/>
      <c r="C1640"/>
    </row>
    <row r="1641" spans="2:3" x14ac:dyDescent="0.3">
      <c r="B1641"/>
      <c r="C1641"/>
    </row>
    <row r="1642" spans="2:3" x14ac:dyDescent="0.3">
      <c r="B1642"/>
      <c r="C1642"/>
    </row>
    <row r="1643" spans="2:3" x14ac:dyDescent="0.3">
      <c r="B1643"/>
      <c r="C1643"/>
    </row>
    <row r="1644" spans="2:3" x14ac:dyDescent="0.3">
      <c r="B1644"/>
    </row>
    <row r="1645" spans="2:3" x14ac:dyDescent="0.3">
      <c r="B1645"/>
    </row>
    <row r="1646" spans="2:3" x14ac:dyDescent="0.3">
      <c r="B1646"/>
    </row>
    <row r="1647" spans="2:3" x14ac:dyDescent="0.3">
      <c r="B1647"/>
    </row>
    <row r="1648" spans="2:3" x14ac:dyDescent="0.3">
      <c r="B1648"/>
    </row>
    <row r="1649" spans="2:2" x14ac:dyDescent="0.3">
      <c r="B1649"/>
    </row>
    <row r="1650" spans="2:2" x14ac:dyDescent="0.3">
      <c r="B1650"/>
    </row>
    <row r="1651" spans="2:2" x14ac:dyDescent="0.3">
      <c r="B1651"/>
    </row>
    <row r="1652" spans="2:2" x14ac:dyDescent="0.3">
      <c r="B1652"/>
    </row>
    <row r="1653" spans="2:2" x14ac:dyDescent="0.3">
      <c r="B1653"/>
    </row>
    <row r="1654" spans="2:2" x14ac:dyDescent="0.3">
      <c r="B1654"/>
    </row>
    <row r="1655" spans="2:2" x14ac:dyDescent="0.3">
      <c r="B1655"/>
    </row>
    <row r="1656" spans="2:2" x14ac:dyDescent="0.3">
      <c r="B1656"/>
    </row>
    <row r="1657" spans="2:2" x14ac:dyDescent="0.3">
      <c r="B1657"/>
    </row>
    <row r="1658" spans="2:2" x14ac:dyDescent="0.3">
      <c r="B1658"/>
    </row>
    <row r="1659" spans="2:2" x14ac:dyDescent="0.3">
      <c r="B1659"/>
    </row>
    <row r="1660" spans="2:2" x14ac:dyDescent="0.3">
      <c r="B1660"/>
    </row>
    <row r="1661" spans="2:2" x14ac:dyDescent="0.3">
      <c r="B1661"/>
    </row>
    <row r="1662" spans="2:2" x14ac:dyDescent="0.3">
      <c r="B1662"/>
    </row>
    <row r="1663" spans="2:2" x14ac:dyDescent="0.3">
      <c r="B1663"/>
    </row>
    <row r="1664" spans="2:2" x14ac:dyDescent="0.3">
      <c r="B1664"/>
    </row>
    <row r="1665" spans="2:2" x14ac:dyDescent="0.3">
      <c r="B1665"/>
    </row>
    <row r="1666" spans="2:2" x14ac:dyDescent="0.3">
      <c r="B1666"/>
    </row>
    <row r="1667" spans="2:2" x14ac:dyDescent="0.3">
      <c r="B1667"/>
    </row>
    <row r="1668" spans="2:2" x14ac:dyDescent="0.3">
      <c r="B1668"/>
    </row>
    <row r="1669" spans="2:2" x14ac:dyDescent="0.3">
      <c r="B1669"/>
    </row>
    <row r="1670" spans="2:2" x14ac:dyDescent="0.3">
      <c r="B1670"/>
    </row>
    <row r="1671" spans="2:2" x14ac:dyDescent="0.3">
      <c r="B1671"/>
    </row>
    <row r="1672" spans="2:2" x14ac:dyDescent="0.3">
      <c r="B1672"/>
    </row>
    <row r="1673" spans="2:2" x14ac:dyDescent="0.3">
      <c r="B1673"/>
    </row>
    <row r="1674" spans="2:2" x14ac:dyDescent="0.3">
      <c r="B1674"/>
    </row>
    <row r="1675" spans="2:2" x14ac:dyDescent="0.3">
      <c r="B1675"/>
    </row>
    <row r="1676" spans="2:2" x14ac:dyDescent="0.3">
      <c r="B1676"/>
    </row>
    <row r="1677" spans="2:2" x14ac:dyDescent="0.3">
      <c r="B1677"/>
    </row>
    <row r="1678" spans="2:2" x14ac:dyDescent="0.3">
      <c r="B1678"/>
    </row>
    <row r="1679" spans="2:2" x14ac:dyDescent="0.3">
      <c r="B1679"/>
    </row>
    <row r="1680" spans="2:2" x14ac:dyDescent="0.3">
      <c r="B1680"/>
    </row>
    <row r="1681" spans="2:2" x14ac:dyDescent="0.3">
      <c r="B1681"/>
    </row>
    <row r="1682" spans="2:2" x14ac:dyDescent="0.3">
      <c r="B1682"/>
    </row>
    <row r="1683" spans="2:2" x14ac:dyDescent="0.3">
      <c r="B1683"/>
    </row>
    <row r="1684" spans="2:2" x14ac:dyDescent="0.3">
      <c r="B1684"/>
    </row>
    <row r="1685" spans="2:2" x14ac:dyDescent="0.3">
      <c r="B1685"/>
    </row>
    <row r="1686" spans="2:2" x14ac:dyDescent="0.3">
      <c r="B1686"/>
    </row>
    <row r="1687" spans="2:2" x14ac:dyDescent="0.3">
      <c r="B1687"/>
    </row>
    <row r="1688" spans="2:2" x14ac:dyDescent="0.3">
      <c r="B1688"/>
    </row>
    <row r="1689" spans="2:2" x14ac:dyDescent="0.3">
      <c r="B1689"/>
    </row>
    <row r="1690" spans="2:2" x14ac:dyDescent="0.3">
      <c r="B1690"/>
    </row>
    <row r="1691" spans="2:2" x14ac:dyDescent="0.3">
      <c r="B1691"/>
    </row>
    <row r="1692" spans="2:2" x14ac:dyDescent="0.3">
      <c r="B1692"/>
    </row>
    <row r="1693" spans="2:2" x14ac:dyDescent="0.3">
      <c r="B1693"/>
    </row>
    <row r="1694" spans="2:2" x14ac:dyDescent="0.3">
      <c r="B1694"/>
    </row>
    <row r="1695" spans="2:2" x14ac:dyDescent="0.3">
      <c r="B1695"/>
    </row>
    <row r="1696" spans="2:2" x14ac:dyDescent="0.3">
      <c r="B1696"/>
    </row>
    <row r="1697" spans="2:2" x14ac:dyDescent="0.3">
      <c r="B1697"/>
    </row>
    <row r="1698" spans="2:2" x14ac:dyDescent="0.3">
      <c r="B1698"/>
    </row>
    <row r="1699" spans="2:2" x14ac:dyDescent="0.3">
      <c r="B1699"/>
    </row>
    <row r="1700" spans="2:2" x14ac:dyDescent="0.3">
      <c r="B1700"/>
    </row>
    <row r="1701" spans="2:2" x14ac:dyDescent="0.3">
      <c r="B1701"/>
    </row>
    <row r="1702" spans="2:2" x14ac:dyDescent="0.3">
      <c r="B1702"/>
    </row>
    <row r="1703" spans="2:2" x14ac:dyDescent="0.3">
      <c r="B1703"/>
    </row>
    <row r="1704" spans="2:2" x14ac:dyDescent="0.3">
      <c r="B1704"/>
    </row>
    <row r="1705" spans="2:2" x14ac:dyDescent="0.3">
      <c r="B1705"/>
    </row>
    <row r="1706" spans="2:2" x14ac:dyDescent="0.3">
      <c r="B1706"/>
    </row>
    <row r="1707" spans="2:2" x14ac:dyDescent="0.3">
      <c r="B1707"/>
    </row>
    <row r="1708" spans="2:2" x14ac:dyDescent="0.3">
      <c r="B1708"/>
    </row>
    <row r="1709" spans="2:2" x14ac:dyDescent="0.3">
      <c r="B1709"/>
    </row>
    <row r="1710" spans="2:2" x14ac:dyDescent="0.3">
      <c r="B1710"/>
    </row>
    <row r="1711" spans="2:2" x14ac:dyDescent="0.3">
      <c r="B1711"/>
    </row>
    <row r="1712" spans="2:2" x14ac:dyDescent="0.3">
      <c r="B1712"/>
    </row>
    <row r="1713" spans="2:2" x14ac:dyDescent="0.3">
      <c r="B1713"/>
    </row>
    <row r="1714" spans="2:2" x14ac:dyDescent="0.3">
      <c r="B1714"/>
    </row>
    <row r="1715" spans="2:2" x14ac:dyDescent="0.3">
      <c r="B1715"/>
    </row>
    <row r="1716" spans="2:2" x14ac:dyDescent="0.3">
      <c r="B1716"/>
    </row>
    <row r="1717" spans="2:2" x14ac:dyDescent="0.3">
      <c r="B1717"/>
    </row>
    <row r="1718" spans="2:2" x14ac:dyDescent="0.3">
      <c r="B1718"/>
    </row>
    <row r="1719" spans="2:2" x14ac:dyDescent="0.3">
      <c r="B1719"/>
    </row>
    <row r="1720" spans="2:2" x14ac:dyDescent="0.3">
      <c r="B1720"/>
    </row>
    <row r="1721" spans="2:2" x14ac:dyDescent="0.3">
      <c r="B1721"/>
    </row>
    <row r="1722" spans="2:2" x14ac:dyDescent="0.3">
      <c r="B1722"/>
    </row>
    <row r="1723" spans="2:2" x14ac:dyDescent="0.3">
      <c r="B1723"/>
    </row>
    <row r="1724" spans="2:2" x14ac:dyDescent="0.3">
      <c r="B1724"/>
    </row>
    <row r="1725" spans="2:2" x14ac:dyDescent="0.3">
      <c r="B1725"/>
    </row>
    <row r="1726" spans="2:2" x14ac:dyDescent="0.3">
      <c r="B1726"/>
    </row>
    <row r="1727" spans="2:2" x14ac:dyDescent="0.3">
      <c r="B1727"/>
    </row>
    <row r="1728" spans="2:2" x14ac:dyDescent="0.3">
      <c r="B1728"/>
    </row>
    <row r="1729" spans="2:2" x14ac:dyDescent="0.3">
      <c r="B1729"/>
    </row>
    <row r="1730" spans="2:2" x14ac:dyDescent="0.3">
      <c r="B1730"/>
    </row>
    <row r="1731" spans="2:2" x14ac:dyDescent="0.3">
      <c r="B1731"/>
    </row>
    <row r="1732" spans="2:2" x14ac:dyDescent="0.3">
      <c r="B1732"/>
    </row>
    <row r="1733" spans="2:2" x14ac:dyDescent="0.3">
      <c r="B1733"/>
    </row>
    <row r="1734" spans="2:2" x14ac:dyDescent="0.3">
      <c r="B1734"/>
    </row>
    <row r="1735" spans="2:2" x14ac:dyDescent="0.3">
      <c r="B1735"/>
    </row>
    <row r="1736" spans="2:2" x14ac:dyDescent="0.3">
      <c r="B1736"/>
    </row>
    <row r="1737" spans="2:2" x14ac:dyDescent="0.3">
      <c r="B1737"/>
    </row>
    <row r="1738" spans="2:2" x14ac:dyDescent="0.3">
      <c r="B1738"/>
    </row>
    <row r="1739" spans="2:2" x14ac:dyDescent="0.3">
      <c r="B1739"/>
    </row>
    <row r="1740" spans="2:2" x14ac:dyDescent="0.3">
      <c r="B1740"/>
    </row>
    <row r="1741" spans="2:2" x14ac:dyDescent="0.3">
      <c r="B1741"/>
    </row>
    <row r="1742" spans="2:2" x14ac:dyDescent="0.3">
      <c r="B1742"/>
    </row>
    <row r="1743" spans="2:2" x14ac:dyDescent="0.3">
      <c r="B1743"/>
    </row>
    <row r="1744" spans="2:2" x14ac:dyDescent="0.3">
      <c r="B1744"/>
    </row>
    <row r="1745" spans="2:2" x14ac:dyDescent="0.3">
      <c r="B1745"/>
    </row>
    <row r="1746" spans="2:2" x14ac:dyDescent="0.3">
      <c r="B1746"/>
    </row>
    <row r="1747" spans="2:2" x14ac:dyDescent="0.3">
      <c r="B1747"/>
    </row>
    <row r="1748" spans="2:2" x14ac:dyDescent="0.3">
      <c r="B1748"/>
    </row>
    <row r="1749" spans="2:2" x14ac:dyDescent="0.3">
      <c r="B1749"/>
    </row>
    <row r="1750" spans="2:2" x14ac:dyDescent="0.3">
      <c r="B1750"/>
    </row>
    <row r="1751" spans="2:2" x14ac:dyDescent="0.3">
      <c r="B1751"/>
    </row>
    <row r="1752" spans="2:2" x14ac:dyDescent="0.3">
      <c r="B1752"/>
    </row>
    <row r="1753" spans="2:2" x14ac:dyDescent="0.3">
      <c r="B1753"/>
    </row>
    <row r="1754" spans="2:2" x14ac:dyDescent="0.3">
      <c r="B1754"/>
    </row>
    <row r="1755" spans="2:2" x14ac:dyDescent="0.3">
      <c r="B1755"/>
    </row>
    <row r="1756" spans="2:2" x14ac:dyDescent="0.3">
      <c r="B1756"/>
    </row>
    <row r="1757" spans="2:2" x14ac:dyDescent="0.3">
      <c r="B1757"/>
    </row>
    <row r="1758" spans="2:2" x14ac:dyDescent="0.3">
      <c r="B1758"/>
    </row>
    <row r="1759" spans="2:2" x14ac:dyDescent="0.3">
      <c r="B1759"/>
    </row>
    <row r="1760" spans="2:2" x14ac:dyDescent="0.3">
      <c r="B1760"/>
    </row>
    <row r="1761" spans="2:2" x14ac:dyDescent="0.3">
      <c r="B1761"/>
    </row>
    <row r="1762" spans="2:2" x14ac:dyDescent="0.3">
      <c r="B1762"/>
    </row>
    <row r="1763" spans="2:2" x14ac:dyDescent="0.3">
      <c r="B1763"/>
    </row>
    <row r="1764" spans="2:2" x14ac:dyDescent="0.3">
      <c r="B1764"/>
    </row>
    <row r="1765" spans="2:2" x14ac:dyDescent="0.3">
      <c r="B1765"/>
    </row>
    <row r="1766" spans="2:2" x14ac:dyDescent="0.3">
      <c r="B1766"/>
    </row>
    <row r="1767" spans="2:2" x14ac:dyDescent="0.3">
      <c r="B1767"/>
    </row>
    <row r="1768" spans="2:2" x14ac:dyDescent="0.3">
      <c r="B1768"/>
    </row>
    <row r="1769" spans="2:2" x14ac:dyDescent="0.3">
      <c r="B1769"/>
    </row>
    <row r="1770" spans="2:2" x14ac:dyDescent="0.3">
      <c r="B1770"/>
    </row>
    <row r="1771" spans="2:2" x14ac:dyDescent="0.3">
      <c r="B1771"/>
    </row>
    <row r="1772" spans="2:2" x14ac:dyDescent="0.3">
      <c r="B1772"/>
    </row>
    <row r="1773" spans="2:2" x14ac:dyDescent="0.3">
      <c r="B1773"/>
    </row>
    <row r="1774" spans="2:2" x14ac:dyDescent="0.3">
      <c r="B1774"/>
    </row>
    <row r="1775" spans="2:2" x14ac:dyDescent="0.3">
      <c r="B1775"/>
    </row>
    <row r="1776" spans="2:2" x14ac:dyDescent="0.3">
      <c r="B1776"/>
    </row>
    <row r="1777" spans="2:2" x14ac:dyDescent="0.3">
      <c r="B1777"/>
    </row>
    <row r="1778" spans="2:2" x14ac:dyDescent="0.3">
      <c r="B1778"/>
    </row>
    <row r="1779" spans="2:2" x14ac:dyDescent="0.3">
      <c r="B1779"/>
    </row>
    <row r="1780" spans="2:2" x14ac:dyDescent="0.3">
      <c r="B1780"/>
    </row>
    <row r="1781" spans="2:2" x14ac:dyDescent="0.3">
      <c r="B1781"/>
    </row>
    <row r="1782" spans="2:2" x14ac:dyDescent="0.3">
      <c r="B1782"/>
    </row>
    <row r="1783" spans="2:2" x14ac:dyDescent="0.3">
      <c r="B1783"/>
    </row>
    <row r="1784" spans="2:2" x14ac:dyDescent="0.3">
      <c r="B1784"/>
    </row>
    <row r="1785" spans="2:2" x14ac:dyDescent="0.3">
      <c r="B1785"/>
    </row>
    <row r="1786" spans="2:2" x14ac:dyDescent="0.3">
      <c r="B1786"/>
    </row>
    <row r="1787" spans="2:2" x14ac:dyDescent="0.3">
      <c r="B1787"/>
    </row>
    <row r="1788" spans="2:2" x14ac:dyDescent="0.3">
      <c r="B1788"/>
    </row>
    <row r="1789" spans="2:2" x14ac:dyDescent="0.3">
      <c r="B1789"/>
    </row>
    <row r="1790" spans="2:2" x14ac:dyDescent="0.3">
      <c r="B1790"/>
    </row>
    <row r="1791" spans="2:2" x14ac:dyDescent="0.3">
      <c r="B1791"/>
    </row>
    <row r="1792" spans="2:2" x14ac:dyDescent="0.3">
      <c r="B1792"/>
    </row>
    <row r="1793" spans="2:2" x14ac:dyDescent="0.3">
      <c r="B1793"/>
    </row>
    <row r="1794" spans="2:2" x14ac:dyDescent="0.3">
      <c r="B1794"/>
    </row>
    <row r="1795" spans="2:2" x14ac:dyDescent="0.3">
      <c r="B1795"/>
    </row>
    <row r="1796" spans="2:2" x14ac:dyDescent="0.3">
      <c r="B1796"/>
    </row>
    <row r="1797" spans="2:2" x14ac:dyDescent="0.3">
      <c r="B1797"/>
    </row>
    <row r="1798" spans="2:2" x14ac:dyDescent="0.3">
      <c r="B1798"/>
    </row>
    <row r="1799" spans="2:2" x14ac:dyDescent="0.3">
      <c r="B1799"/>
    </row>
    <row r="1800" spans="2:2" x14ac:dyDescent="0.3">
      <c r="B1800"/>
    </row>
    <row r="1801" spans="2:2" x14ac:dyDescent="0.3">
      <c r="B1801"/>
    </row>
    <row r="1802" spans="2:2" x14ac:dyDescent="0.3">
      <c r="B1802"/>
    </row>
    <row r="1803" spans="2:2" x14ac:dyDescent="0.3">
      <c r="B1803"/>
    </row>
    <row r="1804" spans="2:2" x14ac:dyDescent="0.3">
      <c r="B1804"/>
    </row>
    <row r="1805" spans="2:2" x14ac:dyDescent="0.3">
      <c r="B1805"/>
    </row>
    <row r="1806" spans="2:2" x14ac:dyDescent="0.3">
      <c r="B1806"/>
    </row>
    <row r="1807" spans="2:2" x14ac:dyDescent="0.3">
      <c r="B1807"/>
    </row>
    <row r="1808" spans="2:2" x14ac:dyDescent="0.3">
      <c r="B1808"/>
    </row>
    <row r="1809" spans="2:2" x14ac:dyDescent="0.3">
      <c r="B1809"/>
    </row>
    <row r="1810" spans="2:2" x14ac:dyDescent="0.3">
      <c r="B1810"/>
    </row>
    <row r="1811" spans="2:2" x14ac:dyDescent="0.3">
      <c r="B1811"/>
    </row>
    <row r="1812" spans="2:2" x14ac:dyDescent="0.3">
      <c r="B1812"/>
    </row>
    <row r="1813" spans="2:2" x14ac:dyDescent="0.3">
      <c r="B1813"/>
    </row>
    <row r="1814" spans="2:2" x14ac:dyDescent="0.3">
      <c r="B1814"/>
    </row>
    <row r="1815" spans="2:2" x14ac:dyDescent="0.3">
      <c r="B1815"/>
    </row>
    <row r="1816" spans="2:2" x14ac:dyDescent="0.3">
      <c r="B1816"/>
    </row>
    <row r="1817" spans="2:2" x14ac:dyDescent="0.3">
      <c r="B1817"/>
    </row>
    <row r="1818" spans="2:2" x14ac:dyDescent="0.3">
      <c r="B1818"/>
    </row>
    <row r="1819" spans="2:2" x14ac:dyDescent="0.3">
      <c r="B1819"/>
    </row>
    <row r="1820" spans="2:2" x14ac:dyDescent="0.3">
      <c r="B1820"/>
    </row>
    <row r="1821" spans="2:2" x14ac:dyDescent="0.3">
      <c r="B1821"/>
    </row>
    <row r="1822" spans="2:2" x14ac:dyDescent="0.3">
      <c r="B1822"/>
    </row>
    <row r="1823" spans="2:2" x14ac:dyDescent="0.3">
      <c r="B1823"/>
    </row>
    <row r="1824" spans="2:2" x14ac:dyDescent="0.3">
      <c r="B1824"/>
    </row>
    <row r="1825" spans="2:2" x14ac:dyDescent="0.3">
      <c r="B1825"/>
    </row>
    <row r="1826" spans="2:2" x14ac:dyDescent="0.3">
      <c r="B1826"/>
    </row>
    <row r="1827" spans="2:2" x14ac:dyDescent="0.3">
      <c r="B1827"/>
    </row>
    <row r="1828" spans="2:2" x14ac:dyDescent="0.3">
      <c r="B1828"/>
    </row>
    <row r="1829" spans="2:2" x14ac:dyDescent="0.3">
      <c r="B1829"/>
    </row>
    <row r="1830" spans="2:2" x14ac:dyDescent="0.3">
      <c r="B1830"/>
    </row>
    <row r="1831" spans="2:2" x14ac:dyDescent="0.3">
      <c r="B1831"/>
    </row>
    <row r="1832" spans="2:2" x14ac:dyDescent="0.3">
      <c r="B1832"/>
    </row>
    <row r="1833" spans="2:2" x14ac:dyDescent="0.3">
      <c r="B1833"/>
    </row>
    <row r="1834" spans="2:2" x14ac:dyDescent="0.3">
      <c r="B1834"/>
    </row>
    <row r="1835" spans="2:2" x14ac:dyDescent="0.3">
      <c r="B1835"/>
    </row>
    <row r="1836" spans="2:2" x14ac:dyDescent="0.3">
      <c r="B1836"/>
    </row>
    <row r="1837" spans="2:2" x14ac:dyDescent="0.3">
      <c r="B1837"/>
    </row>
    <row r="1838" spans="2:2" x14ac:dyDescent="0.3">
      <c r="B1838"/>
    </row>
    <row r="1839" spans="2:2" x14ac:dyDescent="0.3">
      <c r="B1839"/>
    </row>
    <row r="1840" spans="2:2" x14ac:dyDescent="0.3">
      <c r="B1840"/>
    </row>
    <row r="1841" spans="2:2" x14ac:dyDescent="0.3">
      <c r="B1841"/>
    </row>
    <row r="1842" spans="2:2" x14ac:dyDescent="0.3">
      <c r="B1842"/>
    </row>
    <row r="1843" spans="2:2" x14ac:dyDescent="0.3">
      <c r="B1843"/>
    </row>
    <row r="1844" spans="2:2" x14ac:dyDescent="0.3">
      <c r="B1844"/>
    </row>
    <row r="1845" spans="2:2" x14ac:dyDescent="0.3">
      <c r="B1845"/>
    </row>
    <row r="1846" spans="2:2" x14ac:dyDescent="0.3">
      <c r="B1846"/>
    </row>
    <row r="1847" spans="2:2" x14ac:dyDescent="0.3">
      <c r="B1847"/>
    </row>
    <row r="1848" spans="2:2" x14ac:dyDescent="0.3">
      <c r="B1848"/>
    </row>
    <row r="1849" spans="2:2" x14ac:dyDescent="0.3">
      <c r="B1849"/>
    </row>
    <row r="1850" spans="2:2" x14ac:dyDescent="0.3">
      <c r="B1850"/>
    </row>
    <row r="1851" spans="2:2" x14ac:dyDescent="0.3">
      <c r="B1851"/>
    </row>
    <row r="1852" spans="2:2" x14ac:dyDescent="0.3">
      <c r="B1852"/>
    </row>
    <row r="1853" spans="2:2" x14ac:dyDescent="0.3">
      <c r="B1853"/>
    </row>
    <row r="1854" spans="2:2" x14ac:dyDescent="0.3">
      <c r="B1854"/>
    </row>
    <row r="1855" spans="2:2" x14ac:dyDescent="0.3">
      <c r="B1855"/>
    </row>
    <row r="1856" spans="2:2" x14ac:dyDescent="0.3">
      <c r="B1856"/>
    </row>
    <row r="1857" spans="2:2" x14ac:dyDescent="0.3">
      <c r="B1857"/>
    </row>
    <row r="1858" spans="2:2" x14ac:dyDescent="0.3">
      <c r="B1858"/>
    </row>
    <row r="1859" spans="2:2" x14ac:dyDescent="0.3">
      <c r="B1859"/>
    </row>
    <row r="1860" spans="2:2" x14ac:dyDescent="0.3">
      <c r="B1860"/>
    </row>
    <row r="1861" spans="2:2" x14ac:dyDescent="0.3">
      <c r="B1861"/>
    </row>
    <row r="1862" spans="2:2" x14ac:dyDescent="0.3">
      <c r="B1862"/>
    </row>
    <row r="1863" spans="2:2" x14ac:dyDescent="0.3">
      <c r="B1863"/>
    </row>
    <row r="1864" spans="2:2" x14ac:dyDescent="0.3">
      <c r="B1864"/>
    </row>
    <row r="1865" spans="2:2" x14ac:dyDescent="0.3">
      <c r="B1865"/>
    </row>
    <row r="1866" spans="2:2" x14ac:dyDescent="0.3">
      <c r="B1866"/>
    </row>
    <row r="1867" spans="2:2" x14ac:dyDescent="0.3">
      <c r="B1867"/>
    </row>
    <row r="1868" spans="2:2" x14ac:dyDescent="0.3">
      <c r="B1868"/>
    </row>
    <row r="1869" spans="2:2" x14ac:dyDescent="0.3">
      <c r="B1869"/>
    </row>
    <row r="1870" spans="2:2" x14ac:dyDescent="0.3">
      <c r="B1870"/>
    </row>
    <row r="1871" spans="2:2" x14ac:dyDescent="0.3">
      <c r="B1871"/>
    </row>
    <row r="1872" spans="2:2" x14ac:dyDescent="0.3">
      <c r="B1872"/>
    </row>
    <row r="1873" spans="2:2" x14ac:dyDescent="0.3">
      <c r="B1873"/>
    </row>
    <row r="1874" spans="2:2" x14ac:dyDescent="0.3">
      <c r="B1874"/>
    </row>
    <row r="1875" spans="2:2" x14ac:dyDescent="0.3">
      <c r="B1875"/>
    </row>
    <row r="1876" spans="2:2" x14ac:dyDescent="0.3">
      <c r="B1876"/>
    </row>
    <row r="1877" spans="2:2" x14ac:dyDescent="0.3">
      <c r="B1877"/>
    </row>
    <row r="1878" spans="2:2" x14ac:dyDescent="0.3">
      <c r="B1878"/>
    </row>
    <row r="1879" spans="2:2" x14ac:dyDescent="0.3">
      <c r="B1879"/>
    </row>
    <row r="1880" spans="2:2" x14ac:dyDescent="0.3">
      <c r="B1880"/>
    </row>
    <row r="1881" spans="2:2" x14ac:dyDescent="0.3">
      <c r="B1881"/>
    </row>
    <row r="1882" spans="2:2" x14ac:dyDescent="0.3">
      <c r="B1882"/>
    </row>
    <row r="1883" spans="2:2" x14ac:dyDescent="0.3">
      <c r="B1883"/>
    </row>
    <row r="1884" spans="2:2" x14ac:dyDescent="0.3">
      <c r="B1884"/>
    </row>
    <row r="1885" spans="2:2" x14ac:dyDescent="0.3">
      <c r="B1885"/>
    </row>
    <row r="1886" spans="2:2" x14ac:dyDescent="0.3">
      <c r="B1886"/>
    </row>
    <row r="1887" spans="2:2" x14ac:dyDescent="0.3">
      <c r="B1887"/>
    </row>
    <row r="1888" spans="2:2" x14ac:dyDescent="0.3">
      <c r="B1888"/>
    </row>
    <row r="1889" spans="2:2" x14ac:dyDescent="0.3">
      <c r="B1889"/>
    </row>
    <row r="1890" spans="2:2" x14ac:dyDescent="0.3">
      <c r="B1890"/>
    </row>
    <row r="1891" spans="2:2" x14ac:dyDescent="0.3">
      <c r="B1891"/>
    </row>
    <row r="1892" spans="2:2" x14ac:dyDescent="0.3">
      <c r="B1892"/>
    </row>
    <row r="1893" spans="2:2" x14ac:dyDescent="0.3">
      <c r="B1893"/>
    </row>
    <row r="1894" spans="2:2" x14ac:dyDescent="0.3">
      <c r="B1894"/>
    </row>
    <row r="1895" spans="2:2" x14ac:dyDescent="0.3">
      <c r="B1895"/>
    </row>
    <row r="1896" spans="2:2" x14ac:dyDescent="0.3">
      <c r="B1896"/>
    </row>
    <row r="1897" spans="2:2" x14ac:dyDescent="0.3">
      <c r="B1897"/>
    </row>
    <row r="1898" spans="2:2" x14ac:dyDescent="0.3">
      <c r="B1898"/>
    </row>
    <row r="1899" spans="2:2" x14ac:dyDescent="0.3">
      <c r="B1899"/>
    </row>
    <row r="1900" spans="2:2" x14ac:dyDescent="0.3">
      <c r="B1900"/>
    </row>
    <row r="1901" spans="2:2" x14ac:dyDescent="0.3">
      <c r="B1901"/>
    </row>
    <row r="1902" spans="2:2" x14ac:dyDescent="0.3">
      <c r="B1902"/>
    </row>
    <row r="1903" spans="2:2" x14ac:dyDescent="0.3">
      <c r="B1903"/>
    </row>
    <row r="1904" spans="2:2" x14ac:dyDescent="0.3">
      <c r="B1904"/>
    </row>
    <row r="1905" spans="2:2" x14ac:dyDescent="0.3">
      <c r="B1905"/>
    </row>
    <row r="1906" spans="2:2" x14ac:dyDescent="0.3">
      <c r="B1906"/>
    </row>
    <row r="1907" spans="2:2" x14ac:dyDescent="0.3">
      <c r="B1907"/>
    </row>
    <row r="1908" spans="2:2" x14ac:dyDescent="0.3">
      <c r="B1908"/>
    </row>
    <row r="1909" spans="2:2" x14ac:dyDescent="0.3">
      <c r="B1909"/>
    </row>
    <row r="1910" spans="2:2" x14ac:dyDescent="0.3">
      <c r="B1910"/>
    </row>
    <row r="1911" spans="2:2" x14ac:dyDescent="0.3">
      <c r="B1911"/>
    </row>
    <row r="1912" spans="2:2" x14ac:dyDescent="0.3">
      <c r="B1912"/>
    </row>
    <row r="1913" spans="2:2" x14ac:dyDescent="0.3">
      <c r="B1913"/>
    </row>
    <row r="1914" spans="2:2" x14ac:dyDescent="0.3">
      <c r="B1914"/>
    </row>
    <row r="1915" spans="2:2" x14ac:dyDescent="0.3">
      <c r="B1915"/>
    </row>
    <row r="1916" spans="2:2" x14ac:dyDescent="0.3">
      <c r="B1916"/>
    </row>
    <row r="1917" spans="2:2" x14ac:dyDescent="0.3">
      <c r="B1917"/>
    </row>
    <row r="1918" spans="2:2" x14ac:dyDescent="0.3">
      <c r="B1918"/>
    </row>
    <row r="1919" spans="2:2" x14ac:dyDescent="0.3">
      <c r="B1919"/>
    </row>
    <row r="1920" spans="2:2" x14ac:dyDescent="0.3">
      <c r="B1920"/>
    </row>
    <row r="1921" spans="2:2" x14ac:dyDescent="0.3">
      <c r="B1921"/>
    </row>
    <row r="1922" spans="2:2" x14ac:dyDescent="0.3">
      <c r="B1922"/>
    </row>
    <row r="1923" spans="2:2" x14ac:dyDescent="0.3">
      <c r="B1923"/>
    </row>
    <row r="1924" spans="2:2" x14ac:dyDescent="0.3">
      <c r="B1924"/>
    </row>
    <row r="1925" spans="2:2" x14ac:dyDescent="0.3">
      <c r="B1925"/>
    </row>
    <row r="1926" spans="2:2" x14ac:dyDescent="0.3">
      <c r="B1926"/>
    </row>
    <row r="1927" spans="2:2" x14ac:dyDescent="0.3">
      <c r="B1927"/>
    </row>
    <row r="1928" spans="2:2" x14ac:dyDescent="0.3">
      <c r="B1928"/>
    </row>
    <row r="1929" spans="2:2" x14ac:dyDescent="0.3">
      <c r="B1929"/>
    </row>
    <row r="1930" spans="2:2" x14ac:dyDescent="0.3">
      <c r="B1930"/>
    </row>
    <row r="1931" spans="2:2" x14ac:dyDescent="0.3">
      <c r="B1931"/>
    </row>
    <row r="1932" spans="2:2" x14ac:dyDescent="0.3">
      <c r="B1932"/>
    </row>
    <row r="1933" spans="2:2" x14ac:dyDescent="0.3">
      <c r="B1933"/>
    </row>
    <row r="1934" spans="2:2" x14ac:dyDescent="0.3">
      <c r="B1934"/>
    </row>
    <row r="1935" spans="2:2" x14ac:dyDescent="0.3">
      <c r="B1935"/>
    </row>
    <row r="1936" spans="2:2" x14ac:dyDescent="0.3">
      <c r="B1936"/>
    </row>
    <row r="1937" spans="2:2" x14ac:dyDescent="0.3">
      <c r="B1937"/>
    </row>
    <row r="1938" spans="2:2" x14ac:dyDescent="0.3">
      <c r="B1938"/>
    </row>
    <row r="1939" spans="2:2" x14ac:dyDescent="0.3">
      <c r="B1939"/>
    </row>
    <row r="1940" spans="2:2" x14ac:dyDescent="0.3">
      <c r="B1940"/>
    </row>
    <row r="1941" spans="2:2" x14ac:dyDescent="0.3">
      <c r="B1941"/>
    </row>
    <row r="1942" spans="2:2" x14ac:dyDescent="0.3">
      <c r="B1942"/>
    </row>
    <row r="1943" spans="2:2" x14ac:dyDescent="0.3">
      <c r="B1943"/>
    </row>
    <row r="1944" spans="2:2" x14ac:dyDescent="0.3">
      <c r="B1944"/>
    </row>
    <row r="1945" spans="2:2" x14ac:dyDescent="0.3">
      <c r="B1945"/>
    </row>
    <row r="1946" spans="2:2" x14ac:dyDescent="0.3">
      <c r="B1946"/>
    </row>
    <row r="1947" spans="2:2" x14ac:dyDescent="0.3">
      <c r="B1947"/>
    </row>
    <row r="1948" spans="2:2" x14ac:dyDescent="0.3">
      <c r="B1948"/>
    </row>
    <row r="1949" spans="2:2" x14ac:dyDescent="0.3">
      <c r="B1949"/>
    </row>
    <row r="1950" spans="2:2" x14ac:dyDescent="0.3">
      <c r="B1950"/>
    </row>
    <row r="1951" spans="2:2" x14ac:dyDescent="0.3">
      <c r="B1951"/>
    </row>
    <row r="1952" spans="2:2" x14ac:dyDescent="0.3">
      <c r="B1952"/>
    </row>
    <row r="1953" spans="2:2" x14ac:dyDescent="0.3">
      <c r="B1953"/>
    </row>
    <row r="1954" spans="2:2" x14ac:dyDescent="0.3">
      <c r="B1954"/>
    </row>
    <row r="1955" spans="2:2" x14ac:dyDescent="0.3">
      <c r="B1955"/>
    </row>
    <row r="1956" spans="2:2" x14ac:dyDescent="0.3">
      <c r="B1956"/>
    </row>
    <row r="1957" spans="2:2" x14ac:dyDescent="0.3">
      <c r="B1957"/>
    </row>
    <row r="1958" spans="2:2" x14ac:dyDescent="0.3">
      <c r="B1958"/>
    </row>
    <row r="1959" spans="2:2" x14ac:dyDescent="0.3">
      <c r="B1959"/>
    </row>
    <row r="1960" spans="2:2" x14ac:dyDescent="0.3">
      <c r="B1960"/>
    </row>
    <row r="1961" spans="2:2" x14ac:dyDescent="0.3">
      <c r="B1961"/>
    </row>
    <row r="1962" spans="2:2" x14ac:dyDescent="0.3">
      <c r="B1962"/>
    </row>
    <row r="1963" spans="2:2" x14ac:dyDescent="0.3">
      <c r="B1963"/>
    </row>
    <row r="1964" spans="2:2" x14ac:dyDescent="0.3">
      <c r="B1964"/>
    </row>
    <row r="1965" spans="2:2" x14ac:dyDescent="0.3">
      <c r="B1965"/>
    </row>
    <row r="1966" spans="2:2" x14ac:dyDescent="0.3">
      <c r="B1966"/>
    </row>
    <row r="1967" spans="2:2" x14ac:dyDescent="0.3">
      <c r="B1967"/>
    </row>
    <row r="1968" spans="2:2" x14ac:dyDescent="0.3">
      <c r="B1968"/>
    </row>
    <row r="1969" spans="2:2" x14ac:dyDescent="0.3">
      <c r="B1969"/>
    </row>
    <row r="1970" spans="2:2" x14ac:dyDescent="0.3">
      <c r="B1970"/>
    </row>
    <row r="1971" spans="2:2" x14ac:dyDescent="0.3">
      <c r="B1971"/>
    </row>
    <row r="1972" spans="2:2" x14ac:dyDescent="0.3">
      <c r="B1972"/>
    </row>
    <row r="1973" spans="2:2" x14ac:dyDescent="0.3">
      <c r="B1973"/>
    </row>
    <row r="1974" spans="2:2" x14ac:dyDescent="0.3">
      <c r="B1974"/>
    </row>
    <row r="1975" spans="2:2" x14ac:dyDescent="0.3">
      <c r="B1975"/>
    </row>
    <row r="1976" spans="2:2" x14ac:dyDescent="0.3">
      <c r="B1976"/>
    </row>
    <row r="1977" spans="2:2" x14ac:dyDescent="0.3">
      <c r="B1977"/>
    </row>
    <row r="1978" spans="2:2" x14ac:dyDescent="0.3">
      <c r="B1978"/>
    </row>
    <row r="1979" spans="2:2" x14ac:dyDescent="0.3">
      <c r="B1979"/>
    </row>
    <row r="1980" spans="2:2" x14ac:dyDescent="0.3">
      <c r="B1980"/>
    </row>
    <row r="1981" spans="2:2" x14ac:dyDescent="0.3">
      <c r="B1981"/>
    </row>
    <row r="1982" spans="2:2" x14ac:dyDescent="0.3">
      <c r="B1982"/>
    </row>
    <row r="1983" spans="2:2" x14ac:dyDescent="0.3">
      <c r="B1983"/>
    </row>
    <row r="1984" spans="2:2" x14ac:dyDescent="0.3">
      <c r="B1984"/>
    </row>
    <row r="1985" spans="2:2" x14ac:dyDescent="0.3">
      <c r="B1985"/>
    </row>
    <row r="1986" spans="2:2" x14ac:dyDescent="0.3">
      <c r="B1986"/>
    </row>
    <row r="1987" spans="2:2" x14ac:dyDescent="0.3">
      <c r="B1987"/>
    </row>
    <row r="1988" spans="2:2" x14ac:dyDescent="0.3">
      <c r="B1988"/>
    </row>
    <row r="1989" spans="2:2" x14ac:dyDescent="0.3">
      <c r="B1989"/>
    </row>
    <row r="1990" spans="2:2" x14ac:dyDescent="0.3">
      <c r="B1990"/>
    </row>
    <row r="1991" spans="2:2" x14ac:dyDescent="0.3">
      <c r="B1991"/>
    </row>
    <row r="1992" spans="2:2" x14ac:dyDescent="0.3">
      <c r="B1992"/>
    </row>
    <row r="1993" spans="2:2" x14ac:dyDescent="0.3">
      <c r="B1993"/>
    </row>
    <row r="1994" spans="2:2" x14ac:dyDescent="0.3">
      <c r="B1994"/>
    </row>
    <row r="1995" spans="2:2" x14ac:dyDescent="0.3">
      <c r="B1995"/>
    </row>
    <row r="1996" spans="2:2" x14ac:dyDescent="0.3">
      <c r="B1996"/>
    </row>
    <row r="1997" spans="2:2" x14ac:dyDescent="0.3">
      <c r="B1997"/>
    </row>
    <row r="1998" spans="2:2" x14ac:dyDescent="0.3">
      <c r="B1998"/>
    </row>
    <row r="1999" spans="2:2" x14ac:dyDescent="0.3">
      <c r="B1999"/>
    </row>
    <row r="2000" spans="2:2" x14ac:dyDescent="0.3">
      <c r="B2000"/>
    </row>
    <row r="2001" spans="2:2" x14ac:dyDescent="0.3">
      <c r="B2001"/>
    </row>
    <row r="2002" spans="2:2" x14ac:dyDescent="0.3">
      <c r="B2002"/>
    </row>
    <row r="2003" spans="2:2" x14ac:dyDescent="0.3">
      <c r="B2003"/>
    </row>
    <row r="2004" spans="2:2" x14ac:dyDescent="0.3">
      <c r="B2004"/>
    </row>
    <row r="2005" spans="2:2" x14ac:dyDescent="0.3">
      <c r="B2005"/>
    </row>
    <row r="2006" spans="2:2" x14ac:dyDescent="0.3">
      <c r="B2006"/>
    </row>
    <row r="2007" spans="2:2" x14ac:dyDescent="0.3">
      <c r="B2007"/>
    </row>
    <row r="2008" spans="2:2" x14ac:dyDescent="0.3">
      <c r="B2008"/>
    </row>
    <row r="2009" spans="2:2" x14ac:dyDescent="0.3">
      <c r="B2009"/>
    </row>
    <row r="2010" spans="2:2" x14ac:dyDescent="0.3">
      <c r="B2010"/>
    </row>
    <row r="2011" spans="2:2" x14ac:dyDescent="0.3">
      <c r="B2011"/>
    </row>
    <row r="2012" spans="2:2" x14ac:dyDescent="0.3">
      <c r="B2012"/>
    </row>
    <row r="2013" spans="2:2" x14ac:dyDescent="0.3">
      <c r="B2013"/>
    </row>
    <row r="2014" spans="2:2" x14ac:dyDescent="0.3">
      <c r="B2014"/>
    </row>
    <row r="2015" spans="2:2" x14ac:dyDescent="0.3">
      <c r="B2015"/>
    </row>
    <row r="2016" spans="2:2" x14ac:dyDescent="0.3">
      <c r="B2016"/>
    </row>
    <row r="2017" spans="2:2" x14ac:dyDescent="0.3">
      <c r="B2017"/>
    </row>
    <row r="2018" spans="2:2" x14ac:dyDescent="0.3">
      <c r="B2018"/>
    </row>
    <row r="2019" spans="2:2" x14ac:dyDescent="0.3">
      <c r="B2019"/>
    </row>
    <row r="2020" spans="2:2" x14ac:dyDescent="0.3">
      <c r="B2020"/>
    </row>
    <row r="2021" spans="2:2" x14ac:dyDescent="0.3">
      <c r="B2021"/>
    </row>
    <row r="2022" spans="2:2" x14ac:dyDescent="0.3">
      <c r="B2022"/>
    </row>
    <row r="2023" spans="2:2" x14ac:dyDescent="0.3">
      <c r="B2023"/>
    </row>
    <row r="2024" spans="2:2" x14ac:dyDescent="0.3">
      <c r="B2024"/>
    </row>
    <row r="2025" spans="2:2" x14ac:dyDescent="0.3">
      <c r="B2025"/>
    </row>
    <row r="2026" spans="2:2" x14ac:dyDescent="0.3">
      <c r="B2026"/>
    </row>
  </sheetData>
  <phoneticPr fontId="18" type="noConversion"/>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5673F-32A8-40B7-8274-6BFA632A86BC}">
  <dimension ref="N19:X49"/>
  <sheetViews>
    <sheetView showGridLines="0" tabSelected="1" topLeftCell="A16" zoomScale="59" zoomScaleNormal="89" workbookViewId="0">
      <selection activeCell="A45" sqref="A45"/>
    </sheetView>
  </sheetViews>
  <sheetFormatPr defaultRowHeight="14.4" x14ac:dyDescent="0.3"/>
  <sheetData>
    <row r="19" spans="17:17" x14ac:dyDescent="0.3">
      <c r="Q19" s="49"/>
    </row>
    <row r="20" spans="17:17" x14ac:dyDescent="0.3">
      <c r="Q20" s="4"/>
    </row>
    <row r="47" spans="24:24" x14ac:dyDescent="0.3">
      <c r="X47" t="s">
        <v>3332</v>
      </c>
    </row>
    <row r="49" spans="14:14" x14ac:dyDescent="0.3">
      <c r="N49" t="s">
        <v>3328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8E04ED-0196-4801-A463-A463103FC9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Sales_Table</vt:lpstr>
      <vt:lpstr>Inventory_Table</vt:lpstr>
      <vt:lpstr>Product_Table</vt:lpstr>
      <vt:lpstr>Customer_Clean_Table</vt:lpstr>
      <vt:lpstr>Customer_Table</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ABUTHAHIR</dc:creator>
  <cp:lastModifiedBy>Raaja Raaja</cp:lastModifiedBy>
  <dcterms:created xsi:type="dcterms:W3CDTF">2025-05-27T13:05:46Z</dcterms:created>
  <dcterms:modified xsi:type="dcterms:W3CDTF">2026-04-09T15:18:40Z</dcterms:modified>
</cp:coreProperties>
</file>